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upercoach\NRL\2018\"/>
    </mc:Choice>
  </mc:AlternateContent>
  <bookViews>
    <workbookView xWindow="240" yWindow="132" windowWidth="20112" windowHeight="7428" firstSheet="7" activeTab="7" xr2:uid="{00000000-000D-0000-FFFF-FFFF00000000}"/>
  </bookViews>
  <sheets>
    <sheet name="HOK" sheetId="9" state="hidden" r:id="rId1"/>
    <sheet name="FRF" sheetId="10" state="hidden" r:id="rId2"/>
    <sheet name="2RF" sheetId="11" state="hidden" r:id="rId3"/>
    <sheet name="HFB" sheetId="12" state="hidden" r:id="rId4"/>
    <sheet name="FE" sheetId="13" state="hidden" r:id="rId5"/>
    <sheet name="CTW" sheetId="14" state="hidden" r:id="rId6"/>
    <sheet name="FLB" sheetId="15" state="hidden" r:id="rId7"/>
    <sheet name="PLANNER" sheetId="1" r:id="rId8"/>
    <sheet name="2017 Stats" sheetId="8" r:id="rId9"/>
    <sheet name="Byes DRAW" sheetId="2" r:id="rId10"/>
    <sheet name="Draw - Home-Away" sheetId="30" r:id="rId11"/>
    <sheet name="Season Draw - Times" sheetId="17" r:id="rId12"/>
    <sheet name="Sheet3" sheetId="31" r:id="rId13"/>
    <sheet name="Sheet1" sheetId="16" r:id="rId14"/>
  </sheets>
  <externalReferences>
    <externalReference r:id="rId15"/>
  </externalReferences>
  <definedNames>
    <definedName name="_xlnm._FilterDatabase" localSheetId="8" hidden="1">'2017 Stats'!$A$2:$AS$2</definedName>
    <definedName name="_xlnm._FilterDatabase" localSheetId="2" hidden="1">'2RF'!$A$1:$I$164</definedName>
    <definedName name="_xlnm._FilterDatabase" localSheetId="5" hidden="1">CTW!$A$1:$I$165</definedName>
    <definedName name="_xlnm._FilterDatabase" localSheetId="4" hidden="1">FE!$A$1:$I$60</definedName>
    <definedName name="_xlnm._FilterDatabase" localSheetId="6" hidden="1">FLB!$A$1:$I$59</definedName>
    <definedName name="_xlnm._FilterDatabase" localSheetId="1" hidden="1">FRF!$A$1:$I$112</definedName>
    <definedName name="_xlnm._FilterDatabase" localSheetId="3" hidden="1">HFB!$A$1:$I$164</definedName>
    <definedName name="_xlnm._FilterDatabase" localSheetId="0" hidden="1">HOK!$A$1:$A$57</definedName>
    <definedName name="_xlnm._FilterDatabase" localSheetId="7" hidden="1">PLANNER!$AB$2:$AG$524</definedName>
    <definedName name="CTW_2016">'[1]SC Lists'!$B$2:$B$188</definedName>
    <definedName name="Five_2016">'[1]SC Lists'!$C$2:$C$54</definedName>
    <definedName name="FLB_2016">'[1]SC Lists'!$A$2:$A$65</definedName>
    <definedName name="FRF_2016">'[1]SC Lists'!$F$2:$F$146</definedName>
    <definedName name="HLB_2016">'[1]SC Lists'!$D$2:$D$49</definedName>
    <definedName name="HOK_2016">'[1]SC Lists'!$G$2:$G$60</definedName>
    <definedName name="Origin2">'[1]SC Lists'!$H$2:$H$3</definedName>
    <definedName name="Second_2016">'[1]SC Lists'!$E$2:$E$168</definedName>
  </definedNames>
  <calcPr calcId="171027"/>
</workbook>
</file>

<file path=xl/calcChain.xml><?xml version="1.0" encoding="utf-8"?>
<calcChain xmlns="http://schemas.openxmlformats.org/spreadsheetml/2006/main">
  <c r="W33" i="1" l="1"/>
  <c r="W4" i="1"/>
  <c r="S4" i="1"/>
  <c r="S33" i="1"/>
  <c r="K2" i="1" l="1"/>
  <c r="L2" i="1"/>
  <c r="M2" i="1"/>
  <c r="N2" i="1"/>
  <c r="O2" i="1"/>
  <c r="J2" i="1"/>
  <c r="I2" i="1"/>
  <c r="O34" i="1"/>
  <c r="N34" i="1"/>
  <c r="M34" i="1"/>
  <c r="L34" i="1"/>
  <c r="K34" i="1"/>
  <c r="J34" i="1"/>
  <c r="I34" i="1"/>
  <c r="O31" i="1"/>
  <c r="N31" i="1"/>
  <c r="M31" i="1"/>
  <c r="L31" i="1"/>
  <c r="K31" i="1"/>
  <c r="J31" i="1"/>
  <c r="I31" i="1"/>
  <c r="O30" i="1"/>
  <c r="N30" i="1"/>
  <c r="M30" i="1"/>
  <c r="L30" i="1"/>
  <c r="K30" i="1"/>
  <c r="J30" i="1"/>
  <c r="I30" i="1"/>
  <c r="O29" i="1"/>
  <c r="N29" i="1"/>
  <c r="M29" i="1"/>
  <c r="L29" i="1"/>
  <c r="K29" i="1"/>
  <c r="J29" i="1"/>
  <c r="I29" i="1"/>
  <c r="O23" i="1"/>
  <c r="N23" i="1"/>
  <c r="M23" i="1"/>
  <c r="L23" i="1"/>
  <c r="K23" i="1"/>
  <c r="J23" i="1"/>
  <c r="I23" i="1"/>
  <c r="O20" i="1"/>
  <c r="N20" i="1"/>
  <c r="M20" i="1"/>
  <c r="L20" i="1"/>
  <c r="K20" i="1"/>
  <c r="J20" i="1"/>
  <c r="I20" i="1"/>
  <c r="O17" i="1"/>
  <c r="N17" i="1"/>
  <c r="M17" i="1"/>
  <c r="L17" i="1"/>
  <c r="K17" i="1"/>
  <c r="J17" i="1"/>
  <c r="I17" i="1"/>
  <c r="O16" i="1"/>
  <c r="N16" i="1"/>
  <c r="M16" i="1"/>
  <c r="L16" i="1"/>
  <c r="K16" i="1"/>
  <c r="J16" i="1"/>
  <c r="I16" i="1"/>
  <c r="O15" i="1"/>
  <c r="N15" i="1"/>
  <c r="M15" i="1"/>
  <c r="L15" i="1"/>
  <c r="K15" i="1"/>
  <c r="J15" i="1"/>
  <c r="I15" i="1"/>
  <c r="O10" i="1"/>
  <c r="N10" i="1"/>
  <c r="M10" i="1"/>
  <c r="L10" i="1"/>
  <c r="K10" i="1"/>
  <c r="J10" i="1"/>
  <c r="I10" i="1"/>
  <c r="O9" i="1"/>
  <c r="N9" i="1"/>
  <c r="M9" i="1"/>
  <c r="L9" i="1"/>
  <c r="K9" i="1"/>
  <c r="J9" i="1"/>
  <c r="I9" i="1"/>
  <c r="O33" i="1"/>
  <c r="N33" i="1"/>
  <c r="M33" i="1"/>
  <c r="L33" i="1"/>
  <c r="K33" i="1"/>
  <c r="J33" i="1"/>
  <c r="I33" i="1"/>
  <c r="O28" i="1"/>
  <c r="N28" i="1"/>
  <c r="M28" i="1"/>
  <c r="L28" i="1"/>
  <c r="K28" i="1"/>
  <c r="J28" i="1"/>
  <c r="I28" i="1"/>
  <c r="O27" i="1"/>
  <c r="N27" i="1"/>
  <c r="M27" i="1"/>
  <c r="L27" i="1"/>
  <c r="K27" i="1"/>
  <c r="J27" i="1"/>
  <c r="I27" i="1"/>
  <c r="O26" i="1"/>
  <c r="N26" i="1"/>
  <c r="M26" i="1"/>
  <c r="L26" i="1"/>
  <c r="K26" i="1"/>
  <c r="J26" i="1"/>
  <c r="I26" i="1"/>
  <c r="O25" i="1"/>
  <c r="N25" i="1"/>
  <c r="M25" i="1"/>
  <c r="L25" i="1"/>
  <c r="K25" i="1"/>
  <c r="J25" i="1"/>
  <c r="I25" i="1"/>
  <c r="O22" i="1"/>
  <c r="N22" i="1"/>
  <c r="M22" i="1"/>
  <c r="L22" i="1"/>
  <c r="K22" i="1"/>
  <c r="J22" i="1"/>
  <c r="I22" i="1"/>
  <c r="O19" i="1"/>
  <c r="N19" i="1"/>
  <c r="M19" i="1"/>
  <c r="L19" i="1"/>
  <c r="K19" i="1"/>
  <c r="J19" i="1"/>
  <c r="I19" i="1"/>
  <c r="O14" i="1"/>
  <c r="N14" i="1"/>
  <c r="M14" i="1"/>
  <c r="L14" i="1"/>
  <c r="K14" i="1"/>
  <c r="J14" i="1"/>
  <c r="I14" i="1"/>
  <c r="O13" i="1"/>
  <c r="N13" i="1"/>
  <c r="M13" i="1"/>
  <c r="L13" i="1"/>
  <c r="K13" i="1"/>
  <c r="J13" i="1"/>
  <c r="I13" i="1"/>
  <c r="O12" i="1"/>
  <c r="N12" i="1"/>
  <c r="M12" i="1"/>
  <c r="L12" i="1"/>
  <c r="K12" i="1"/>
  <c r="J12" i="1"/>
  <c r="I12" i="1"/>
  <c r="O8" i="1"/>
  <c r="N8" i="1"/>
  <c r="M8" i="1"/>
  <c r="L8" i="1"/>
  <c r="K8" i="1"/>
  <c r="J8" i="1"/>
  <c r="I8" i="1"/>
  <c r="O7" i="1"/>
  <c r="N7" i="1"/>
  <c r="M7" i="1"/>
  <c r="L7" i="1"/>
  <c r="K7" i="1"/>
  <c r="J7" i="1"/>
  <c r="I7" i="1"/>
  <c r="I5" i="1"/>
  <c r="J5" i="1"/>
  <c r="K5" i="1"/>
  <c r="L5" i="1"/>
  <c r="M5" i="1"/>
  <c r="N5" i="1"/>
  <c r="O5" i="1"/>
  <c r="O4" i="1"/>
  <c r="N4" i="1"/>
  <c r="M4" i="1"/>
  <c r="L4" i="1"/>
  <c r="K4" i="1"/>
  <c r="J4" i="1"/>
  <c r="I4" i="1"/>
  <c r="M523" i="16" l="1"/>
  <c r="M522" i="16"/>
  <c r="M519" i="16"/>
  <c r="M518" i="16"/>
  <c r="M515" i="16"/>
  <c r="M513" i="16"/>
  <c r="M512" i="16"/>
  <c r="M511" i="16"/>
  <c r="M510" i="16"/>
  <c r="M508" i="16"/>
  <c r="M507" i="16"/>
  <c r="M506" i="16"/>
  <c r="M503" i="16"/>
  <c r="M501" i="16"/>
  <c r="M500" i="16"/>
  <c r="M499" i="16"/>
  <c r="M497" i="16"/>
  <c r="M493" i="16"/>
  <c r="M492" i="16"/>
  <c r="M490" i="16"/>
  <c r="M489" i="16"/>
  <c r="M488" i="16"/>
  <c r="M486" i="16"/>
  <c r="M484" i="16"/>
  <c r="M482" i="16"/>
  <c r="M480" i="16"/>
  <c r="M478" i="16"/>
  <c r="M473" i="16"/>
  <c r="M472" i="16"/>
  <c r="M470" i="16"/>
  <c r="M469" i="16"/>
  <c r="M468" i="16"/>
  <c r="M466" i="16"/>
  <c r="M465" i="16"/>
  <c r="M464" i="16"/>
  <c r="M463" i="16"/>
  <c r="M462" i="16"/>
  <c r="M459" i="16"/>
  <c r="M458" i="16"/>
  <c r="M456" i="16"/>
  <c r="M454" i="16"/>
  <c r="M453" i="16"/>
  <c r="M452" i="16"/>
  <c r="M451" i="16"/>
  <c r="M450" i="16"/>
  <c r="M448" i="16"/>
  <c r="M447" i="16"/>
  <c r="M446" i="16"/>
  <c r="M444" i="16"/>
  <c r="M443" i="16"/>
  <c r="M442" i="16"/>
  <c r="M440" i="16"/>
  <c r="M437" i="16"/>
  <c r="M435" i="16"/>
  <c r="M434" i="16"/>
  <c r="M433" i="16"/>
  <c r="M431" i="16"/>
  <c r="M430" i="16"/>
  <c r="M427" i="16"/>
  <c r="M425" i="16"/>
  <c r="M424" i="16"/>
  <c r="M421" i="16"/>
  <c r="M420" i="16"/>
  <c r="M419" i="16"/>
  <c r="M418" i="16"/>
  <c r="M417" i="16"/>
  <c r="M415" i="16"/>
  <c r="M413" i="16"/>
  <c r="M412" i="16"/>
  <c r="M410" i="16"/>
  <c r="M405" i="16"/>
  <c r="M403" i="16"/>
  <c r="M400" i="16"/>
  <c r="M399" i="16"/>
  <c r="M398" i="16"/>
  <c r="M396" i="16"/>
  <c r="M395" i="16"/>
  <c r="M393" i="16"/>
  <c r="M392" i="16"/>
  <c r="M391" i="16"/>
  <c r="M390" i="16"/>
  <c r="M388" i="16"/>
  <c r="M386" i="16"/>
  <c r="M384" i="16"/>
  <c r="M383" i="16"/>
  <c r="M382" i="16"/>
  <c r="M381" i="16"/>
  <c r="M376" i="16"/>
  <c r="M375" i="16"/>
  <c r="M374" i="16"/>
  <c r="M373" i="16"/>
  <c r="M372" i="16"/>
  <c r="M369" i="16"/>
  <c r="M368" i="16"/>
  <c r="M367" i="16"/>
  <c r="M366" i="16"/>
  <c r="M365" i="16"/>
  <c r="M363" i="16"/>
  <c r="M357" i="16"/>
  <c r="M354" i="16"/>
  <c r="M353" i="16"/>
  <c r="M350" i="16"/>
  <c r="M349" i="16"/>
  <c r="M348" i="16"/>
  <c r="M347" i="16"/>
  <c r="M345" i="16"/>
  <c r="M343" i="16"/>
  <c r="M341" i="16"/>
  <c r="M340" i="16"/>
  <c r="M339" i="16"/>
  <c r="M336" i="16"/>
  <c r="M335" i="16"/>
  <c r="M334" i="16"/>
  <c r="M332" i="16"/>
  <c r="M329" i="16"/>
  <c r="M328" i="16"/>
  <c r="M326" i="16"/>
  <c r="M325" i="16"/>
  <c r="M324" i="16"/>
  <c r="M323" i="16"/>
  <c r="M322" i="16"/>
  <c r="M320" i="16"/>
  <c r="M319" i="16"/>
  <c r="M318" i="16"/>
  <c r="M313" i="16"/>
  <c r="M312" i="16"/>
  <c r="M311" i="16"/>
  <c r="M310" i="16"/>
  <c r="M309" i="16"/>
  <c r="M308" i="16"/>
  <c r="M307" i="16"/>
  <c r="M306" i="16"/>
  <c r="M305" i="16"/>
  <c r="M304" i="16"/>
  <c r="M303" i="16"/>
  <c r="M301" i="16"/>
  <c r="M299" i="16"/>
  <c r="M298" i="16"/>
  <c r="M297" i="16"/>
  <c r="M296" i="16"/>
  <c r="M294" i="16"/>
  <c r="M293" i="16"/>
  <c r="M291" i="16"/>
  <c r="M290" i="16"/>
  <c r="M289" i="16"/>
  <c r="M285" i="16"/>
  <c r="M284" i="16"/>
  <c r="M282" i="16"/>
  <c r="M281" i="16"/>
  <c r="M280" i="16"/>
  <c r="M279" i="16"/>
  <c r="M278" i="16"/>
  <c r="M275" i="16"/>
  <c r="M274" i="16"/>
  <c r="M273" i="16"/>
  <c r="M272" i="16"/>
  <c r="M271" i="16"/>
  <c r="M270" i="16"/>
  <c r="M269" i="16"/>
  <c r="M264" i="16"/>
  <c r="M263" i="16"/>
  <c r="M262" i="16"/>
  <c r="M260" i="16"/>
  <c r="M258" i="16"/>
  <c r="M257" i="16"/>
  <c r="M254" i="16"/>
  <c r="M253" i="16"/>
  <c r="M249" i="16"/>
  <c r="M248" i="16"/>
  <c r="M247" i="16"/>
  <c r="M246" i="16"/>
  <c r="M243" i="16"/>
  <c r="M242" i="16"/>
  <c r="M241" i="16"/>
  <c r="M240" i="16"/>
  <c r="M238" i="16"/>
  <c r="M236" i="16"/>
  <c r="M235" i="16"/>
  <c r="M234" i="16"/>
  <c r="M232" i="16"/>
  <c r="M229" i="16"/>
  <c r="M226" i="16"/>
  <c r="M225" i="16"/>
  <c r="M224" i="16"/>
  <c r="M223" i="16"/>
  <c r="M221" i="16"/>
  <c r="M220" i="16"/>
  <c r="M219" i="16"/>
  <c r="M217" i="16"/>
  <c r="M216" i="16"/>
  <c r="M214" i="16"/>
  <c r="M213" i="16"/>
  <c r="M212" i="16"/>
  <c r="M210" i="16"/>
  <c r="M209" i="16"/>
  <c r="M208" i="16"/>
  <c r="M207" i="16"/>
  <c r="M206" i="16"/>
  <c r="M204" i="16"/>
  <c r="M203" i="16"/>
  <c r="M202" i="16"/>
  <c r="M201" i="16"/>
  <c r="M200" i="16"/>
  <c r="M199" i="16"/>
  <c r="M198" i="16"/>
  <c r="M193" i="16"/>
  <c r="M192" i="16"/>
  <c r="M190" i="16"/>
  <c r="M189" i="16"/>
  <c r="M188" i="16"/>
  <c r="M187" i="16"/>
  <c r="M186" i="16"/>
  <c r="M183" i="16"/>
  <c r="M182" i="16"/>
  <c r="M180" i="16"/>
  <c r="M178" i="16"/>
  <c r="M177" i="16"/>
  <c r="M176" i="16"/>
  <c r="M175" i="16"/>
  <c r="M174" i="16"/>
  <c r="M172" i="16"/>
  <c r="M171" i="16"/>
  <c r="M170" i="16"/>
  <c r="M169" i="16"/>
  <c r="M163" i="16"/>
  <c r="M161" i="16"/>
  <c r="M160" i="16"/>
  <c r="M159" i="16"/>
  <c r="M158" i="16"/>
  <c r="M157" i="16"/>
  <c r="M156" i="16"/>
  <c r="M154" i="16"/>
  <c r="M153" i="16"/>
  <c r="M151" i="16"/>
  <c r="M150" i="16"/>
  <c r="M149" i="16"/>
  <c r="M148" i="16"/>
  <c r="M146" i="16"/>
  <c r="M144" i="16"/>
  <c r="M143" i="16"/>
  <c r="M141" i="16"/>
  <c r="M140" i="16"/>
  <c r="M137" i="16"/>
  <c r="M136" i="16"/>
  <c r="M135" i="16"/>
  <c r="M132" i="16"/>
  <c r="M130" i="16"/>
  <c r="M126" i="16"/>
  <c r="M124" i="16"/>
  <c r="M122" i="16"/>
  <c r="M121" i="16"/>
  <c r="M119" i="16"/>
  <c r="M118" i="16"/>
  <c r="M116" i="16"/>
  <c r="M115" i="16"/>
  <c r="M114" i="16"/>
  <c r="M111" i="16"/>
  <c r="M110" i="16"/>
  <c r="M108" i="16"/>
  <c r="M107" i="16"/>
  <c r="M103" i="16"/>
  <c r="M102" i="16"/>
  <c r="M98" i="16"/>
  <c r="M97" i="16"/>
  <c r="M93" i="16"/>
  <c r="M92" i="16"/>
  <c r="M88" i="16"/>
  <c r="M86" i="16"/>
  <c r="M81" i="16"/>
  <c r="M80" i="16"/>
  <c r="M79" i="16"/>
  <c r="M78" i="16"/>
  <c r="M77" i="16"/>
  <c r="M76" i="16"/>
  <c r="M72" i="16"/>
  <c r="M68" i="16"/>
  <c r="M65" i="16"/>
  <c r="M64" i="16"/>
  <c r="M61" i="16"/>
  <c r="M59" i="16"/>
  <c r="M58" i="16"/>
  <c r="M55" i="16"/>
  <c r="M52" i="16"/>
  <c r="M50" i="16"/>
  <c r="M49" i="16"/>
  <c r="M48" i="16"/>
  <c r="M47" i="16"/>
  <c r="M46" i="16"/>
  <c r="M45" i="16"/>
  <c r="M43" i="16"/>
  <c r="M42" i="16"/>
  <c r="M41" i="16"/>
  <c r="M37" i="16"/>
  <c r="M36" i="16"/>
  <c r="M35" i="16"/>
  <c r="M33" i="16"/>
  <c r="M32" i="16"/>
  <c r="M31" i="16"/>
  <c r="M30" i="16"/>
  <c r="M29" i="16"/>
  <c r="M27" i="16"/>
  <c r="M26" i="16"/>
  <c r="M25" i="16"/>
  <c r="M24" i="16"/>
  <c r="M23" i="16"/>
  <c r="M21" i="16"/>
  <c r="M20" i="16"/>
  <c r="M19" i="16"/>
  <c r="M18" i="16"/>
  <c r="M17" i="16"/>
  <c r="M16" i="16"/>
  <c r="M13" i="16"/>
  <c r="M11" i="16"/>
  <c r="M9" i="16"/>
  <c r="M8" i="16"/>
  <c r="D34" i="1" l="1"/>
  <c r="D31" i="1"/>
  <c r="D30" i="1"/>
  <c r="D29" i="1"/>
  <c r="D23" i="1"/>
  <c r="D20" i="1"/>
  <c r="D17" i="1"/>
  <c r="D16" i="1"/>
  <c r="D15" i="1"/>
  <c r="D10" i="1"/>
  <c r="D9" i="1"/>
  <c r="D33" i="1"/>
  <c r="D28" i="1"/>
  <c r="D27" i="1"/>
  <c r="D26" i="1"/>
  <c r="D25" i="1"/>
  <c r="D22" i="1"/>
  <c r="D19" i="1"/>
  <c r="D14" i="1"/>
  <c r="D13" i="1"/>
  <c r="D12" i="1"/>
  <c r="D8" i="1"/>
  <c r="D7" i="1"/>
  <c r="D5" i="1"/>
  <c r="D4" i="1"/>
  <c r="C34" i="1"/>
  <c r="C31" i="1"/>
  <c r="C30" i="1"/>
  <c r="C29" i="1"/>
  <c r="C23" i="1"/>
  <c r="C20" i="1"/>
  <c r="C17" i="1"/>
  <c r="C16" i="1"/>
  <c r="C15" i="1"/>
  <c r="C10" i="1"/>
  <c r="C9" i="1"/>
  <c r="C33" i="1"/>
  <c r="C28" i="1"/>
  <c r="C27" i="1"/>
  <c r="C26" i="1"/>
  <c r="C25" i="1"/>
  <c r="C22" i="1"/>
  <c r="C19" i="1"/>
  <c r="C14" i="1"/>
  <c r="C13" i="1"/>
  <c r="C12" i="1"/>
  <c r="C8" i="1"/>
  <c r="C7" i="1"/>
  <c r="C5" i="1"/>
  <c r="C4" i="1"/>
  <c r="F34" i="1"/>
  <c r="F31" i="1"/>
  <c r="F30" i="1"/>
  <c r="F29" i="1"/>
  <c r="F23" i="1"/>
  <c r="F20" i="1"/>
  <c r="F17" i="1"/>
  <c r="F16" i="1"/>
  <c r="F15" i="1"/>
  <c r="F10" i="1"/>
  <c r="F9" i="1"/>
  <c r="F33" i="1"/>
  <c r="F28" i="1"/>
  <c r="F27" i="1"/>
  <c r="F26" i="1"/>
  <c r="F25" i="1"/>
  <c r="F22" i="1"/>
  <c r="F19" i="1"/>
  <c r="F14" i="1"/>
  <c r="F13" i="1"/>
  <c r="F12" i="1"/>
  <c r="F8" i="1"/>
  <c r="F7" i="1"/>
  <c r="F5" i="1"/>
  <c r="F4" i="1"/>
  <c r="E34" i="1"/>
  <c r="E33" i="1"/>
  <c r="E31" i="1"/>
  <c r="E30" i="1"/>
  <c r="E29" i="1"/>
  <c r="E28" i="1"/>
  <c r="E27" i="1"/>
  <c r="E26" i="1"/>
  <c r="E25" i="1"/>
  <c r="E23" i="1"/>
  <c r="E22" i="1"/>
  <c r="E20" i="1"/>
  <c r="E19" i="1"/>
  <c r="E17" i="1"/>
  <c r="E16" i="1"/>
  <c r="E15" i="1"/>
  <c r="E14" i="1"/>
  <c r="E13" i="1"/>
  <c r="E12" i="1"/>
  <c r="E10" i="1"/>
  <c r="E9" i="1"/>
  <c r="E8" i="1"/>
  <c r="E7" i="1"/>
  <c r="E5" i="1"/>
  <c r="E4" i="1"/>
  <c r="W30" i="1" l="1"/>
  <c r="S30" i="1"/>
  <c r="V30" i="1"/>
  <c r="U30" i="1"/>
  <c r="X30" i="1"/>
  <c r="T30" i="1"/>
  <c r="Q30" i="1"/>
  <c r="R30" i="1"/>
  <c r="J37" i="1"/>
  <c r="J41" i="1" s="1"/>
  <c r="I41" i="1" s="1"/>
  <c r="W22" i="1"/>
  <c r="S22" i="1"/>
  <c r="W5" i="1"/>
  <c r="V5" i="1"/>
  <c r="T5" i="1"/>
  <c r="Q5" i="1"/>
  <c r="R5" i="1"/>
  <c r="S5" i="1"/>
  <c r="X5" i="1"/>
  <c r="U5" i="1"/>
  <c r="V16" i="1"/>
  <c r="U16" i="1"/>
  <c r="T16" i="1"/>
  <c r="Q16" i="1"/>
  <c r="S16" i="1"/>
  <c r="X16" i="1"/>
  <c r="R16" i="1"/>
  <c r="W16" i="1"/>
  <c r="U8" i="1"/>
  <c r="T8" i="1"/>
  <c r="S8" i="1"/>
  <c r="R8" i="1"/>
  <c r="Q8" i="1"/>
  <c r="X8" i="1"/>
  <c r="W8" i="1"/>
  <c r="V8" i="1"/>
  <c r="V27" i="1"/>
  <c r="U27" i="1"/>
  <c r="Q27" i="1"/>
  <c r="W27" i="1"/>
  <c r="T27" i="1"/>
  <c r="R27" i="1"/>
  <c r="S27" i="1"/>
  <c r="X27" i="1"/>
  <c r="Q20" i="1"/>
  <c r="X20" i="1"/>
  <c r="T20" i="1"/>
  <c r="S20" i="1"/>
  <c r="W20" i="1"/>
  <c r="R20" i="1"/>
  <c r="V20" i="1"/>
  <c r="U20" i="1"/>
  <c r="S12" i="1"/>
  <c r="W12" i="1"/>
  <c r="V12" i="1"/>
  <c r="Q12" i="1"/>
  <c r="R12" i="1"/>
  <c r="U12" i="1"/>
  <c r="T12" i="1"/>
  <c r="X12" i="1"/>
  <c r="U28" i="1"/>
  <c r="R28" i="1"/>
  <c r="S28" i="1"/>
  <c r="T28" i="1"/>
  <c r="X28" i="1"/>
  <c r="V28" i="1"/>
  <c r="Q28" i="1"/>
  <c r="W28" i="1"/>
  <c r="X23" i="1"/>
  <c r="V23" i="1"/>
  <c r="W23" i="1"/>
  <c r="U23" i="1"/>
  <c r="S23" i="1"/>
  <c r="T23" i="1"/>
  <c r="Q23" i="1"/>
  <c r="R23" i="1"/>
  <c r="S13" i="1"/>
  <c r="X13" i="1"/>
  <c r="W13" i="1"/>
  <c r="V13" i="1"/>
  <c r="U13" i="1"/>
  <c r="R13" i="1"/>
  <c r="T13" i="1"/>
  <c r="Q13" i="1"/>
  <c r="X33" i="1"/>
  <c r="V33" i="1"/>
  <c r="U33" i="1"/>
  <c r="T33" i="1"/>
  <c r="Q33" i="1"/>
  <c r="T29" i="1"/>
  <c r="Q29" i="1"/>
  <c r="X29" i="1"/>
  <c r="S29" i="1"/>
  <c r="W29" i="1"/>
  <c r="U29" i="1"/>
  <c r="V29" i="1"/>
  <c r="X14" i="1"/>
  <c r="R14" i="1"/>
  <c r="W14" i="1"/>
  <c r="U14" i="1"/>
  <c r="T14" i="1"/>
  <c r="V14" i="1"/>
  <c r="Q14" i="1"/>
  <c r="S14" i="1"/>
  <c r="T9" i="1"/>
  <c r="X9" i="1"/>
  <c r="Q9" i="1"/>
  <c r="W9" i="1"/>
  <c r="S9" i="1"/>
  <c r="V9" i="1"/>
  <c r="U9" i="1"/>
  <c r="R9" i="1"/>
  <c r="T19" i="1"/>
  <c r="S19" i="1"/>
  <c r="R19" i="1"/>
  <c r="Q19" i="1"/>
  <c r="X19" i="1"/>
  <c r="U19" i="1"/>
  <c r="W19" i="1"/>
  <c r="V19" i="1"/>
  <c r="Q10" i="1"/>
  <c r="S10" i="1"/>
  <c r="X10" i="1"/>
  <c r="R10" i="1"/>
  <c r="W10" i="1"/>
  <c r="V10" i="1"/>
  <c r="U10" i="1"/>
  <c r="T10" i="1"/>
  <c r="X31" i="1"/>
  <c r="W31" i="1"/>
  <c r="V31" i="1"/>
  <c r="Q31" i="1"/>
  <c r="U31" i="1"/>
  <c r="T31" i="1"/>
  <c r="S31" i="1"/>
  <c r="V22" i="1"/>
  <c r="U22" i="1"/>
  <c r="R22" i="1"/>
  <c r="X22" i="1"/>
  <c r="T22" i="1"/>
  <c r="Q22" i="1"/>
  <c r="Q24" i="1" s="1"/>
  <c r="W15" i="1"/>
  <c r="V15" i="1"/>
  <c r="T15" i="1"/>
  <c r="Q15" i="1"/>
  <c r="X15" i="1"/>
  <c r="R15" i="1"/>
  <c r="U15" i="1"/>
  <c r="S15" i="1"/>
  <c r="X34" i="1"/>
  <c r="W34" i="1"/>
  <c r="U34" i="1"/>
  <c r="T34" i="1"/>
  <c r="Q34" i="1"/>
  <c r="V34" i="1"/>
  <c r="S34" i="1"/>
  <c r="X4" i="1"/>
  <c r="R4" i="1"/>
  <c r="U4" i="1"/>
  <c r="V4" i="1"/>
  <c r="T4" i="1"/>
  <c r="Q4" i="1"/>
  <c r="X25" i="1"/>
  <c r="S25" i="1"/>
  <c r="W25" i="1"/>
  <c r="U25" i="1"/>
  <c r="T25" i="1"/>
  <c r="Q25" i="1"/>
  <c r="R25" i="1"/>
  <c r="V25" i="1"/>
  <c r="V7" i="1"/>
  <c r="Q7" i="1"/>
  <c r="S7" i="1"/>
  <c r="T7" i="1"/>
  <c r="R7" i="1"/>
  <c r="X7" i="1"/>
  <c r="W7" i="1"/>
  <c r="U7" i="1"/>
  <c r="W26" i="1"/>
  <c r="R26" i="1"/>
  <c r="V26" i="1"/>
  <c r="U26" i="1"/>
  <c r="T26" i="1"/>
  <c r="Q26" i="1"/>
  <c r="X26" i="1"/>
  <c r="S26" i="1"/>
  <c r="U17" i="1"/>
  <c r="S17" i="1"/>
  <c r="V17" i="1"/>
  <c r="X17" i="1"/>
  <c r="R17" i="1"/>
  <c r="T17" i="1"/>
  <c r="W17" i="1"/>
  <c r="Q17" i="1"/>
  <c r="W24" i="1"/>
  <c r="R34" i="1"/>
  <c r="W6" i="1"/>
  <c r="Q6" i="1"/>
  <c r="T6" i="1"/>
  <c r="R33" i="1"/>
  <c r="R29" i="1"/>
  <c r="R31" i="1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H36" i="1"/>
  <c r="T24" i="1" l="1"/>
  <c r="X35" i="1"/>
  <c r="S35" i="1"/>
  <c r="R35" i="1"/>
  <c r="X24" i="1"/>
  <c r="V35" i="1"/>
  <c r="V24" i="1"/>
  <c r="T35" i="1"/>
  <c r="S24" i="1"/>
  <c r="Q35" i="1"/>
  <c r="W35" i="1"/>
  <c r="U24" i="1"/>
  <c r="U35" i="1"/>
  <c r="R24" i="1"/>
  <c r="W32" i="1"/>
  <c r="R21" i="1"/>
  <c r="V21" i="1"/>
  <c r="Q21" i="1"/>
  <c r="U21" i="1"/>
  <c r="T18" i="1"/>
  <c r="X18" i="1"/>
  <c r="S18" i="1"/>
  <c r="W18" i="1"/>
  <c r="T11" i="1"/>
  <c r="X11" i="1"/>
  <c r="S11" i="1"/>
  <c r="W11" i="1"/>
  <c r="V6" i="1"/>
  <c r="S6" i="1"/>
  <c r="T21" i="1"/>
  <c r="X21" i="1"/>
  <c r="S21" i="1"/>
  <c r="W21" i="1"/>
  <c r="R18" i="1"/>
  <c r="V18" i="1"/>
  <c r="Q18" i="1"/>
  <c r="U18" i="1"/>
  <c r="R11" i="1"/>
  <c r="V11" i="1"/>
  <c r="Q11" i="1"/>
  <c r="U11" i="1"/>
  <c r="R6" i="1"/>
  <c r="X6" i="1"/>
  <c r="U6" i="1"/>
  <c r="R32" i="1"/>
  <c r="V32" i="1"/>
  <c r="T32" i="1"/>
  <c r="X32" i="1"/>
  <c r="Q32" i="1"/>
  <c r="S32" i="1"/>
  <c r="U32" i="1"/>
  <c r="T36" i="1" l="1"/>
  <c r="W36" i="1"/>
  <c r="Q36" i="1"/>
  <c r="U36" i="1"/>
  <c r="R36" i="1"/>
  <c r="S36" i="1"/>
  <c r="X36" i="1"/>
  <c r="V36" i="1"/>
</calcChain>
</file>

<file path=xl/sharedStrings.xml><?xml version="1.0" encoding="utf-8"?>
<sst xmlns="http://schemas.openxmlformats.org/spreadsheetml/2006/main" count="12687" uniqueCount="1139">
  <si>
    <t>Name</t>
  </si>
  <si>
    <t>Avg Mins</t>
  </si>
  <si>
    <t>Barba, Ben</t>
  </si>
  <si>
    <t>FLB</t>
  </si>
  <si>
    <t>Broncos</t>
  </si>
  <si>
    <t>Copley, Dale</t>
  </si>
  <si>
    <t>CTW</t>
  </si>
  <si>
    <t>Gillett, Matt</t>
  </si>
  <si>
    <t>2RF</t>
  </si>
  <si>
    <t>Glenn, Alex</t>
  </si>
  <si>
    <t>Hunt, Ben</t>
  </si>
  <si>
    <t>Kahu, Jordan</t>
  </si>
  <si>
    <t>Maranta, Lachlan</t>
  </si>
  <si>
    <t>McCullough, Andrew</t>
  </si>
  <si>
    <t>FRF</t>
  </si>
  <si>
    <t>McGuire, Josh</t>
  </si>
  <si>
    <t>Oates, Corey</t>
  </si>
  <si>
    <t>Parker, Corey</t>
  </si>
  <si>
    <t>Reed, Jack</t>
  </si>
  <si>
    <t>Taylor, Ashley</t>
  </si>
  <si>
    <t>Thaiday, Sam</t>
  </si>
  <si>
    <t>Milford, Anthony</t>
  </si>
  <si>
    <t>Raiders</t>
  </si>
  <si>
    <t>Storm</t>
  </si>
  <si>
    <t>Tigers</t>
  </si>
  <si>
    <t>Eden, Greg</t>
  </si>
  <si>
    <t>Nikorima, Kodi</t>
  </si>
  <si>
    <t>Boyd, Darius</t>
  </si>
  <si>
    <t>Knights</t>
  </si>
  <si>
    <t>Waddell, Travis</t>
  </si>
  <si>
    <t>Browne, Tim</t>
  </si>
  <si>
    <t>Bulldogs</t>
  </si>
  <si>
    <t>Cook, Damien</t>
  </si>
  <si>
    <t>Eastwood, Greg</t>
  </si>
  <si>
    <t>Finucane, Dale</t>
  </si>
  <si>
    <t>Graham, James</t>
  </si>
  <si>
    <t>Hodkinson, Trent</t>
  </si>
  <si>
    <t>HFB</t>
  </si>
  <si>
    <t>Jackson, Josh</t>
  </si>
  <si>
    <t>Kasiano, Sam</t>
  </si>
  <si>
    <t>Klemmer, David</t>
  </si>
  <si>
    <t>Lafai, Tim</t>
  </si>
  <si>
    <t>Mbye, Moses</t>
  </si>
  <si>
    <t>Morris, Josh</t>
  </si>
  <si>
    <t>O'Hanlon, Pat</t>
  </si>
  <si>
    <t>Perrett, Sam</t>
  </si>
  <si>
    <t>Phillips, Tyrone</t>
  </si>
  <si>
    <t>Reynolds, Josh</t>
  </si>
  <si>
    <t>5/8</t>
  </si>
  <si>
    <t>Stanley, Chase</t>
  </si>
  <si>
    <t>Tolman, Aiden</t>
  </si>
  <si>
    <t>Williams, Tony</t>
  </si>
  <si>
    <t>Rona, Curtis</t>
  </si>
  <si>
    <t>Cowboys</t>
  </si>
  <si>
    <t>Lichaa, Michael</t>
  </si>
  <si>
    <t>Sharks</t>
  </si>
  <si>
    <t>McInally, Jarrod</t>
  </si>
  <si>
    <t>Morris, Brett</t>
  </si>
  <si>
    <t>Dragons</t>
  </si>
  <si>
    <t>Granville, Jake</t>
  </si>
  <si>
    <t>Hannant, Ben</t>
  </si>
  <si>
    <t>Asiata, John</t>
  </si>
  <si>
    <t>Bolton, Scott</t>
  </si>
  <si>
    <t>Bowen, Javid</t>
  </si>
  <si>
    <t>Cooper, Gavin</t>
  </si>
  <si>
    <t>Coote, Lachlan</t>
  </si>
  <si>
    <t>Feldt, Kyle</t>
  </si>
  <si>
    <t>Hoare, Sam</t>
  </si>
  <si>
    <t>King, Cameron</t>
  </si>
  <si>
    <t>Kostjasyn, Rory</t>
  </si>
  <si>
    <t>Linnett, Kane</t>
  </si>
  <si>
    <t>Lowe, Ethan</t>
  </si>
  <si>
    <t>Moga, Tautau</t>
  </si>
  <si>
    <t>Morgan, Michael</t>
  </si>
  <si>
    <t>Santo, Zac</t>
  </si>
  <si>
    <t>Scott, Matthew</t>
  </si>
  <si>
    <t>Tamou, James</t>
  </si>
  <si>
    <t>Taumalolo, Jason</t>
  </si>
  <si>
    <t>Thompson, Ray</t>
  </si>
  <si>
    <t>Thurston, Johnathan</t>
  </si>
  <si>
    <t>Winterstein, Antonio</t>
  </si>
  <si>
    <t>Tanginoa, Kelepi</t>
  </si>
  <si>
    <t>Eels</t>
  </si>
  <si>
    <t>Glasby, Tim</t>
  </si>
  <si>
    <t>Kaufusi, Patrick</t>
  </si>
  <si>
    <t>Ah Mau, Leeson</t>
  </si>
  <si>
    <t>Beale, Gerard</t>
  </si>
  <si>
    <t>Cooper, Mike</t>
  </si>
  <si>
    <t>Creagh, Ben</t>
  </si>
  <si>
    <t>De Belin, Jack</t>
  </si>
  <si>
    <t>Dugan, Josh</t>
  </si>
  <si>
    <t>Farrell, Dylan</t>
  </si>
  <si>
    <t>Frizell, Tyson</t>
  </si>
  <si>
    <t>Garvey, Craig</t>
  </si>
  <si>
    <t>Marshall, Benji</t>
  </si>
  <si>
    <t>Mata'utia, Peter</t>
  </si>
  <si>
    <t>Merrin, Trent</t>
  </si>
  <si>
    <t>Nightingale, Jason</t>
  </si>
  <si>
    <t>Quinlan, Adam</t>
  </si>
  <si>
    <t>Rein, Mitch</t>
  </si>
  <si>
    <t>Thompson, Joel</t>
  </si>
  <si>
    <t>Widdop, Gareth</t>
  </si>
  <si>
    <t>Marketo, Jake</t>
  </si>
  <si>
    <t>O'Brien, Rory</t>
  </si>
  <si>
    <t>Panthers</t>
  </si>
  <si>
    <t>Warriors</t>
  </si>
  <si>
    <t>Titans</t>
  </si>
  <si>
    <t>Roosters</t>
  </si>
  <si>
    <t>Green, Nathan</t>
  </si>
  <si>
    <t>Matthews, Will</t>
  </si>
  <si>
    <t>De Gois, Isaac</t>
  </si>
  <si>
    <t>Dockar-Clay, Zach</t>
  </si>
  <si>
    <t>Edwards, Kenny</t>
  </si>
  <si>
    <t>Faraimo, Bureta</t>
  </si>
  <si>
    <t>Folau, John</t>
  </si>
  <si>
    <t>Gower, David</t>
  </si>
  <si>
    <t>Hopoate, Will</t>
  </si>
  <si>
    <t>Hunt, Justin</t>
  </si>
  <si>
    <t>Lussick, Darcy</t>
  </si>
  <si>
    <t>Mannah, Tim</t>
  </si>
  <si>
    <t>Ma'u, Manu</t>
  </si>
  <si>
    <t>Moeroa, Tepai</t>
  </si>
  <si>
    <t>Morgan, Ryan</t>
  </si>
  <si>
    <t>Norman, Corey</t>
  </si>
  <si>
    <t>Pauli, Pauli</t>
  </si>
  <si>
    <t>Paulo, Junior</t>
  </si>
  <si>
    <t>Peats, Nathan</t>
  </si>
  <si>
    <t>Pritchard, Kaysa</t>
  </si>
  <si>
    <t>Radradra, Semi</t>
  </si>
  <si>
    <t>Terepo, Peni</t>
  </si>
  <si>
    <t>Toutai, Vai</t>
  </si>
  <si>
    <t>Nelson, Cody</t>
  </si>
  <si>
    <t>Watmough, Anthony</t>
  </si>
  <si>
    <t>Wicks, Danny</t>
  </si>
  <si>
    <t>Takarangi, Brad</t>
  </si>
  <si>
    <t>Paulo, Joseph</t>
  </si>
  <si>
    <t>Kelly, Luke</t>
  </si>
  <si>
    <t>Stockwell, Jack</t>
  </si>
  <si>
    <t>Sims, Tariq</t>
  </si>
  <si>
    <t>Gagai, Dane</t>
  </si>
  <si>
    <t>Leilua, Joseph</t>
  </si>
  <si>
    <t>Mamo, Jake</t>
  </si>
  <si>
    <t>Mata'utia, Chanel</t>
  </si>
  <si>
    <t>Mata'utia, Pat</t>
  </si>
  <si>
    <t>Mata'utia, Sione</t>
  </si>
  <si>
    <t>McManus, James</t>
  </si>
  <si>
    <t>Mullen, Jarrod</t>
  </si>
  <si>
    <t>Randell, Tyler</t>
  </si>
  <si>
    <t>Roberts, Tyrone</t>
  </si>
  <si>
    <t>Rochow, Robbie</t>
  </si>
  <si>
    <t>Scott, Beau</t>
  </si>
  <si>
    <t>Sims, Korbin</t>
  </si>
  <si>
    <t>Smith, Jeremy</t>
  </si>
  <si>
    <t>Snowden, Kade</t>
  </si>
  <si>
    <t>Tapine, Joseph</t>
  </si>
  <si>
    <t>Uate, Akuila</t>
  </si>
  <si>
    <t>Taylor, James</t>
  </si>
  <si>
    <t>Mataora, Sam</t>
  </si>
  <si>
    <t>Clydsdale, Adam</t>
  </si>
  <si>
    <t>Blake, Waqa</t>
  </si>
  <si>
    <t>Campbell-Gillard, Reagan</t>
  </si>
  <si>
    <t>Cartwright, Bryce</t>
  </si>
  <si>
    <t>Jennings, George</t>
  </si>
  <si>
    <t>John, Isaac</t>
  </si>
  <si>
    <t>Latimore, Jeremy</t>
  </si>
  <si>
    <t>Mansour, Josh</t>
  </si>
  <si>
    <t>McKendry, Sam</t>
  </si>
  <si>
    <t>Moss, Kieran</t>
  </si>
  <si>
    <t>Moylan, Matthew</t>
  </si>
  <si>
    <t>Peachey, Tyrone</t>
  </si>
  <si>
    <t>Segeyaro, James</t>
  </si>
  <si>
    <t>Smith, Will</t>
  </si>
  <si>
    <t>Soward, Jamie</t>
  </si>
  <si>
    <t>Taylor, Elijah</t>
  </si>
  <si>
    <t>Wallace, Peter</t>
  </si>
  <si>
    <t>Watene-Zelezniak, Dallin</t>
  </si>
  <si>
    <t>Whare, Dean</t>
  </si>
  <si>
    <t>Yeo, Isaah</t>
  </si>
  <si>
    <t>Koroisau, Apisai</t>
  </si>
  <si>
    <t>Grant, Tim</t>
  </si>
  <si>
    <t>Auva'a, Kirisome</t>
  </si>
  <si>
    <t>Burgess, George</t>
  </si>
  <si>
    <t>Burgess, Luke</t>
  </si>
  <si>
    <t>Burgess, Thomas</t>
  </si>
  <si>
    <t>Clark, Jason</t>
  </si>
  <si>
    <t>Goodwin, Bryson</t>
  </si>
  <si>
    <t>Grevsmuhl, Chris</t>
  </si>
  <si>
    <t>Inglis, Greg</t>
  </si>
  <si>
    <t>Johnston, Alex</t>
  </si>
  <si>
    <t>Keary, Luke</t>
  </si>
  <si>
    <t>Luke, Issac</t>
  </si>
  <si>
    <t>McInnes, Cameron</t>
  </si>
  <si>
    <t>McQueen, Chris</t>
  </si>
  <si>
    <t>Reynolds, Adam</t>
  </si>
  <si>
    <t>Sutton, John</t>
  </si>
  <si>
    <t>Turner, Kyle</t>
  </si>
  <si>
    <t>Tyrrell, David</t>
  </si>
  <si>
    <t>Walker, Dylan</t>
  </si>
  <si>
    <t>Walker, Cody</t>
  </si>
  <si>
    <t>Baptiste, Kurt</t>
  </si>
  <si>
    <t>Bateman, Luke</t>
  </si>
  <si>
    <t>Boyd, Shannon</t>
  </si>
  <si>
    <t>Cornish, Mitchell</t>
  </si>
  <si>
    <t>Croker, Jarrod</t>
  </si>
  <si>
    <t>Edwards, Joel</t>
  </si>
  <si>
    <t>Fensom, Shaun</t>
  </si>
  <si>
    <t>Hawkins, Jeremy</t>
  </si>
  <si>
    <t>Kennedy, Jarrad</t>
  </si>
  <si>
    <t>Lee, Brenko</t>
  </si>
  <si>
    <t>Lee, Edrick</t>
  </si>
  <si>
    <t>Lynch, Jeff</t>
  </si>
  <si>
    <t>McIlwrick, Matt</t>
  </si>
  <si>
    <t>Nicholls, Mark</t>
  </si>
  <si>
    <t>Pangai, Tevita</t>
  </si>
  <si>
    <t>Papalii, Josh</t>
  </si>
  <si>
    <t>Rapana, Jordan</t>
  </si>
  <si>
    <t>Shillington, David</t>
  </si>
  <si>
    <t>Vaughan, Paul</t>
  </si>
  <si>
    <t>Wighton, Jack</t>
  </si>
  <si>
    <t>Waqa, Sisa</t>
  </si>
  <si>
    <t>Hodgson, Josh</t>
  </si>
  <si>
    <t>Soliola, Iosia</t>
  </si>
  <si>
    <t>Williams, Sam</t>
  </si>
  <si>
    <t>Austin, Blake</t>
  </si>
  <si>
    <t>Mago, Patrick</t>
  </si>
  <si>
    <t>Aubusson, Mitchell</t>
  </si>
  <si>
    <t>Cordner, Boyd</t>
  </si>
  <si>
    <t>Elliot, Brendan</t>
  </si>
  <si>
    <t>Evans, Kane</t>
  </si>
  <si>
    <t>Friend, Jake</t>
  </si>
  <si>
    <t>Guerra, Aidan</t>
  </si>
  <si>
    <t>Hastings, Jackson</t>
  </si>
  <si>
    <t>Jennings, Michael</t>
  </si>
  <si>
    <t>Kenny-Dowall, Shaun</t>
  </si>
  <si>
    <t>Liu, Issac</t>
  </si>
  <si>
    <t>MacDonald, Nene</t>
  </si>
  <si>
    <t>Maloney, James</t>
  </si>
  <si>
    <t>Moa, Sam</t>
  </si>
  <si>
    <t>Napa, Dylan</t>
  </si>
  <si>
    <t>Nuuausala, Frank-Paul</t>
  </si>
  <si>
    <t>Pearce, Mitchell</t>
  </si>
  <si>
    <t>Tuivasa-Sheck, Roger</t>
  </si>
  <si>
    <t>Tupou, Daniel</t>
  </si>
  <si>
    <t>Waerea-Hargreaves, Jared</t>
  </si>
  <si>
    <t>Papalii, Abraham</t>
  </si>
  <si>
    <t>Ballin, Matt</t>
  </si>
  <si>
    <t>Blair, Cheyse</t>
  </si>
  <si>
    <t>Buhrer, Jamie</t>
  </si>
  <si>
    <t>Chee Kam, Michael</t>
  </si>
  <si>
    <t>Cherry-Evans, Daly</t>
  </si>
  <si>
    <t>Foran, Kieran</t>
  </si>
  <si>
    <t>Hiku, Peta</t>
  </si>
  <si>
    <t>Hodges, Jayden</t>
  </si>
  <si>
    <t>Lawrence, Brenton</t>
  </si>
  <si>
    <t>Littlejohn, Jack</t>
  </si>
  <si>
    <t>Lyon, Jamie</t>
  </si>
  <si>
    <t>Matai, Steve</t>
  </si>
  <si>
    <t>Sao, Ligia</t>
  </si>
  <si>
    <t>Sene-Lefao, Jesse</t>
  </si>
  <si>
    <t>Starling, Josh</t>
  </si>
  <si>
    <t>Stewart, Brett</t>
  </si>
  <si>
    <t>Symonds, Tom</t>
  </si>
  <si>
    <t>Taufua, Jorge</t>
  </si>
  <si>
    <t>Trbojevic, Jake</t>
  </si>
  <si>
    <t>Leary, Blake</t>
  </si>
  <si>
    <t>Trbojevic, Tom</t>
  </si>
  <si>
    <t>Gutherson, Clint</t>
  </si>
  <si>
    <t>Hasson, James</t>
  </si>
  <si>
    <t>Vave, Siosaia</t>
  </si>
  <si>
    <t>Mateo, Feleti</t>
  </si>
  <si>
    <t>Brown, Mitch</t>
  </si>
  <si>
    <t>Ennis, Michael</t>
  </si>
  <si>
    <t>Bird, Jack</t>
  </si>
  <si>
    <t>Sauiluma, Sami</t>
  </si>
  <si>
    <t>Ayshford, Blake</t>
  </si>
  <si>
    <t>Feki, Sosaia</t>
  </si>
  <si>
    <t>Fifita, Andrew</t>
  </si>
  <si>
    <t>Fifita, David</t>
  </si>
  <si>
    <t>Gagan, Jacob</t>
  </si>
  <si>
    <t>Gallen, Paul</t>
  </si>
  <si>
    <t>Gordon, Michael</t>
  </si>
  <si>
    <t>Graham, Wade</t>
  </si>
  <si>
    <t>Heighington, Chris</t>
  </si>
  <si>
    <t>Holmes, Valentine</t>
  </si>
  <si>
    <t>Leutele, Ricky</t>
  </si>
  <si>
    <t>Lewis, Luke</t>
  </si>
  <si>
    <t>Prior, Matt</t>
  </si>
  <si>
    <t>Robson, Jeff</t>
  </si>
  <si>
    <t>Sopoaga, Tupou</t>
  </si>
  <si>
    <t>Tagataese, Sam</t>
  </si>
  <si>
    <t>Roqica, Junior</t>
  </si>
  <si>
    <t>Britt, Dean</t>
  </si>
  <si>
    <t>Bromwich, Jesse</t>
  </si>
  <si>
    <t>Bromwich, Kenneath</t>
  </si>
  <si>
    <t>Chambers, Will</t>
  </si>
  <si>
    <t>Cronk, Cooper</t>
  </si>
  <si>
    <t>Griffin, Slade</t>
  </si>
  <si>
    <t>Hampton, Ben</t>
  </si>
  <si>
    <t>Harris, Tohu</t>
  </si>
  <si>
    <t>Hunt, Hymel</t>
  </si>
  <si>
    <t>Kaufusi, Felise</t>
  </si>
  <si>
    <t>Kennar, Richard</t>
  </si>
  <si>
    <t>Koroibete, Marika</t>
  </si>
  <si>
    <t>Mann, Kurt</t>
  </si>
  <si>
    <t>McLean, Jordan</t>
  </si>
  <si>
    <t>Munster, Cameron</t>
  </si>
  <si>
    <t>O'Neill, Justin</t>
  </si>
  <si>
    <t>Proctor, Kevin</t>
  </si>
  <si>
    <t>Slater, Billy</t>
  </si>
  <si>
    <t>Smith, Cameron</t>
  </si>
  <si>
    <t>Tonumaipea, Young</t>
  </si>
  <si>
    <t>Welch, Christian</t>
  </si>
  <si>
    <t>Green, Blake</t>
  </si>
  <si>
    <t>Nona, Shaun</t>
  </si>
  <si>
    <t>Akauola, Sitaleki</t>
  </si>
  <si>
    <t>Blair, Adam</t>
  </si>
  <si>
    <t>Brown, Nathan</t>
  </si>
  <si>
    <t>Buchanan, Jack</t>
  </si>
  <si>
    <t>Cherrington, Manaia</t>
  </si>
  <si>
    <t>Farah, Robbie</t>
  </si>
  <si>
    <t>Halatau, Dene</t>
  </si>
  <si>
    <t>Lawrence, Chris</t>
  </si>
  <si>
    <t>Lovett, Kyle</t>
  </si>
  <si>
    <t>Moltzen, Tim</t>
  </si>
  <si>
    <t>Moses, Mitchell</t>
  </si>
  <si>
    <t>Nofoaluma, David</t>
  </si>
  <si>
    <t>Seumanufagai, Ava</t>
  </si>
  <si>
    <t>Simona, Tim</t>
  </si>
  <si>
    <t>Sironen, Curtis</t>
  </si>
  <si>
    <t>Sue, Sauaso</t>
  </si>
  <si>
    <t>Taupau, Martin</t>
  </si>
  <si>
    <t>Tedesco, James</t>
  </si>
  <si>
    <t>Woods, Aaron</t>
  </si>
  <si>
    <t>Peni, Chance</t>
  </si>
  <si>
    <t>Naiqama, Kevin</t>
  </si>
  <si>
    <t>Drinkwater, Josh</t>
  </si>
  <si>
    <t>Moseley, Kierran</t>
  </si>
  <si>
    <t>Simpkins, Ryan</t>
  </si>
  <si>
    <t>Hoffman, Josh</t>
  </si>
  <si>
    <t>Burr, Lachlan</t>
  </si>
  <si>
    <t>Robinson, Matt</t>
  </si>
  <si>
    <t>Bird, Greg</t>
  </si>
  <si>
    <t>Don, Anthony</t>
  </si>
  <si>
    <t>Douglas, Luke</t>
  </si>
  <si>
    <t>Faifai Loa, Kalifa</t>
  </si>
  <si>
    <t>James, Ryan</t>
  </si>
  <si>
    <t>Mead, David</t>
  </si>
  <si>
    <t>Mortimer, Daniel</t>
  </si>
  <si>
    <t>Myles, Nate</t>
  </si>
  <si>
    <t>Roberts, James</t>
  </si>
  <si>
    <t>Sezer, Aidan</t>
  </si>
  <si>
    <t>Zillman, William</t>
  </si>
  <si>
    <t>Elgey, Kane</t>
  </si>
  <si>
    <t>Hala, David</t>
  </si>
  <si>
    <t>Srama, Matt</t>
  </si>
  <si>
    <t>Allwood, Matthew</t>
  </si>
  <si>
    <t>Hoffman, Ryan</t>
  </si>
  <si>
    <t>Bhana, David</t>
  </si>
  <si>
    <t>Friend, Nathan</t>
  </si>
  <si>
    <t>Fusitua, David</t>
  </si>
  <si>
    <t>Gubb, Charlie</t>
  </si>
  <si>
    <t>Havili, Siliva</t>
  </si>
  <si>
    <t>Henry, Ben</t>
  </si>
  <si>
    <t>Hurrell, Konrad</t>
  </si>
  <si>
    <t>Ikahihifo, Sebastine</t>
  </si>
  <si>
    <t>Johnson, Shaun</t>
  </si>
  <si>
    <t>Kata, Solomone</t>
  </si>
  <si>
    <t>Leuluai, Thomas</t>
  </si>
  <si>
    <t>Lillyman, Jacob</t>
  </si>
  <si>
    <t>Lolohea, Tuimoala</t>
  </si>
  <si>
    <t>Lousi, Sione</t>
  </si>
  <si>
    <t>Mannering, Simon</t>
  </si>
  <si>
    <t>Matagi, Suaia</t>
  </si>
  <si>
    <t>Matulino, Ben</t>
  </si>
  <si>
    <t>Palavi, John</t>
  </si>
  <si>
    <t>Townsend, Chad</t>
  </si>
  <si>
    <t>Vatuvei, Manu</t>
  </si>
  <si>
    <t>Lisone, Sam</t>
  </si>
  <si>
    <t>Thompson, Bodene</t>
  </si>
  <si>
    <t>Bukuya, Jayson</t>
  </si>
  <si>
    <t>Lui, Dunamis</t>
  </si>
  <si>
    <t>Satini, Tony</t>
  </si>
  <si>
    <t>Drew, Jordan</t>
  </si>
  <si>
    <t>Molo, Francis</t>
  </si>
  <si>
    <t>Ofahengaue, Jo</t>
  </si>
  <si>
    <t>Perrett, Lloyd</t>
  </si>
  <si>
    <t>Spina, Ben</t>
  </si>
  <si>
    <t>Alvaro, Daniel</t>
  </si>
  <si>
    <t>Gray, Aaron</t>
  </si>
  <si>
    <t>Wright, Jonathan</t>
  </si>
  <si>
    <t>Origin?</t>
  </si>
  <si>
    <t>Yes</t>
  </si>
  <si>
    <t>No</t>
  </si>
  <si>
    <t>ROUND</t>
  </si>
  <si>
    <t>Aitken, Euan</t>
  </si>
  <si>
    <t>Ualesi, Joseph</t>
  </si>
  <si>
    <t>Kennedy, Rhys</t>
  </si>
  <si>
    <t>HOK</t>
  </si>
  <si>
    <t>Ferguson, Blake</t>
  </si>
  <si>
    <t>Pettybourne, Eddy</t>
  </si>
  <si>
    <t>Barnett, Mitchell</t>
  </si>
  <si>
    <t>Faitala-Mariner, Raymond</t>
  </si>
  <si>
    <t>Vete, Albert</t>
  </si>
  <si>
    <t>Roache, Nathaniel</t>
  </si>
  <si>
    <t>Lolo, Wesley</t>
  </si>
  <si>
    <t>Glymin, Yaw Kiti</t>
  </si>
  <si>
    <t>Crichton, Angus</t>
  </si>
  <si>
    <t>Maumalo, Ken</t>
  </si>
  <si>
    <t>Peteru, Nathaniel</t>
  </si>
  <si>
    <t>Jennings, Robert</t>
  </si>
  <si>
    <t>Team</t>
  </si>
  <si>
    <t>Manly</t>
  </si>
  <si>
    <t>Souths</t>
  </si>
  <si>
    <t>2015 Avg</t>
  </si>
  <si>
    <t>2015 PPM</t>
  </si>
  <si>
    <t>Player</t>
  </si>
  <si>
    <t>POS1</t>
  </si>
  <si>
    <t>POS2</t>
  </si>
  <si>
    <t>2015 Games</t>
  </si>
  <si>
    <t>PPM</t>
  </si>
  <si>
    <t>Paasi, Agnatius</t>
  </si>
  <si>
    <t>Brown, Lewis</t>
  </si>
  <si>
    <t>Burgess, Sam</t>
  </si>
  <si>
    <t>Hess, Coen</t>
  </si>
  <si>
    <t>Levi, Danny</t>
  </si>
  <si>
    <t>Hutchison, Drew</t>
  </si>
  <si>
    <t>Brown, Fa'amanu</t>
  </si>
  <si>
    <t>Ese'ese, Herman</t>
  </si>
  <si>
    <t>Boyce, Joe</t>
  </si>
  <si>
    <t>Olive, John</t>
  </si>
  <si>
    <t>Brooks, Luke</t>
  </si>
  <si>
    <t>Carter, Paul</t>
  </si>
  <si>
    <t>Fitzgibbon, Lachlan</t>
  </si>
  <si>
    <t>Liolevave, Lamar</t>
  </si>
  <si>
    <t>Mitchell, Latrell</t>
  </si>
  <si>
    <t>Latu, Leilani</t>
  </si>
  <si>
    <t>Li, Leva</t>
  </si>
  <si>
    <t>Lino, Mason</t>
  </si>
  <si>
    <t>Parcell, Matt</t>
  </si>
  <si>
    <t>Milone, Nathan</t>
  </si>
  <si>
    <t>Ross, Nathan</t>
  </si>
  <si>
    <t>Asofa-Solomona, Nelson</t>
  </si>
  <si>
    <t>Lane, Shaun</t>
  </si>
  <si>
    <t>2016 Price</t>
  </si>
  <si>
    <t>Abbey, Brad</t>
  </si>
  <si>
    <t>Addo-Carr, Josh</t>
  </si>
  <si>
    <t>Afu, Paki</t>
  </si>
  <si>
    <t>Aloiai, Josh</t>
  </si>
  <si>
    <t>Anderson, Carlin</t>
  </si>
  <si>
    <t>Brailey, Jayden</t>
  </si>
  <si>
    <t>Burgess, Joe</t>
  </si>
  <si>
    <t>Capewell, Kurt</t>
  </si>
  <si>
    <t>Carr, Tom</t>
  </si>
  <si>
    <t>Cartwright, Jed</t>
  </si>
  <si>
    <t>Chudleigh, Josh</t>
  </si>
  <si>
    <t>Cleary, Nathan</t>
  </si>
  <si>
    <t>Cleeland, Josh</t>
  </si>
  <si>
    <t>Cogger, Jack</t>
  </si>
  <si>
    <t>Croker, Lachlan</t>
  </si>
  <si>
    <t>Cullen, Cmaeron</t>
  </si>
  <si>
    <t>Drinkwater, Scott</t>
  </si>
  <si>
    <t>Elliot, Adam</t>
  </si>
  <si>
    <t>Fai, George</t>
  </si>
  <si>
    <t>Feeney, Jaelen</t>
  </si>
  <si>
    <t>Fisher-Harris, James</t>
  </si>
  <si>
    <t>Freeman, Krys</t>
  </si>
  <si>
    <t>Frei, Mitchell</t>
  </si>
  <si>
    <t>French, Bevan</t>
  </si>
  <si>
    <t>Funaki, Salesi</t>
  </si>
  <si>
    <t>Garcia, Benjamin</t>
  </si>
  <si>
    <t>Goodall, Fabian</t>
  </si>
  <si>
    <t>Gosiewski, Jack</t>
  </si>
  <si>
    <t>Gray, Brock</t>
  </si>
  <si>
    <t>Greinke, Brett</t>
  </si>
  <si>
    <t>Griffin, Rod</t>
  </si>
  <si>
    <t>Hall, Josh</t>
  </si>
  <si>
    <t>Heffernan, Andrew</t>
  </si>
  <si>
    <t>Heleta, Watson</t>
  </si>
  <si>
    <t>Henderson, Ian</t>
  </si>
  <si>
    <t>Holland, Kerros</t>
  </si>
  <si>
    <t>Hudson, Shaun</t>
  </si>
  <si>
    <t>Hughes, Jahrome</t>
  </si>
  <si>
    <t>Hughes, Tom</t>
  </si>
  <si>
    <t>Katoa, Sione</t>
  </si>
  <si>
    <t>Kelly, Brian</t>
  </si>
  <si>
    <t>Kikau, Viliame</t>
  </si>
  <si>
    <t>Knight, Liam</t>
  </si>
  <si>
    <t>Lamb, Brock</t>
  </si>
  <si>
    <t>Lauitiiti, Ali</t>
  </si>
  <si>
    <t>Lavaka, Halauafu</t>
  </si>
  <si>
    <t>Lawton, Karl</t>
  </si>
  <si>
    <t>Laybutt, Kyle</t>
  </si>
  <si>
    <t>Lima, Jeff</t>
  </si>
  <si>
    <t>Martin, Te Maire</t>
  </si>
  <si>
    <t>Masoe, Mose</t>
  </si>
  <si>
    <t>Matterson, Ryan</t>
  </si>
  <si>
    <t>McCarthy, Tyrone</t>
  </si>
  <si>
    <t>McConnachie, William</t>
  </si>
  <si>
    <t>McCRone, Josh</t>
  </si>
  <si>
    <t>Milne, Taane</t>
  </si>
  <si>
    <t>Mitchell, Shaquai</t>
  </si>
  <si>
    <t>Moraitis, Anthony</t>
  </si>
  <si>
    <t>Mosby, Gideon</t>
  </si>
  <si>
    <t>Musgrave, Zane</t>
  </si>
  <si>
    <t>Nicholl-Klokstad, Charnze</t>
  </si>
  <si>
    <t>Nikorima, Jayden</t>
  </si>
  <si>
    <t>Niukore, Marata</t>
  </si>
  <si>
    <t>Oldfield, Michael</t>
  </si>
  <si>
    <t>Opacic, Tom</t>
  </si>
  <si>
    <t>Packer, Russel</t>
  </si>
  <si>
    <t>Paea, Mickey</t>
  </si>
  <si>
    <t>Parahi, Jesse</t>
  </si>
  <si>
    <t>Pearsall, Will</t>
  </si>
  <si>
    <t>Ponga, Kalyn</t>
  </si>
  <si>
    <t>Pulu, Leivaha</t>
  </si>
  <si>
    <t>Rankin, Jordan</t>
  </si>
  <si>
    <t>Scarlett, Sam</t>
  </si>
  <si>
    <t>Schulte, Scott</t>
  </si>
  <si>
    <t>Scott, Curtis</t>
  </si>
  <si>
    <t>Seve, Marion</t>
  </si>
  <si>
    <t>Sipley, Toafofoa</t>
  </si>
  <si>
    <t>Slaimankhel, Omar</t>
  </si>
  <si>
    <t>Stimson, Joe</t>
  </si>
  <si>
    <t>Taia, Zeb</t>
  </si>
  <si>
    <t>Taukeiaho, Soi Siau</t>
  </si>
  <si>
    <t>Timu, Calem</t>
  </si>
  <si>
    <t>Traver, Riley</t>
  </si>
  <si>
    <t>Tuiasau, Oshae</t>
  </si>
  <si>
    <t>Tumusa, Tony</t>
  </si>
  <si>
    <t>Wells, Henare</t>
  </si>
  <si>
    <t>Whitehead, Elliot</t>
  </si>
  <si>
    <t>Whitelaw, Cheyne</t>
  </si>
  <si>
    <t>Woods, Matthew</t>
  </si>
  <si>
    <t>Yates, Luke</t>
  </si>
  <si>
    <t>POS 1</t>
  </si>
  <si>
    <t>POS 2</t>
  </si>
  <si>
    <t>FE</t>
  </si>
  <si>
    <t>_BLANK NON PLAYER</t>
  </si>
  <si>
    <t>Whitchurch, Aaron</t>
  </si>
  <si>
    <t>Team Value:</t>
  </si>
  <si>
    <t xml:space="preserve">How do you figure out a players BE for next week again? </t>
  </si>
  <si>
    <r>
      <rPr>
        <b/>
        <sz val="12"/>
        <color rgb="FF2B2B2B"/>
        <rFont val="Inherit"/>
      </rPr>
      <t>new price</t>
    </r>
    <r>
      <rPr>
        <sz val="12"/>
        <color rgb="FF2B2B2B"/>
        <rFont val="Inherit"/>
      </rPr>
      <t xml:space="preserve"> = 0.75 x current price + 0.25 x (score1 + score2 + score3) / 3 x MN</t>
    </r>
  </si>
  <si>
    <r>
      <rPr>
        <b/>
        <sz val="12"/>
        <color rgb="FF2B2B2B"/>
        <rFont val="Inherit"/>
      </rPr>
      <t>BE</t>
    </r>
    <r>
      <rPr>
        <sz val="12"/>
        <color rgb="FF2B2B2B"/>
        <rFont val="Inherit"/>
      </rPr>
      <t xml:space="preserve"> = current price / MN x 3 – (score1 + score2)</t>
    </r>
  </si>
  <si>
    <r>
      <t xml:space="preserve">Their initial price divided by the </t>
    </r>
    <r>
      <rPr>
        <b/>
        <sz val="12"/>
        <color rgb="FFFF0000"/>
        <rFont val="Arial"/>
        <family val="2"/>
      </rPr>
      <t>magic number</t>
    </r>
    <r>
      <rPr>
        <sz val="12"/>
        <color rgb="FF2B2B2B"/>
        <rFont val="Arial"/>
        <family val="2"/>
      </rPr>
      <t xml:space="preserve"> </t>
    </r>
    <r>
      <rPr>
        <b/>
        <sz val="12"/>
        <color rgb="FFFF0000"/>
        <rFont val="Arial"/>
        <family val="2"/>
      </rPr>
      <t>(MN)</t>
    </r>
    <r>
      <rPr>
        <sz val="12"/>
        <color rgb="FF2B2B2B"/>
        <rFont val="Arial"/>
        <family val="2"/>
      </rPr>
      <t xml:space="preserve"> gives you the average they need to get to maintain their price. 
If you times that number by 3 and take away their first two scores what’s left is their break even.</t>
    </r>
  </si>
  <si>
    <t>Data Field</t>
  </si>
  <si>
    <t>Saifiti, Daniel</t>
  </si>
  <si>
    <t>Saifiti, Jacob</t>
  </si>
  <si>
    <t>Davis, Nathan</t>
  </si>
  <si>
    <t>Rnd8</t>
  </si>
  <si>
    <t>Rnd9</t>
  </si>
  <si>
    <t>Rnd7</t>
  </si>
  <si>
    <t>Round 9</t>
  </si>
  <si>
    <t>Rnd1</t>
  </si>
  <si>
    <t>Rnd2</t>
  </si>
  <si>
    <t>Rnd3</t>
  </si>
  <si>
    <t>Rnd4</t>
  </si>
  <si>
    <t>Rnd5</t>
  </si>
  <si>
    <t>Rnd6</t>
  </si>
  <si>
    <t>Round 1</t>
  </si>
  <si>
    <t>Date</t>
  </si>
  <si>
    <t>Home</t>
  </si>
  <si>
    <t>Away</t>
  </si>
  <si>
    <t>Venue</t>
  </si>
  <si>
    <t>TV</t>
  </si>
  <si>
    <t>Time</t>
  </si>
  <si>
    <t>Nine</t>
  </si>
  <si>
    <t>Sea Eagles</t>
  </si>
  <si>
    <t>GIO Stadium</t>
  </si>
  <si>
    <t>Fox</t>
  </si>
  <si>
    <t>Campbelltown Stadium</t>
  </si>
  <si>
    <t>Rabbitohs</t>
  </si>
  <si>
    <t>Allianz Stadium</t>
  </si>
  <si>
    <t>AAMI Park</t>
  </si>
  <si>
    <t>Round 2</t>
  </si>
  <si>
    <t>Suncorp Stadium</t>
  </si>
  <si>
    <t>ANZ Stadium</t>
  </si>
  <si>
    <t>Leichhardt Oval</t>
  </si>
  <si>
    <t>Round 3</t>
  </si>
  <si>
    <t>Mt Smart Stadium</t>
  </si>
  <si>
    <t>Round 4</t>
  </si>
  <si>
    <t>WIN Stadium</t>
  </si>
  <si>
    <t>Round 5</t>
  </si>
  <si>
    <t>Round 6</t>
  </si>
  <si>
    <t>Round 7</t>
  </si>
  <si>
    <t>Round 8</t>
  </si>
  <si>
    <t>Carrington Park</t>
  </si>
  <si>
    <t>Central Coast Stadium</t>
  </si>
  <si>
    <t>Round 10</t>
  </si>
  <si>
    <t>Round 11</t>
  </si>
  <si>
    <t>Round 12</t>
  </si>
  <si>
    <t>Queensland</t>
  </si>
  <si>
    <t>Round 13</t>
  </si>
  <si>
    <t>Round 14</t>
  </si>
  <si>
    <t>TIO Stadium</t>
  </si>
  <si>
    <t>Round 15</t>
  </si>
  <si>
    <t>Round 16</t>
  </si>
  <si>
    <t>Round 17</t>
  </si>
  <si>
    <t>Round 18</t>
  </si>
  <si>
    <t>Round 19</t>
  </si>
  <si>
    <t>Round 20</t>
  </si>
  <si>
    <t>Round 21</t>
  </si>
  <si>
    <t>TBC</t>
  </si>
  <si>
    <t>Round 22</t>
  </si>
  <si>
    <t>Round 23</t>
  </si>
  <si>
    <t>Round 24</t>
  </si>
  <si>
    <t>Round 25</t>
  </si>
  <si>
    <t>Grand Final</t>
  </si>
  <si>
    <t>Manu, Joseph</t>
  </si>
  <si>
    <t>Arrow, Jai</t>
  </si>
  <si>
    <t>Parker, Brad</t>
  </si>
  <si>
    <t>Afoa, Bunty</t>
  </si>
  <si>
    <t>2017 Price</t>
  </si>
  <si>
    <t>Dodds, Mitchell</t>
  </si>
  <si>
    <t>Pangai, Moses</t>
  </si>
  <si>
    <t>Pearson, Jonus</t>
  </si>
  <si>
    <t>Fualalo, Danny</t>
  </si>
  <si>
    <t>Holland, Kerrod</t>
  </si>
  <si>
    <t>Lewis, Lachlan</t>
  </si>
  <si>
    <t>Martin, Rhyse</t>
  </si>
  <si>
    <t>Smith, Reimis</t>
  </si>
  <si>
    <t>Tualau, Francis</t>
  </si>
  <si>
    <t>Woolford, Zac</t>
  </si>
  <si>
    <t>Cotric, Nick</t>
  </si>
  <si>
    <t>Makota, Makahesi</t>
  </si>
  <si>
    <t>Priest, Clay</t>
  </si>
  <si>
    <t>Taylor, Dave</t>
  </si>
  <si>
    <t>Turner, Jordan</t>
  </si>
  <si>
    <t>Dodd, Levi</t>
  </si>
  <si>
    <t>Dufty, Matthew</t>
  </si>
  <si>
    <t>Hind, Jacob</t>
  </si>
  <si>
    <t>Kerr, Josh</t>
  </si>
  <si>
    <t>Leilua, Luciano</t>
  </si>
  <si>
    <t>Cullen, Cameron</t>
  </si>
  <si>
    <t>Godinet, Pita</t>
  </si>
  <si>
    <t>Locke, Kevin</t>
  </si>
  <si>
    <t>Winterstein, Frank</t>
  </si>
  <si>
    <t>Wright, Matthew</t>
  </si>
  <si>
    <t>Wright, Tom</t>
  </si>
  <si>
    <t>Croft, Brodie</t>
  </si>
  <si>
    <t>Jacks, Ryley</t>
  </si>
  <si>
    <t>Leuluai, Vincent</t>
  </si>
  <si>
    <t>Olam, Justin</t>
  </si>
  <si>
    <t>Smith, Brandon</t>
  </si>
  <si>
    <t>Vunivalu, Suliasi</t>
  </si>
  <si>
    <t>Adams, Chris</t>
  </si>
  <si>
    <t>Denniss, Cory</t>
  </si>
  <si>
    <t>King, Josh</t>
  </si>
  <si>
    <t>Phythian, Dylan</t>
  </si>
  <si>
    <t>Sio, Ken</t>
  </si>
  <si>
    <t>Wardle, Joe</t>
  </si>
  <si>
    <t>Southern Cross Group Stadium</t>
  </si>
  <si>
    <t>Nine, Fox</t>
  </si>
  <si>
    <t>McDonald Jones Stadium</t>
  </si>
  <si>
    <t>UOW Jubilee Oval</t>
  </si>
  <si>
    <t>Preliminary Finals</t>
  </si>
  <si>
    <t>BYE</t>
  </si>
  <si>
    <t>Knights(A)</t>
  </si>
  <si>
    <t>Rabbits</t>
  </si>
  <si>
    <t>Tigers(A)</t>
  </si>
  <si>
    <t>Warriors(A)</t>
  </si>
  <si>
    <t>Titans(A)</t>
  </si>
  <si>
    <t>Broncos(A)</t>
  </si>
  <si>
    <t>Bulldogs(A)</t>
  </si>
  <si>
    <t>Raiders(A)</t>
  </si>
  <si>
    <t>Dragons(A)</t>
  </si>
  <si>
    <t>Sea Eagles(A)</t>
  </si>
  <si>
    <t>Storm(A)</t>
  </si>
  <si>
    <t>Cowboys(A)</t>
  </si>
  <si>
    <t>Eels(A)</t>
  </si>
  <si>
    <t>Panthers(A)</t>
  </si>
  <si>
    <t>Sharks(A)</t>
  </si>
  <si>
    <t>Rabbits(A)</t>
  </si>
  <si>
    <t>Roosters(A)</t>
  </si>
  <si>
    <t>Rnd10</t>
  </si>
  <si>
    <t>Rnd11</t>
  </si>
  <si>
    <t>Rnd12</t>
  </si>
  <si>
    <t>Rnd13</t>
  </si>
  <si>
    <t>Rnd14</t>
  </si>
  <si>
    <t>Rnd15</t>
  </si>
  <si>
    <t>Rnd16</t>
  </si>
  <si>
    <t>Rnd17</t>
  </si>
  <si>
    <t>Rnd18</t>
  </si>
  <si>
    <t>Rnd19</t>
  </si>
  <si>
    <t>Rnd20</t>
  </si>
  <si>
    <t>Rnd21</t>
  </si>
  <si>
    <t>Rnd22</t>
  </si>
  <si>
    <t>Rnd23</t>
  </si>
  <si>
    <t>Rnd24</t>
  </si>
  <si>
    <t>Rnd25</t>
  </si>
  <si>
    <t>Check</t>
  </si>
  <si>
    <t>Posn1</t>
  </si>
  <si>
    <t>Posn2</t>
  </si>
  <si>
    <t>Blank Non Player</t>
  </si>
  <si>
    <t>0</t>
  </si>
  <si>
    <t>AhMau, Leeson</t>
  </si>
  <si>
    <t>Auvaa, Kirisome</t>
  </si>
  <si>
    <t>Brown, Faamanu</t>
  </si>
  <si>
    <t>Burns, Braidon</t>
  </si>
  <si>
    <t>Butcher, Nat</t>
  </si>
  <si>
    <t>CheeKam, Michael</t>
  </si>
  <si>
    <t>Clark, Oliver</t>
  </si>
  <si>
    <t>Coleman, Liam</t>
  </si>
  <si>
    <t>Dargan, Troy</t>
  </si>
  <si>
    <t>DeBelin, Jack</t>
  </si>
  <si>
    <t>DeGois, Isaac</t>
  </si>
  <si>
    <t>Edwards, Dylan</t>
  </si>
  <si>
    <t>Elliott, Adam</t>
  </si>
  <si>
    <t>Eseese, Herman</t>
  </si>
  <si>
    <t>FaifaiLoa, Kalifa</t>
  </si>
  <si>
    <t>Felise, JJ</t>
  </si>
  <si>
    <t>Field, Jai</t>
  </si>
  <si>
    <t>Fine, Asipeli</t>
  </si>
  <si>
    <t>Fogarty, Jamal</t>
  </si>
  <si>
    <t>Fonua-Blake, Addin</t>
  </si>
  <si>
    <t>Fuimaono, Tyrell</t>
  </si>
  <si>
    <t>Garvey, Grant</t>
  </si>
  <si>
    <t>Gavet, James</t>
  </si>
  <si>
    <t>Gela-Mosby, Gideon</t>
  </si>
  <si>
    <t>Glymin, YawKiti</t>
  </si>
  <si>
    <t>Hayne, Jarryd</t>
  </si>
  <si>
    <t>Hingano, Maafoaeata</t>
  </si>
  <si>
    <t>Host, Jacob</t>
  </si>
  <si>
    <t>Idris, Jamal</t>
  </si>
  <si>
    <t>Langi, Samisoni</t>
  </si>
  <si>
    <t>Leota, Moses</t>
  </si>
  <si>
    <t>Lewis, Chris</t>
  </si>
  <si>
    <t>Liddle, Jacob</t>
  </si>
  <si>
    <t>Martin, TeMaire</t>
  </si>
  <si>
    <t>Matautia, Chanel</t>
  </si>
  <si>
    <t>Matautia, Pat</t>
  </si>
  <si>
    <t>Matautia, Peter</t>
  </si>
  <si>
    <t>Matautia, Sione</t>
  </si>
  <si>
    <t>Mau, Manu</t>
  </si>
  <si>
    <t>May, Tyrone</t>
  </si>
  <si>
    <t>McCrone, Josh</t>
  </si>
  <si>
    <t>Musgrove, Zane</t>
  </si>
  <si>
    <t>Nicholl-Klokstad, Charnz</t>
  </si>
  <si>
    <t>Nicholls, Darren</t>
  </si>
  <si>
    <t>Nielsen, Dane</t>
  </si>
  <si>
    <t>OBrien, Rory</t>
  </si>
  <si>
    <t>ONeill, Justin</t>
  </si>
  <si>
    <t>Ottio, Kato</t>
  </si>
  <si>
    <t>Packer, Russell</t>
  </si>
  <si>
    <t>Pritchard, Frank</t>
  </si>
  <si>
    <t>Santi, Brenden</t>
  </si>
  <si>
    <t>Sarginson, Dan</t>
  </si>
  <si>
    <t>Saunders, Andy</t>
  </si>
  <si>
    <t>Smith, Chris</t>
  </si>
  <si>
    <t>Sorensen, Scott</t>
  </si>
  <si>
    <t>SuA, Jaydn</t>
  </si>
  <si>
    <t>Talaki, Siosifa</t>
  </si>
  <si>
    <t>Taukeiaho, SioSiua</t>
  </si>
  <si>
    <t>Tetevano, Zane</t>
  </si>
  <si>
    <t>Tevaga, Jazz</t>
  </si>
  <si>
    <t>Timu, Caleb</t>
  </si>
  <si>
    <t>Tracey, Connor</t>
  </si>
  <si>
    <t>Tuha, Honeti</t>
  </si>
  <si>
    <t>Twal, Alex</t>
  </si>
  <si>
    <t>Vaivai, Paterika</t>
  </si>
  <si>
    <t>Vidot, Daniel</t>
  </si>
  <si>
    <t>Vunakece, Eloni</t>
  </si>
  <si>
    <t>Wallace, Jarrod</t>
  </si>
  <si>
    <t>Watson, Connor</t>
  </si>
  <si>
    <t>Whitehead, Elliott</t>
  </si>
  <si>
    <t>2016 Avg</t>
  </si>
  <si>
    <t>2016 Mins</t>
  </si>
  <si>
    <t>2016 PPM</t>
  </si>
  <si>
    <t>2017 Team</t>
  </si>
  <si>
    <t>2016 Games</t>
  </si>
  <si>
    <t>Possible FB's Available</t>
  </si>
  <si>
    <t>Possible CTW's Available</t>
  </si>
  <si>
    <t>Possible 5/8's Available</t>
  </si>
  <si>
    <t>Possible Half's Available</t>
  </si>
  <si>
    <t>Possible 2RF's Available</t>
  </si>
  <si>
    <t>Possible FRF's Available</t>
  </si>
  <si>
    <t>Possible Hook's Available</t>
  </si>
  <si>
    <t>Total Possible Players  Available:</t>
  </si>
  <si>
    <t xml:space="preserve">=Rethink those selectons! </t>
  </si>
  <si>
    <t xml:space="preserve">=Might just get away with it! </t>
  </si>
  <si>
    <t xml:space="preserve">=Great Planning! You're good to go!  </t>
  </si>
  <si>
    <t>Greenwood, Joe</t>
  </si>
  <si>
    <t xml:space="preserve">Stone, Sam </t>
  </si>
  <si>
    <t>2015 Mins</t>
  </si>
  <si>
    <t>Suli, Moses</t>
  </si>
  <si>
    <t>Papalii, Isaiah</t>
  </si>
  <si>
    <t>Bainbridge, Bill</t>
  </si>
  <si>
    <t>Boyle, Morgan</t>
  </si>
  <si>
    <t>Cherrington, Anthony</t>
  </si>
  <si>
    <t>Clark, Erin</t>
  </si>
  <si>
    <t>Collins, Lindsay</t>
  </si>
  <si>
    <t>Cornish, Tyler</t>
  </si>
  <si>
    <t>Frawley, Matt</t>
  </si>
  <si>
    <t>Harawira, Corey</t>
  </si>
  <si>
    <t>Jensen, Corey</t>
  </si>
  <si>
    <t>King, Max</t>
  </si>
  <si>
    <t>Moceidreke, Sitiveni</t>
  </si>
  <si>
    <t>Montoya, Marcelo</t>
  </si>
  <si>
    <t>Murray, Cameron</t>
  </si>
  <si>
    <t>Naden, Brent</t>
  </si>
  <si>
    <t>Politoni, Pat</t>
  </si>
  <si>
    <t>Ramien, Jesse</t>
  </si>
  <si>
    <t>Roberts-Davis, Tyronne</t>
  </si>
  <si>
    <t>Sele, Hame</t>
  </si>
  <si>
    <t>Tatola, Junior</t>
  </si>
  <si>
    <t>Tuala, Enari</t>
  </si>
  <si>
    <t>Tupou, Anthony</t>
  </si>
  <si>
    <t>Uele, Braden</t>
  </si>
  <si>
    <t>Games Played</t>
  </si>
  <si>
    <t>3 Rnd Avg</t>
  </si>
  <si>
    <t>2017 STARTING PLAYER DATA</t>
  </si>
  <si>
    <t>ROUND 4 PLAYER DATA</t>
  </si>
  <si>
    <t>2017 PPM</t>
  </si>
  <si>
    <t>2017 Mins PG</t>
  </si>
  <si>
    <t>2017 Rnd 4 Price</t>
  </si>
  <si>
    <t>2017 Avg</t>
  </si>
  <si>
    <t>2017 BE</t>
  </si>
  <si>
    <t>Now make your trades above and check below</t>
  </si>
  <si>
    <t>Origin Players:</t>
  </si>
  <si>
    <t>Price</t>
  </si>
  <si>
    <t>Played</t>
  </si>
  <si>
    <t>Rd</t>
  </si>
  <si>
    <t>Mins</t>
  </si>
  <si>
    <t>Avg Score</t>
  </si>
  <si>
    <t>Three Rd Avg</t>
  </si>
  <si>
    <t>BE</t>
  </si>
  <si>
    <t>BULL</t>
  </si>
  <si>
    <t>Totals</t>
  </si>
  <si>
    <t>MELB</t>
  </si>
  <si>
    <t>WARR</t>
  </si>
  <si>
    <t>DRAG</t>
  </si>
  <si>
    <t>PENR</t>
  </si>
  <si>
    <t>WTIG</t>
  </si>
  <si>
    <t>PARR</t>
  </si>
  <si>
    <t>BRIS</t>
  </si>
  <si>
    <t>NQLD</t>
  </si>
  <si>
    <t>SYDR</t>
  </si>
  <si>
    <t>CANB</t>
  </si>
  <si>
    <t>MANL</t>
  </si>
  <si>
    <t>NEWC</t>
  </si>
  <si>
    <t>SHRK</t>
  </si>
  <si>
    <t>TITN</t>
  </si>
  <si>
    <t>SSYD</t>
  </si>
  <si>
    <t>Harawira-Naera, Corey</t>
  </si>
  <si>
    <t>Kamikamica, Tui</t>
  </si>
  <si>
    <t>Stone, Sam</t>
  </si>
  <si>
    <t>Takairangi, Brad</t>
  </si>
  <si>
    <t>Talakai, Siosifa</t>
  </si>
  <si>
    <t>Watene-Zelezniak, Malaka</t>
  </si>
  <si>
    <t xml:space="preserve"> Rnd 4 Price</t>
  </si>
  <si>
    <t xml:space="preserve"> Avg</t>
  </si>
  <si>
    <t xml:space="preserve"> BE</t>
  </si>
  <si>
    <t>Avg PPM</t>
  </si>
  <si>
    <t>Avg Mins / Game</t>
  </si>
  <si>
    <t xml:space="preserve"> Rnd 9 Price</t>
  </si>
  <si>
    <t>ROUND 9 PLAYER DATA</t>
  </si>
  <si>
    <t>ROUND 11 PLAYER DATA</t>
  </si>
  <si>
    <t>Avg</t>
  </si>
  <si>
    <t>Brimson, Alexander</t>
  </si>
  <si>
    <t>Dillon, Kurt</t>
  </si>
  <si>
    <t>Eisenhuth, Matthew</t>
  </si>
  <si>
    <t>Gagai, Jacob</t>
  </si>
  <si>
    <t>Isaako, Jamayne</t>
  </si>
  <si>
    <t>Lawrie, Blake</t>
  </si>
  <si>
    <t>Murphy, Todd</t>
  </si>
  <si>
    <t>Paseka, Taniela</t>
  </si>
  <si>
    <t>Radley, Victor</t>
  </si>
  <si>
    <t>Toomaga, Renouf</t>
  </si>
  <si>
    <t>Avg Mins PG</t>
  </si>
  <si>
    <t>Rnd 11 Price</t>
  </si>
  <si>
    <t>Likely to Play?</t>
  </si>
  <si>
    <t>ROUND 12 PLAYER DATA</t>
  </si>
  <si>
    <t>Makatoa, Makahesi</t>
  </si>
  <si>
    <t>Nicoll-Klokstad, Charnze</t>
  </si>
  <si>
    <t>Nikora, Briton</t>
  </si>
  <si>
    <t>Watene-Zelezniak, Malakai</t>
  </si>
  <si>
    <t>Rnd 12 Price</t>
  </si>
  <si>
    <t>2018 NRL SEASON DRAW</t>
  </si>
  <si>
    <t>(All times refer to AEDT prior to April 1 and AEST from April 1 onwards)</t>
  </si>
  <si>
    <t>Thu. Mar 8</t>
  </si>
  <si>
    <t>7:50pm</t>
  </si>
  <si>
    <t>Fri. Mar 9</t>
  </si>
  <si>
    <t>6:00pm</t>
  </si>
  <si>
    <t>1300SMILES Stadium</t>
  </si>
  <si>
    <t>Sat. Mar 10</t>
  </si>
  <si>
    <t>4:30pm</t>
  </si>
  <si>
    <t>Perth Stadium</t>
  </si>
  <si>
    <t>7:00pm</t>
  </si>
  <si>
    <t>9:00pm</t>
  </si>
  <si>
    <t>Sun. Mar 11</t>
  </si>
  <si>
    <t>Panthers Stadium</t>
  </si>
  <si>
    <t>4:10pm</t>
  </si>
  <si>
    <t>Cbus Super Stadium</t>
  </si>
  <si>
    <t>6:30pm</t>
  </si>
  <si>
    <t>Thu. Mar 15</t>
  </si>
  <si>
    <t>Fri. Mar 16</t>
  </si>
  <si>
    <t>Sat. Mar 17</t>
  </si>
  <si>
    <t>3:00pm</t>
  </si>
  <si>
    <t>5:30pm</t>
  </si>
  <si>
    <t>7:30pm</t>
  </si>
  <si>
    <t>Sun. Mar 18</t>
  </si>
  <si>
    <t>Lottoland</t>
  </si>
  <si>
    <t>Thu. Mar 22</t>
  </si>
  <si>
    <t>Fri. Mar 23</t>
  </si>
  <si>
    <t>Sat. Mar 24</t>
  </si>
  <si>
    <t>Sun. Mar 25</t>
  </si>
  <si>
    <t>Clive Berghofer Stadium</t>
  </si>
  <si>
    <t>Thu. Mar 29</t>
  </si>
  <si>
    <t>Fri. Mar 30</t>
  </si>
  <si>
    <t>Sat. Mar 31</t>
  </si>
  <si>
    <t>Sun. Apr 1</t>
  </si>
  <si>
    <t>Mon. Apr 2</t>
  </si>
  <si>
    <t>4:00pm</t>
  </si>
  <si>
    <t>Thu. Apr 5</t>
  </si>
  <si>
    <t>Fri. Apr 6</t>
  </si>
  <si>
    <t>Sat. Apr 7</t>
  </si>
  <si>
    <t>Sun. Apr 8</t>
  </si>
  <si>
    <t>Marley Brown Oval</t>
  </si>
  <si>
    <t>2:00pm</t>
  </si>
  <si>
    <t>Thu. Apr 12</t>
  </si>
  <si>
    <t>Fri. Apr 13</t>
  </si>
  <si>
    <t>Sat. Apr 14</t>
  </si>
  <si>
    <t>Sun. Apr 15</t>
  </si>
  <si>
    <t>Thu. Apr 19</t>
  </si>
  <si>
    <t>Fri. Apr 20</t>
  </si>
  <si>
    <t>Sat. Apr 21</t>
  </si>
  <si>
    <t>Scully Park</t>
  </si>
  <si>
    <t>Sun. Apr 22</t>
  </si>
  <si>
    <t>Wed. Apr 25</t>
  </si>
  <si>
    <t>Thu. Apr 26</t>
  </si>
  <si>
    <t>Fri. Apr 27</t>
  </si>
  <si>
    <t>Sat. Apr 28</t>
  </si>
  <si>
    <t>Sun. Apr 29</t>
  </si>
  <si>
    <t>Thu. May 3</t>
  </si>
  <si>
    <t>Fri. May 4</t>
  </si>
  <si>
    <t>Sat. May 5</t>
  </si>
  <si>
    <t>Sun. May 6</t>
  </si>
  <si>
    <t>Thu. May 10</t>
  </si>
  <si>
    <t>Fri. May 11</t>
  </si>
  <si>
    <t>Sat. May 12</t>
  </si>
  <si>
    <t>Sun. May 13</t>
  </si>
  <si>
    <t>Thu. May 17</t>
  </si>
  <si>
    <t>Fri. May 18</t>
  </si>
  <si>
    <t>Sat. May 19</t>
  </si>
  <si>
    <t>Sun. May 20</t>
  </si>
  <si>
    <t>Glen Willow Oval</t>
  </si>
  <si>
    <t>Thu. May 24</t>
  </si>
  <si>
    <t>Fri. May 25</t>
  </si>
  <si>
    <t>Sat. May 26</t>
  </si>
  <si>
    <t>Sun. May 27</t>
  </si>
  <si>
    <t>Thu. May 31</t>
  </si>
  <si>
    <t>Fri. Jun 1</t>
  </si>
  <si>
    <t>Sat. Jun 2</t>
  </si>
  <si>
    <t>Sun. Jun 3</t>
  </si>
  <si>
    <r>
      <t>Byes: </t>
    </r>
    <r>
      <rPr>
        <b/>
        <i/>
        <u/>
        <sz val="11"/>
        <color rgb="FFFF0000"/>
        <rFont val="Arial"/>
        <family val="2"/>
      </rPr>
      <t>Broncos</t>
    </r>
    <r>
      <rPr>
        <b/>
        <i/>
        <sz val="11"/>
        <color rgb="FFFF0000"/>
        <rFont val="Arial"/>
        <family val="2"/>
      </rPr>
      <t>, </t>
    </r>
    <r>
      <rPr>
        <b/>
        <i/>
        <u/>
        <sz val="11"/>
        <color rgb="FFFF0000"/>
        <rFont val="Arial"/>
        <family val="2"/>
      </rPr>
      <t>Bulldogs</t>
    </r>
    <r>
      <rPr>
        <b/>
        <i/>
        <sz val="11"/>
        <color rgb="FFFF0000"/>
        <rFont val="Arial"/>
        <family val="2"/>
      </rPr>
      <t>, </t>
    </r>
    <r>
      <rPr>
        <b/>
        <i/>
        <u/>
        <sz val="11"/>
        <color rgb="FFFF0000"/>
        <rFont val="Arial"/>
        <family val="2"/>
      </rPr>
      <t>Dragons</t>
    </r>
    <r>
      <rPr>
        <b/>
        <i/>
        <sz val="11"/>
        <color rgb="FFFF0000"/>
        <rFont val="Arial"/>
        <family val="2"/>
      </rPr>
      <t>, </t>
    </r>
    <r>
      <rPr>
        <b/>
        <i/>
        <u/>
        <sz val="11"/>
        <color rgb="FFFF0000"/>
        <rFont val="Arial"/>
        <family val="2"/>
      </rPr>
      <t>Panthers</t>
    </r>
    <r>
      <rPr>
        <b/>
        <i/>
        <sz val="11"/>
        <color rgb="FFFF0000"/>
        <rFont val="Arial"/>
        <family val="2"/>
      </rPr>
      <t>, </t>
    </r>
    <r>
      <rPr>
        <b/>
        <i/>
        <u/>
        <sz val="11"/>
        <color rgb="FFFF0000"/>
        <rFont val="Arial"/>
        <family val="2"/>
      </rPr>
      <t>Raiders</t>
    </r>
    <r>
      <rPr>
        <b/>
        <i/>
        <sz val="11"/>
        <color rgb="FFFF0000"/>
        <rFont val="Arial"/>
        <family val="2"/>
      </rPr>
      <t>, </t>
    </r>
    <r>
      <rPr>
        <b/>
        <i/>
        <u/>
        <sz val="11"/>
        <color rgb="FFFF0000"/>
        <rFont val="Arial"/>
        <family val="2"/>
      </rPr>
      <t>Storm</t>
    </r>
    <r>
      <rPr>
        <b/>
        <i/>
        <sz val="11"/>
        <color rgb="FFFF0000"/>
        <rFont val="Arial"/>
        <family val="2"/>
      </rPr>
      <t>, </t>
    </r>
    <r>
      <rPr>
        <b/>
        <i/>
        <u/>
        <sz val="11"/>
        <color rgb="FFFF0000"/>
        <rFont val="Arial"/>
        <family val="2"/>
      </rPr>
      <t>Titans</t>
    </r>
    <r>
      <rPr>
        <b/>
        <i/>
        <sz val="11"/>
        <color rgb="FFFF0000"/>
        <rFont val="Arial"/>
        <family val="2"/>
      </rPr>
      <t>, </t>
    </r>
    <r>
      <rPr>
        <b/>
        <i/>
        <u/>
        <sz val="11"/>
        <color rgb="FFFF0000"/>
        <rFont val="Arial"/>
        <family val="2"/>
      </rPr>
      <t>Warriors</t>
    </r>
  </si>
  <si>
    <t>State of Origin Game I</t>
  </si>
  <si>
    <t>Wed. Jun 6</t>
  </si>
  <si>
    <t>New South Wales</t>
  </si>
  <si>
    <t>MCG</t>
  </si>
  <si>
    <t>Fri. Jun 8</t>
  </si>
  <si>
    <t>Sat. Jun 9</t>
  </si>
  <si>
    <t>AMI Stadium</t>
  </si>
  <si>
    <t>Sun. Jun 10</t>
  </si>
  <si>
    <t>Mon. Jun 11</t>
  </si>
  <si>
    <t>Thu. Jun 14</t>
  </si>
  <si>
    <t>Fri. Jun 15</t>
  </si>
  <si>
    <t>Sat. Jun 16</t>
  </si>
  <si>
    <t>Belmore Sports Ground</t>
  </si>
  <si>
    <t>Sun. Jun 17</t>
  </si>
  <si>
    <t>State of Origin Game II</t>
  </si>
  <si>
    <t>Sun. Jun 24</t>
  </si>
  <si>
    <t>Thu. Jun 28</t>
  </si>
  <si>
    <t>Fri. Jun 29</t>
  </si>
  <si>
    <t>Sat. Jun 30</t>
  </si>
  <si>
    <t>Sun. Jul 1</t>
  </si>
  <si>
    <t>Barlow Park</t>
  </si>
  <si>
    <t>Thu. Jul 5</t>
  </si>
  <si>
    <t>Fri. Jul 6</t>
  </si>
  <si>
    <t>Sat. Jul 7</t>
  </si>
  <si>
    <t>Sun. Jul 8</t>
  </si>
  <si>
    <r>
      <t>Byes: </t>
    </r>
    <r>
      <rPr>
        <b/>
        <i/>
        <u/>
        <sz val="11"/>
        <color rgb="FFFF0000"/>
        <rFont val="Arial"/>
        <family val="2"/>
      </rPr>
      <t>Cowboys</t>
    </r>
    <r>
      <rPr>
        <b/>
        <i/>
        <sz val="11"/>
        <color rgb="FFFF0000"/>
        <rFont val="Arial"/>
        <family val="2"/>
      </rPr>
      <t>, </t>
    </r>
    <r>
      <rPr>
        <b/>
        <i/>
        <u/>
        <sz val="11"/>
        <color rgb="FFFF0000"/>
        <rFont val="Arial"/>
        <family val="2"/>
      </rPr>
      <t>Eels</t>
    </r>
    <r>
      <rPr>
        <b/>
        <i/>
        <sz val="11"/>
        <color rgb="FFFF0000"/>
        <rFont val="Arial"/>
        <family val="2"/>
      </rPr>
      <t>, </t>
    </r>
    <r>
      <rPr>
        <b/>
        <i/>
        <u/>
        <sz val="11"/>
        <color rgb="FFFF0000"/>
        <rFont val="Arial"/>
        <family val="2"/>
      </rPr>
      <t>Knights</t>
    </r>
    <r>
      <rPr>
        <b/>
        <i/>
        <sz val="11"/>
        <color rgb="FFFF0000"/>
        <rFont val="Arial"/>
        <family val="2"/>
      </rPr>
      <t>, </t>
    </r>
    <r>
      <rPr>
        <b/>
        <i/>
        <u/>
        <sz val="11"/>
        <color rgb="FFFF0000"/>
        <rFont val="Arial"/>
        <family val="2"/>
      </rPr>
      <t>Rabbitohs</t>
    </r>
    <r>
      <rPr>
        <b/>
        <i/>
        <sz val="11"/>
        <color rgb="FFFF0000"/>
        <rFont val="Arial"/>
        <family val="2"/>
      </rPr>
      <t>, </t>
    </r>
    <r>
      <rPr>
        <b/>
        <i/>
        <u/>
        <sz val="11"/>
        <color rgb="FFFF0000"/>
        <rFont val="Arial"/>
        <family val="2"/>
      </rPr>
      <t>Roosters</t>
    </r>
    <r>
      <rPr>
        <b/>
        <i/>
        <sz val="11"/>
        <color rgb="FFFF0000"/>
        <rFont val="Arial"/>
        <family val="2"/>
      </rPr>
      <t>, </t>
    </r>
    <r>
      <rPr>
        <b/>
        <i/>
        <u/>
        <sz val="11"/>
        <color rgb="FFFF0000"/>
        <rFont val="Arial"/>
        <family val="2"/>
      </rPr>
      <t>Sea Eagles</t>
    </r>
    <r>
      <rPr>
        <b/>
        <i/>
        <sz val="11"/>
        <color rgb="FFFF0000"/>
        <rFont val="Arial"/>
        <family val="2"/>
      </rPr>
      <t>, </t>
    </r>
    <r>
      <rPr>
        <b/>
        <i/>
        <u/>
        <sz val="11"/>
        <color rgb="FFFF0000"/>
        <rFont val="Arial"/>
        <family val="2"/>
      </rPr>
      <t>Sharks</t>
    </r>
    <r>
      <rPr>
        <b/>
        <i/>
        <sz val="11"/>
        <color rgb="FFFF0000"/>
        <rFont val="Arial"/>
        <family val="2"/>
      </rPr>
      <t>, </t>
    </r>
    <r>
      <rPr>
        <b/>
        <i/>
        <u/>
        <sz val="11"/>
        <color rgb="FFFF0000"/>
        <rFont val="Arial"/>
        <family val="2"/>
      </rPr>
      <t>Tigers</t>
    </r>
  </si>
  <si>
    <t>State of Origin Game III</t>
  </si>
  <si>
    <t>Wed. Jul 11</t>
  </si>
  <si>
    <t>Fri. Jul 13</t>
  </si>
  <si>
    <t>Sat. Jul 14</t>
  </si>
  <si>
    <t>Sun. Jul 15</t>
  </si>
  <si>
    <t>Thu. Jul 19</t>
  </si>
  <si>
    <t>Fri. Jul 20</t>
  </si>
  <si>
    <t>Sat. Jul 21</t>
  </si>
  <si>
    <t>Sun. Jul 22</t>
  </si>
  <si>
    <t>Thu. Jul 26</t>
  </si>
  <si>
    <t>Fri. Jul 27</t>
  </si>
  <si>
    <t>Sat. Jul 28</t>
  </si>
  <si>
    <t>Sun. Jul 29</t>
  </si>
  <si>
    <t>Thu. Aug 2</t>
  </si>
  <si>
    <t>Fri. Aug 3</t>
  </si>
  <si>
    <t>Sat. Aug 4</t>
  </si>
  <si>
    <t>Sun. Aug 5</t>
  </si>
  <si>
    <t>Thu. Aug 9</t>
  </si>
  <si>
    <t>Fri. Aug 10</t>
  </si>
  <si>
    <t>Sat. Aug 11</t>
  </si>
  <si>
    <t>Sun. Aug 12</t>
  </si>
  <si>
    <t>Thu. Aug 16</t>
  </si>
  <si>
    <t>Fri. Aug 17</t>
  </si>
  <si>
    <t>Sat. Aug 18</t>
  </si>
  <si>
    <t>Sun. Aug 19</t>
  </si>
  <si>
    <t>Thu. Aug 23</t>
  </si>
  <si>
    <t>Fri. Aug 24</t>
  </si>
  <si>
    <t>Sat. Aug 25</t>
  </si>
  <si>
    <t>Sun. Aug 26</t>
  </si>
  <si>
    <t>Thu. Aug 30</t>
  </si>
  <si>
    <t>Fri. Aug 31</t>
  </si>
  <si>
    <t>Sat. Sep 1</t>
  </si>
  <si>
    <t>Sun. Sep 2</t>
  </si>
  <si>
    <t>Qualifying &amp; Elimination Finals</t>
  </si>
  <si>
    <t>Fri. Sep 7</t>
  </si>
  <si>
    <t>Sat. Sep 8</t>
  </si>
  <si>
    <t>Sun. Sep 9</t>
  </si>
  <si>
    <t>Semi Finals</t>
  </si>
  <si>
    <t>Fri. Sep 14</t>
  </si>
  <si>
    <t>Sat. Sep 15</t>
  </si>
  <si>
    <t>Fri. Sep 21</t>
  </si>
  <si>
    <t>Sat. Sep 22</t>
  </si>
  <si>
    <t>Sun. Sep 30</t>
  </si>
  <si>
    <t>2018 BYE ROUNDS</t>
  </si>
  <si>
    <t>Bullldogs</t>
  </si>
  <si>
    <t xml:space="preserve">Knights </t>
  </si>
  <si>
    <t xml:space="preserve">Eels(A) </t>
  </si>
  <si>
    <t xml:space="preserve">Knights(A) </t>
  </si>
  <si>
    <t xml:space="preserve">Warriors(A) </t>
  </si>
  <si>
    <t>Sea Eagles (A)</t>
  </si>
  <si>
    <t xml:space="preserve">Warriors </t>
  </si>
  <si>
    <t xml:space="preserve">Raiders(A) </t>
  </si>
  <si>
    <t>2018 FULL SEASON DRAW BY TEAM</t>
  </si>
  <si>
    <t>2018 FULL SEASON DRAW BY TEAM - HOME &amp; AWAY</t>
  </si>
  <si>
    <t xml:space="preserve">2018 STARTING DATA </t>
  </si>
  <si>
    <t>2018 Starting Price</t>
  </si>
  <si>
    <t>2018 Team</t>
  </si>
  <si>
    <t>dogs</t>
  </si>
  <si>
    <t>2017 Games</t>
  </si>
  <si>
    <t>2018 STARTING PLAYER DATA</t>
  </si>
  <si>
    <t>2018 Price</t>
  </si>
  <si>
    <t>Allgood, Mitchell</t>
  </si>
  <si>
    <t>Amey, Tyrone</t>
  </si>
  <si>
    <t>Anderson, Jared</t>
  </si>
  <si>
    <t>Arthars, Jesse</t>
  </si>
  <si>
    <t> 5/8</t>
  </si>
  <si>
    <t>Bell, James</t>
  </si>
  <si>
    <t>Brambling, Cooper</t>
  </si>
  <si>
    <t>Cerruto, Mason</t>
  </si>
  <si>
    <t>Clifford, Jake</t>
  </si>
  <si>
    <t>Cook, Josh</t>
  </si>
  <si>
    <t>Cook, Sam</t>
  </si>
  <si>
    <t>Curran, Josh</t>
  </si>
  <si>
    <t>Dakuwaqa, Masivesi</t>
  </si>
  <si>
    <t>Doueihi, Adam</t>
  </si>
  <si>
    <t>Earl, Sandor</t>
  </si>
  <si>
    <t>Egan, Wayde</t>
  </si>
  <si>
    <t>Ellis, Kaide</t>
  </si>
  <si>
    <t>Fainu, Manase</t>
  </si>
  <si>
    <t>Flanagan, Kyle</t>
  </si>
  <si>
    <t>Fonua, Mahe</t>
  </si>
  <si>
    <t>Ford, Jackson</t>
  </si>
  <si>
    <t>Fotuaika, Moeaki</t>
  </si>
  <si>
    <t>Gamble, Tyson</t>
  </si>
  <si>
    <t>Garrick, Reuben</t>
  </si>
  <si>
    <t>Gelling, Anthony</t>
  </si>
  <si>
    <t>Gibbs, Heath</t>
  </si>
  <si>
    <t>Going, Kalani</t>
  </si>
  <si>
    <t>Graham, Campbell</t>
  </si>
  <si>
    <t>Haas, Payne</t>
  </si>
  <si>
    <t>Hala, Stefano</t>
  </si>
  <si>
    <t>Hawkins, Dean</t>
  </si>
  <si>
    <t>Hazard, Christian</t>
  </si>
  <si>
    <t>Hingano, Ma'afoaeata</t>
  </si>
  <si>
    <t>Hipgrave, Keegan</t>
  </si>
  <si>
    <t>Hiroti, Mawene</t>
  </si>
  <si>
    <t>Horsburgh, Corey</t>
  </si>
  <si>
    <t>Hunt, Royce</t>
  </si>
  <si>
    <t>Johns, Cooper</t>
  </si>
  <si>
    <t>Johns, Jack</t>
  </si>
  <si>
    <t>Keighran, Adam</t>
  </si>
  <si>
    <t>Kris, Sebastian</t>
  </si>
  <si>
    <t>Lam, Lachlan</t>
  </si>
  <si>
    <t>Leleisiuao, Greg</t>
  </si>
  <si>
    <t>Lodge, Matthew</t>
  </si>
  <si>
    <t>Lomax, Zac</t>
  </si>
  <si>
    <t>Love-Henry, Matiu</t>
  </si>
  <si>
    <t>Lussick, Joey</t>
  </si>
  <si>
    <t>Magoulias, Billy</t>
  </si>
  <si>
    <t>Marshall-King, Jeremy</t>
  </si>
  <si>
    <t>Marsters, Esan</t>
  </si>
  <si>
    <t>Marsters, Zachary</t>
  </si>
  <si>
    <t>Martin, Jesse</t>
  </si>
  <si>
    <t>Matterson, Dean</t>
  </si>
  <si>
    <t>McIntyre, Sam</t>
  </si>
  <si>
    <t>Meaney, Nick</t>
  </si>
  <si>
    <t>Mikaele, Thomas</t>
  </si>
  <si>
    <t>Milne, Kayleb</t>
  </si>
  <si>
    <t>Noema-Matenga, Api</t>
  </si>
  <si>
    <t>O'Donnell, Chad</t>
  </si>
  <si>
    <t>Ogden, Ofahiki</t>
  </si>
  <si>
    <t>Papenhuyzen, Ryan</t>
  </si>
  <si>
    <t>Peato, Joey</t>
  </si>
  <si>
    <t>Pere, Emry</t>
  </si>
  <si>
    <t>Ratuvu, Junior</t>
  </si>
  <si>
    <t>Robinson, Reece</t>
  </si>
  <si>
    <t>Rodwell, Ky</t>
  </si>
  <si>
    <t>Sailor, Tristan</t>
  </si>
  <si>
    <t>Salmon, Jaeman</t>
  </si>
  <si>
    <t>Sami, Phillip</t>
  </si>
  <si>
    <t>Satae, Tevita</t>
  </si>
  <si>
    <t>Saulo, Pasami</t>
  </si>
  <si>
    <t>Savelio, Andre</t>
  </si>
  <si>
    <t>Sipley, Patrick</t>
  </si>
  <si>
    <t>Sironen, Bayley</t>
  </si>
  <si>
    <t>Smith, Dylan</t>
  </si>
  <si>
    <t>Soosemea, Lewis</t>
  </si>
  <si>
    <t>Starling, Tom</t>
  </si>
  <si>
    <t>Su'A, Jaydn</t>
  </si>
  <si>
    <t>Ta'avale, Lucky</t>
  </si>
  <si>
    <t>Tararo, Kobe</t>
  </si>
  <si>
    <t>Taukeiaho, Sio Siua</t>
  </si>
  <si>
    <t>Taulagi, Murray</t>
  </si>
  <si>
    <t>Thompson, Corey</t>
  </si>
  <si>
    <t>Timms, Lachlan</t>
  </si>
  <si>
    <t>Tupouniua, Sitili</t>
  </si>
  <si>
    <t>Turpin, Jake</t>
  </si>
  <si>
    <t>Vuna, Joe</t>
  </si>
  <si>
    <t>Walker, Jayden</t>
  </si>
  <si>
    <t>Walters, Billy</t>
  </si>
  <si>
    <t>Whitbread, Jai</t>
  </si>
  <si>
    <t>Williams, Jack</t>
  </si>
  <si>
    <t>Wright, Shane</t>
  </si>
  <si>
    <t>Katoa, Sione(CTW)</t>
  </si>
  <si>
    <t>Enter Starting Team Value :</t>
  </si>
  <si>
    <t>Enter Remaining Salary in Round xx before Trades:</t>
  </si>
  <si>
    <t>2017 Av Mins</t>
  </si>
  <si>
    <t>ROUND 13 BYE TEAMS</t>
  </si>
  <si>
    <t>ROUND 17 BYE TEAMS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</si>
</sst>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5" formatCode="&quot;$&quot;#,##0;\-&quot;$&quot;#,##0"/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  <numFmt numFmtId="166" formatCode="_-&quot;£&quot;* #,##0.00_-;\-&quot;£&quot;* #,##0.00_-;_-&quot;£&quot;* &quot;-&quot;??_-;_-@_-"/>
    <numFmt numFmtId="167" formatCode="0.0"/>
    <numFmt numFmtId="168" formatCode="_-* #,##0.0_-;\-* #,##0.0_-;_-* &quot;-&quot;??_-;_-@_-"/>
    <numFmt numFmtId="169" formatCode="#,##0_ ;[Red]\-#,##0\ "/>
    <numFmt numFmtId="170" formatCode="0.0_ ;[Red]\-0.0\ "/>
    <numFmt numFmtId="171" formatCode="#,##0_ ;\-#,##0\ "/>
    <numFmt numFmtId="172" formatCode="&quot;$&quot;#,##0"/>
    <numFmt numFmtId="173" formatCode="#,##0.00_ ;[Red]\-#,##0.00\ "/>
    <numFmt numFmtId="174" formatCode="#,##0.0_ ;[Red]\-#,##0.0\ "/>
  </numFmts>
  <fonts count="70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theme="1"/>
      <name val="Arial Narrow"/>
      <family val="2"/>
    </font>
    <font>
      <sz val="12"/>
      <color rgb="FF33333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rgb="FF2B2B2B"/>
      <name val="Arial"/>
      <family val="2"/>
    </font>
    <font>
      <b/>
      <u/>
      <sz val="12"/>
      <color rgb="FF2B2B2B"/>
      <name val="Arial"/>
      <family val="2"/>
    </font>
    <font>
      <b/>
      <sz val="12"/>
      <color rgb="FFFF0000"/>
      <name val="Arial"/>
      <family val="2"/>
    </font>
    <font>
      <sz val="12"/>
      <color rgb="FF2B2B2B"/>
      <name val="Inherit"/>
    </font>
    <font>
      <b/>
      <sz val="12"/>
      <color rgb="FF2B2B2B"/>
      <name val="Inherit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i/>
      <sz val="10"/>
      <color rgb="FFFF000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sz val="12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u val="singleAccounting"/>
      <sz val="14"/>
      <color theme="0"/>
      <name val="Calibri"/>
      <family val="2"/>
      <scheme val="minor"/>
    </font>
    <font>
      <b/>
      <u val="doubleAccounting"/>
      <sz val="10"/>
      <color rgb="FFFF0000"/>
      <name val="Arial"/>
      <family val="2"/>
    </font>
    <font>
      <b/>
      <u val="doubleAccounting"/>
      <sz val="12"/>
      <name val="Calibri"/>
      <family val="2"/>
      <scheme val="minor"/>
    </font>
    <font>
      <i/>
      <sz val="10"/>
      <name val="Arial"/>
      <family val="2"/>
    </font>
    <font>
      <b/>
      <u/>
      <sz val="11"/>
      <color theme="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u/>
      <sz val="16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0"/>
      <color rgb="FF000000"/>
      <name val="Arial"/>
      <family val="2"/>
    </font>
    <font>
      <b/>
      <sz val="12.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FF0000"/>
      <name val="Arial"/>
      <family val="2"/>
    </font>
    <font>
      <b/>
      <i/>
      <u/>
      <sz val="11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rgb="FF33333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90033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 style="hair">
        <color auto="1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hair">
        <color auto="1"/>
      </bottom>
      <diagonal/>
    </border>
    <border>
      <left style="medium">
        <color rgb="FFFF0000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rgb="FFFF0000"/>
      </right>
      <top style="hair">
        <color auto="1"/>
      </top>
      <bottom style="hair">
        <color auto="1"/>
      </bottom>
      <diagonal/>
    </border>
    <border>
      <left style="medium">
        <color rgb="FFFF0000"/>
      </left>
      <right style="thin">
        <color auto="1"/>
      </right>
      <top style="hair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hair">
        <color auto="1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/>
      <top/>
      <bottom style="medium">
        <color auto="1"/>
      </bottom>
      <diagonal/>
    </border>
    <border>
      <left/>
      <right style="thick">
        <color rgb="FF0000FF"/>
      </right>
      <top/>
      <bottom style="medium">
        <color auto="1"/>
      </bottom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 style="medium">
        <color auto="1"/>
      </right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medium">
        <color rgb="FFFF0000"/>
      </left>
      <right/>
      <top style="medium">
        <color auto="1"/>
      </top>
      <bottom style="hair">
        <color auto="1"/>
      </bottom>
      <diagonal/>
    </border>
    <border>
      <left style="medium">
        <color rgb="FFFF0000"/>
      </left>
      <right/>
      <top style="hair">
        <color auto="1"/>
      </top>
      <bottom style="hair">
        <color auto="1"/>
      </bottom>
      <diagonal/>
    </border>
    <border>
      <left style="medium">
        <color rgb="FFFF0000"/>
      </left>
      <right style="thin">
        <color theme="1"/>
      </right>
      <top style="medium">
        <color rgb="FFFF0000"/>
      </top>
      <bottom style="hair">
        <color auto="1"/>
      </bottom>
      <diagonal/>
    </border>
    <border>
      <left style="medium">
        <color rgb="FFFF0000"/>
      </left>
      <right style="thin">
        <color theme="1"/>
      </right>
      <top style="hair">
        <color auto="1"/>
      </top>
      <bottom style="hair">
        <color auto="1"/>
      </bottom>
      <diagonal/>
    </border>
    <border>
      <left style="medium">
        <color rgb="FFFF0000"/>
      </left>
      <right style="thin">
        <color theme="1"/>
      </right>
      <top style="hair">
        <color auto="1"/>
      </top>
      <bottom style="medium">
        <color rgb="FFFF0000"/>
      </bottom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11" fillId="0" borderId="0"/>
    <xf numFmtId="0" fontId="4" fillId="0" borderId="0" applyNumberFormat="0" applyFill="0" applyBorder="0" applyAlignment="0" applyProtection="0"/>
  </cellStyleXfs>
  <cellXfs count="515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center"/>
    </xf>
    <xf numFmtId="165" fontId="0" fillId="0" borderId="0" xfId="2" applyNumberFormat="1" applyFont="1"/>
    <xf numFmtId="165" fontId="3" fillId="0" borderId="0" xfId="2" applyNumberFormat="1" applyFont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11" fillId="0" borderId="0" xfId="16" applyFont="1"/>
    <xf numFmtId="0" fontId="10" fillId="0" borderId="0" xfId="16" applyFont="1"/>
    <xf numFmtId="0" fontId="11" fillId="0" borderId="0" xfId="16" applyFont="1" applyAlignment="1">
      <alignment vertical="center" wrapText="1"/>
    </xf>
    <xf numFmtId="0" fontId="3" fillId="4" borderId="7" xfId="13" applyFont="1" applyFill="1" applyBorder="1" applyProtection="1">
      <protection hidden="1"/>
    </xf>
    <xf numFmtId="167" fontId="3" fillId="4" borderId="3" xfId="13" applyNumberFormat="1" applyFont="1" applyFill="1" applyBorder="1" applyProtection="1">
      <protection hidden="1"/>
    </xf>
    <xf numFmtId="2" fontId="3" fillId="4" borderId="3" xfId="13" applyNumberFormat="1" applyFont="1" applyFill="1" applyBorder="1" applyProtection="1">
      <protection hidden="1"/>
    </xf>
    <xf numFmtId="0" fontId="3" fillId="5" borderId="6" xfId="13" applyFont="1" applyFill="1" applyBorder="1" applyProtection="1">
      <protection hidden="1"/>
    </xf>
    <xf numFmtId="0" fontId="2" fillId="3" borderId="6" xfId="13" applyFont="1" applyFill="1" applyBorder="1" applyAlignment="1" applyProtection="1">
      <alignment horizontal="right"/>
      <protection hidden="1"/>
    </xf>
    <xf numFmtId="167" fontId="9" fillId="3" borderId="5" xfId="13" applyNumberFormat="1" applyFill="1" applyBorder="1" applyAlignment="1" applyProtection="1">
      <alignment horizontal="right"/>
      <protection hidden="1"/>
    </xf>
    <xf numFmtId="167" fontId="9" fillId="3" borderId="8" xfId="13" applyNumberFormat="1" applyFill="1" applyBorder="1" applyAlignment="1" applyProtection="1">
      <alignment horizontal="right"/>
      <protection hidden="1"/>
    </xf>
    <xf numFmtId="2" fontId="9" fillId="3" borderId="8" xfId="13" applyNumberFormat="1" applyFill="1" applyBorder="1" applyAlignment="1" applyProtection="1">
      <alignment horizontal="right"/>
      <protection hidden="1"/>
    </xf>
    <xf numFmtId="0" fontId="9" fillId="3" borderId="6" xfId="13" applyFill="1" applyBorder="1" applyAlignment="1" applyProtection="1">
      <alignment horizontal="right"/>
      <protection hidden="1"/>
    </xf>
    <xf numFmtId="167" fontId="2" fillId="3" borderId="5" xfId="13" applyNumberFormat="1" applyFont="1" applyFill="1" applyBorder="1" applyAlignment="1" applyProtection="1">
      <alignment horizontal="right"/>
      <protection hidden="1"/>
    </xf>
    <xf numFmtId="167" fontId="2" fillId="3" borderId="8" xfId="13" applyNumberFormat="1" applyFont="1" applyFill="1" applyBorder="1" applyAlignment="1" applyProtection="1">
      <alignment horizontal="right"/>
      <protection hidden="1"/>
    </xf>
    <xf numFmtId="2" fontId="2" fillId="3" borderId="8" xfId="13" applyNumberFormat="1" applyFont="1" applyFill="1" applyBorder="1" applyAlignment="1" applyProtection="1">
      <alignment horizontal="right"/>
      <protection hidden="1"/>
    </xf>
    <xf numFmtId="5" fontId="3" fillId="5" borderId="6" xfId="13" applyNumberFormat="1" applyFont="1" applyFill="1" applyBorder="1" applyProtection="1">
      <protection hidden="1"/>
    </xf>
    <xf numFmtId="167" fontId="9" fillId="3" borderId="4" xfId="13" applyNumberFormat="1" applyFill="1" applyBorder="1" applyAlignment="1" applyProtection="1">
      <alignment horizontal="right"/>
      <protection hidden="1"/>
    </xf>
    <xf numFmtId="167" fontId="9" fillId="3" borderId="9" xfId="13" applyNumberFormat="1" applyFill="1" applyBorder="1" applyAlignment="1" applyProtection="1">
      <alignment horizontal="right"/>
      <protection hidden="1"/>
    </xf>
    <xf numFmtId="2" fontId="9" fillId="3" borderId="9" xfId="13" applyNumberFormat="1" applyFill="1" applyBorder="1" applyAlignment="1" applyProtection="1">
      <alignment horizontal="right"/>
      <protection hidden="1"/>
    </xf>
    <xf numFmtId="0" fontId="3" fillId="5" borderId="0" xfId="13" applyFont="1" applyFill="1" applyBorder="1" applyProtection="1">
      <protection hidden="1"/>
    </xf>
    <xf numFmtId="165" fontId="3" fillId="4" borderId="2" xfId="2" applyNumberFormat="1" applyFont="1" applyFill="1" applyBorder="1" applyProtection="1">
      <protection hidden="1"/>
    </xf>
    <xf numFmtId="165" fontId="11" fillId="0" borderId="0" xfId="2" applyNumberFormat="1" applyFont="1" applyAlignment="1">
      <alignment vertical="center" wrapText="1"/>
    </xf>
    <xf numFmtId="165" fontId="10" fillId="0" borderId="0" xfId="2" applyNumberFormat="1" applyFont="1"/>
    <xf numFmtId="165" fontId="11" fillId="0" borderId="0" xfId="2" applyNumberFormat="1" applyFont="1"/>
    <xf numFmtId="0" fontId="0" fillId="0" borderId="0" xfId="0" applyFill="1" applyBorder="1" applyAlignment="1">
      <alignment horizontal="center"/>
    </xf>
    <xf numFmtId="0" fontId="0" fillId="0" borderId="0" xfId="0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2" fontId="0" fillId="0" borderId="0" xfId="2" applyNumberFormat="1" applyFont="1"/>
    <xf numFmtId="2" fontId="11" fillId="0" borderId="0" xfId="16" applyNumberFormat="1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0" fillId="0" borderId="0" xfId="0" applyFont="1"/>
    <xf numFmtId="0" fontId="0" fillId="0" borderId="0" xfId="0" applyFont="1"/>
    <xf numFmtId="0" fontId="9" fillId="3" borderId="1" xfId="13" applyFill="1" applyBorder="1" applyAlignment="1" applyProtection="1">
      <alignment horizontal="right"/>
      <protection hidden="1"/>
    </xf>
    <xf numFmtId="0" fontId="3" fillId="5" borderId="6" xfId="13" quotePrefix="1" applyFont="1" applyFill="1" applyBorder="1" applyProtection="1">
      <protection hidden="1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4" fontId="16" fillId="0" borderId="0" xfId="1" applyNumberFormat="1" applyFont="1" applyAlignment="1">
      <alignment horizontal="center" wrapText="1"/>
    </xf>
    <xf numFmtId="164" fontId="1" fillId="0" borderId="0" xfId="1" applyNumberFormat="1" applyFont="1" applyAlignment="1">
      <alignment wrapText="1"/>
    </xf>
    <xf numFmtId="0" fontId="1" fillId="0" borderId="0" xfId="0" applyFont="1" applyFill="1" applyAlignment="1">
      <alignment wrapText="1"/>
    </xf>
    <xf numFmtId="0" fontId="18" fillId="0" borderId="0" xfId="0" applyFont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/>
    <xf numFmtId="0" fontId="19" fillId="0" borderId="0" xfId="0" applyFont="1" applyAlignment="1">
      <alignment wrapText="1"/>
    </xf>
    <xf numFmtId="0" fontId="14" fillId="0" borderId="0" xfId="0" applyFont="1" applyAlignment="1">
      <alignment horizontal="left"/>
    </xf>
    <xf numFmtId="165" fontId="14" fillId="0" borderId="0" xfId="0" applyNumberFormat="1" applyFont="1" applyAlignment="1">
      <alignment horizontal="center"/>
    </xf>
    <xf numFmtId="165" fontId="17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65" fontId="3" fillId="0" borderId="0" xfId="2" applyNumberFormat="1" applyFont="1"/>
    <xf numFmtId="0" fontId="23" fillId="0" borderId="0" xfId="0" applyFont="1"/>
    <xf numFmtId="0" fontId="3" fillId="0" borderId="0" xfId="0" applyFont="1"/>
    <xf numFmtId="164" fontId="3" fillId="0" borderId="0" xfId="1" applyNumberFormat="1" applyFont="1"/>
    <xf numFmtId="0" fontId="0" fillId="0" borderId="0" xfId="0" applyAlignment="1">
      <alignment wrapText="1"/>
    </xf>
    <xf numFmtId="0" fontId="0" fillId="6" borderId="0" xfId="0" applyFill="1" applyAlignment="1">
      <alignment wrapText="1"/>
    </xf>
    <xf numFmtId="0" fontId="0" fillId="7" borderId="0" xfId="0" applyFill="1" applyAlignment="1">
      <alignment wrapText="1"/>
    </xf>
    <xf numFmtId="0" fontId="14" fillId="0" borderId="0" xfId="0" applyFont="1"/>
    <xf numFmtId="0" fontId="0" fillId="0" borderId="11" xfId="0" applyBorder="1" applyAlignment="1">
      <alignment horizontal="center"/>
    </xf>
    <xf numFmtId="0" fontId="17" fillId="0" borderId="0" xfId="0" applyFont="1"/>
    <xf numFmtId="0" fontId="0" fillId="0" borderId="18" xfId="0" applyBorder="1" applyAlignment="1">
      <alignment horizontal="center"/>
    </xf>
    <xf numFmtId="0" fontId="3" fillId="0" borderId="0" xfId="0" applyFont="1" applyAlignment="1">
      <alignment horizontal="center"/>
    </xf>
    <xf numFmtId="0" fontId="31" fillId="8" borderId="13" xfId="0" applyFont="1" applyFill="1" applyBorder="1" applyAlignment="1">
      <alignment horizontal="center"/>
    </xf>
    <xf numFmtId="0" fontId="30" fillId="8" borderId="15" xfId="0" applyFont="1" applyFill="1" applyBorder="1" applyAlignment="1">
      <alignment horizontal="center"/>
    </xf>
    <xf numFmtId="0" fontId="30" fillId="8" borderId="11" xfId="0" applyFont="1" applyFill="1" applyBorder="1" applyAlignment="1">
      <alignment horizontal="center"/>
    </xf>
    <xf numFmtId="0" fontId="30" fillId="8" borderId="16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1" fillId="8" borderId="11" xfId="0" applyFont="1" applyFill="1" applyBorder="1" applyAlignment="1">
      <alignment horizontal="center"/>
    </xf>
    <xf numFmtId="0" fontId="32" fillId="8" borderId="12" xfId="0" applyFont="1" applyFill="1" applyBorder="1" applyAlignment="1">
      <alignment horizontal="left"/>
    </xf>
    <xf numFmtId="0" fontId="32" fillId="8" borderId="15" xfId="0" applyFont="1" applyFill="1" applyBorder="1" applyAlignment="1">
      <alignment horizontal="left"/>
    </xf>
    <xf numFmtId="0" fontId="3" fillId="8" borderId="14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8" borderId="0" xfId="0" applyFont="1" applyFill="1"/>
    <xf numFmtId="0" fontId="28" fillId="8" borderId="0" xfId="0" applyFont="1" applyFill="1"/>
    <xf numFmtId="0" fontId="0" fillId="0" borderId="0" xfId="0" applyFont="1" applyFill="1" applyAlignment="1">
      <alignment vertical="center" wrapText="1"/>
    </xf>
    <xf numFmtId="0" fontId="0" fillId="0" borderId="0" xfId="0" applyFont="1" applyFill="1"/>
    <xf numFmtId="0" fontId="0" fillId="0" borderId="0" xfId="0" applyFill="1" applyAlignment="1">
      <alignment horizontal="center"/>
    </xf>
    <xf numFmtId="167" fontId="2" fillId="0" borderId="5" xfId="13" applyNumberFormat="1" applyFont="1" applyFill="1" applyBorder="1" applyAlignment="1" applyProtection="1">
      <alignment horizontal="left"/>
      <protection hidden="1"/>
    </xf>
    <xf numFmtId="0" fontId="0" fillId="0" borderId="0" xfId="0" applyAlignment="1">
      <alignment horizontal="left"/>
    </xf>
    <xf numFmtId="165" fontId="36" fillId="0" borderId="0" xfId="2" applyNumberFormat="1" applyFont="1" applyAlignment="1">
      <alignment horizontal="center" wrapText="1"/>
    </xf>
    <xf numFmtId="0" fontId="27" fillId="8" borderId="0" xfId="0" applyFont="1" applyFill="1" applyBorder="1" applyAlignment="1">
      <alignment horizontal="center"/>
    </xf>
    <xf numFmtId="0" fontId="38" fillId="8" borderId="0" xfId="0" applyFont="1" applyFill="1" applyAlignment="1">
      <alignment horizontal="center" wrapText="1"/>
    </xf>
    <xf numFmtId="169" fontId="14" fillId="0" borderId="1" xfId="1" applyNumberFormat="1" applyFont="1" applyBorder="1" applyAlignment="1">
      <alignment horizontal="center"/>
    </xf>
    <xf numFmtId="0" fontId="38" fillId="8" borderId="20" xfId="0" applyFont="1" applyFill="1" applyBorder="1" applyAlignment="1">
      <alignment horizontal="center" wrapText="1"/>
    </xf>
    <xf numFmtId="0" fontId="27" fillId="8" borderId="21" xfId="0" applyFont="1" applyFill="1" applyBorder="1" applyAlignment="1">
      <alignment horizontal="center" wrapText="1"/>
    </xf>
    <xf numFmtId="165" fontId="27" fillId="8" borderId="21" xfId="2" applyNumberFormat="1" applyFont="1" applyFill="1" applyBorder="1" applyAlignment="1">
      <alignment horizontal="center" wrapText="1"/>
    </xf>
    <xf numFmtId="0" fontId="19" fillId="0" borderId="22" xfId="0" applyFont="1" applyBorder="1"/>
    <xf numFmtId="0" fontId="0" fillId="0" borderId="0" xfId="0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164" fontId="0" fillId="0" borderId="0" xfId="1" applyNumberFormat="1" applyFont="1" applyBorder="1"/>
    <xf numFmtId="0" fontId="18" fillId="0" borderId="22" xfId="13" applyFont="1" applyFill="1" applyBorder="1" applyProtection="1">
      <protection hidden="1"/>
    </xf>
    <xf numFmtId="0" fontId="1" fillId="0" borderId="0" xfId="0" applyFont="1" applyFill="1" applyBorder="1" applyAlignment="1">
      <alignment horizontal="center"/>
    </xf>
    <xf numFmtId="165" fontId="14" fillId="0" borderId="0" xfId="2" applyNumberFormat="1" applyFont="1" applyFill="1" applyBorder="1" applyAlignment="1">
      <alignment horizontal="center"/>
    </xf>
    <xf numFmtId="0" fontId="20" fillId="0" borderId="22" xfId="13" applyFont="1" applyFill="1" applyBorder="1" applyProtection="1">
      <protection hidden="1"/>
    </xf>
    <xf numFmtId="0" fontId="21" fillId="0" borderId="0" xfId="0" applyFont="1" applyFill="1" applyBorder="1" applyAlignment="1">
      <alignment horizontal="center"/>
    </xf>
    <xf numFmtId="165" fontId="20" fillId="0" borderId="0" xfId="2" applyNumberFormat="1" applyFont="1" applyFill="1" applyBorder="1" applyAlignment="1">
      <alignment horizontal="center"/>
    </xf>
    <xf numFmtId="0" fontId="19" fillId="8" borderId="22" xfId="0" applyFont="1" applyFill="1" applyBorder="1"/>
    <xf numFmtId="0" fontId="1" fillId="8" borderId="0" xfId="0" applyFont="1" applyFill="1" applyBorder="1" applyAlignment="1">
      <alignment horizontal="center"/>
    </xf>
    <xf numFmtId="165" fontId="14" fillId="8" borderId="0" xfId="2" applyNumberFormat="1" applyFont="1" applyFill="1" applyBorder="1" applyAlignment="1">
      <alignment horizontal="center"/>
    </xf>
    <xf numFmtId="168" fontId="1" fillId="8" borderId="0" xfId="1" applyNumberFormat="1" applyFont="1" applyFill="1" applyBorder="1" applyAlignment="1">
      <alignment horizontal="center"/>
    </xf>
    <xf numFmtId="165" fontId="14" fillId="0" borderId="0" xfId="2" applyNumberFormat="1" applyFont="1" applyBorder="1" applyAlignment="1">
      <alignment horizontal="center"/>
    </xf>
    <xf numFmtId="165" fontId="15" fillId="8" borderId="0" xfId="2" applyNumberFormat="1" applyFont="1" applyFill="1" applyBorder="1" applyAlignment="1">
      <alignment horizontal="center"/>
    </xf>
    <xf numFmtId="165" fontId="20" fillId="0" borderId="0" xfId="2" applyNumberFormat="1" applyFont="1" applyBorder="1" applyAlignment="1">
      <alignment horizontal="center"/>
    </xf>
    <xf numFmtId="0" fontId="33" fillId="8" borderId="22" xfId="0" applyFont="1" applyFill="1" applyBorder="1"/>
    <xf numFmtId="0" fontId="28" fillId="8" borderId="0" xfId="0" applyFont="1" applyFill="1" applyBorder="1" applyAlignment="1">
      <alignment horizontal="center"/>
    </xf>
    <xf numFmtId="165" fontId="27" fillId="8" borderId="0" xfId="2" applyNumberFormat="1" applyFont="1" applyFill="1" applyBorder="1" applyAlignment="1">
      <alignment horizontal="center"/>
    </xf>
    <xf numFmtId="168" fontId="28" fillId="8" borderId="0" xfId="1" applyNumberFormat="1" applyFont="1" applyFill="1" applyBorder="1" applyAlignment="1">
      <alignment horizontal="center"/>
    </xf>
    <xf numFmtId="0" fontId="18" fillId="5" borderId="22" xfId="13" applyFont="1" applyFill="1" applyBorder="1" applyProtection="1">
      <protection hidden="1"/>
    </xf>
    <xf numFmtId="0" fontId="20" fillId="5" borderId="22" xfId="13" applyFont="1" applyFill="1" applyBorder="1" applyProtection="1">
      <protection hidden="1"/>
    </xf>
    <xf numFmtId="165" fontId="34" fillId="8" borderId="0" xfId="2" applyNumberFormat="1" applyFont="1" applyFill="1" applyBorder="1" applyAlignment="1">
      <alignment horizontal="center"/>
    </xf>
    <xf numFmtId="0" fontId="33" fillId="8" borderId="23" xfId="0" applyFont="1" applyFill="1" applyBorder="1"/>
    <xf numFmtId="0" fontId="28" fillId="8" borderId="24" xfId="0" applyFont="1" applyFill="1" applyBorder="1" applyAlignment="1">
      <alignment horizontal="center"/>
    </xf>
    <xf numFmtId="165" fontId="27" fillId="8" borderId="24" xfId="2" applyNumberFormat="1" applyFont="1" applyFill="1" applyBorder="1" applyAlignment="1">
      <alignment horizontal="center"/>
    </xf>
    <xf numFmtId="164" fontId="28" fillId="8" borderId="24" xfId="1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18" fillId="2" borderId="0" xfId="0" applyFont="1" applyFill="1" applyBorder="1" applyAlignment="1">
      <alignment horizontal="center" wrapText="1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31" fillId="8" borderId="25" xfId="0" applyFont="1" applyFill="1" applyBorder="1" applyAlignment="1">
      <alignment horizontal="center"/>
    </xf>
    <xf numFmtId="0" fontId="30" fillId="8" borderId="26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31" fillId="8" borderId="26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31" fillId="8" borderId="28" xfId="0" applyFont="1" applyFill="1" applyBorder="1" applyAlignment="1">
      <alignment horizontal="center"/>
    </xf>
    <xf numFmtId="0" fontId="30" fillId="8" borderId="29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31" fillId="8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31" fillId="8" borderId="32" xfId="0" applyFont="1" applyFill="1" applyBorder="1" applyAlignment="1">
      <alignment horizontal="center"/>
    </xf>
    <xf numFmtId="0" fontId="31" fillId="8" borderId="33" xfId="0" applyFont="1" applyFill="1" applyBorder="1" applyAlignment="1">
      <alignment horizontal="center"/>
    </xf>
    <xf numFmtId="0" fontId="30" fillId="8" borderId="35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31" fillId="8" borderId="35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8" borderId="31" xfId="0" applyFill="1" applyBorder="1"/>
    <xf numFmtId="0" fontId="0" fillId="8" borderId="34" xfId="0" applyFill="1" applyBorder="1"/>
    <xf numFmtId="0" fontId="3" fillId="0" borderId="34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0" fillId="10" borderId="0" xfId="0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9" borderId="0" xfId="0" applyFill="1"/>
    <xf numFmtId="0" fontId="0" fillId="3" borderId="0" xfId="0" applyFill="1"/>
    <xf numFmtId="0" fontId="3" fillId="0" borderId="0" xfId="0" quotePrefix="1" applyFont="1"/>
    <xf numFmtId="0" fontId="30" fillId="8" borderId="39" xfId="13" applyFont="1" applyFill="1" applyBorder="1" applyAlignment="1" applyProtection="1">
      <alignment wrapText="1"/>
      <protection hidden="1"/>
    </xf>
    <xf numFmtId="0" fontId="30" fillId="8" borderId="40" xfId="13" applyFont="1" applyFill="1" applyBorder="1" applyAlignment="1" applyProtection="1">
      <alignment horizontal="left" wrapText="1"/>
      <protection hidden="1"/>
    </xf>
    <xf numFmtId="167" fontId="30" fillId="8" borderId="40" xfId="13" applyNumberFormat="1" applyFont="1" applyFill="1" applyBorder="1" applyAlignment="1" applyProtection="1">
      <alignment horizontal="left" wrapText="1"/>
      <protection hidden="1"/>
    </xf>
    <xf numFmtId="2" fontId="30" fillId="8" borderId="40" xfId="13" applyNumberFormat="1" applyFont="1" applyFill="1" applyBorder="1" applyAlignment="1" applyProtection="1">
      <alignment horizontal="left" wrapText="1"/>
      <protection hidden="1"/>
    </xf>
    <xf numFmtId="0" fontId="3" fillId="0" borderId="41" xfId="13" quotePrefix="1" applyFont="1" applyFill="1" applyBorder="1" applyProtection="1">
      <protection hidden="1"/>
    </xf>
    <xf numFmtId="0" fontId="0" fillId="0" borderId="5" xfId="0" applyFill="1" applyBorder="1" applyAlignment="1">
      <alignment horizontal="left"/>
    </xf>
    <xf numFmtId="0" fontId="3" fillId="0" borderId="5" xfId="13" applyFont="1" applyFill="1" applyBorder="1" applyAlignment="1" applyProtection="1">
      <alignment horizontal="left"/>
      <protection hidden="1"/>
    </xf>
    <xf numFmtId="2" fontId="2" fillId="0" borderId="5" xfId="13" applyNumberFormat="1" applyFont="1" applyFill="1" applyBorder="1" applyAlignment="1" applyProtection="1">
      <alignment horizontal="left"/>
      <protection hidden="1"/>
    </xf>
    <xf numFmtId="165" fontId="0" fillId="0" borderId="5" xfId="2" applyNumberFormat="1" applyFont="1" applyFill="1" applyBorder="1" applyAlignment="1">
      <alignment horizontal="left"/>
    </xf>
    <xf numFmtId="0" fontId="3" fillId="0" borderId="41" xfId="13" applyFont="1" applyFill="1" applyBorder="1" applyProtection="1">
      <protection hidden="1"/>
    </xf>
    <xf numFmtId="0" fontId="11" fillId="0" borderId="5" xfId="16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5" fontId="3" fillId="0" borderId="41" xfId="13" applyNumberFormat="1" applyFont="1" applyFill="1" applyBorder="1" applyProtection="1">
      <protection hidden="1"/>
    </xf>
    <xf numFmtId="0" fontId="0" fillId="0" borderId="5" xfId="0" applyBorder="1" applyAlignment="1">
      <alignment horizontal="left"/>
    </xf>
    <xf numFmtId="0" fontId="2" fillId="0" borderId="5" xfId="13" applyFont="1" applyFill="1" applyBorder="1" applyAlignment="1" applyProtection="1">
      <alignment horizontal="center"/>
      <protection hidden="1"/>
    </xf>
    <xf numFmtId="0" fontId="0" fillId="0" borderId="5" xfId="0" applyBorder="1" applyAlignment="1">
      <alignment horizontal="center"/>
    </xf>
    <xf numFmtId="0" fontId="3" fillId="6" borderId="41" xfId="13" applyFont="1" applyFill="1" applyBorder="1" applyProtection="1">
      <protection hidden="1"/>
    </xf>
    <xf numFmtId="165" fontId="0" fillId="6" borderId="5" xfId="2" applyNumberFormat="1" applyFont="1" applyFill="1" applyBorder="1" applyAlignment="1">
      <alignment horizontal="left"/>
    </xf>
    <xf numFmtId="0" fontId="0" fillId="6" borderId="5" xfId="0" applyFont="1" applyFill="1" applyBorder="1" applyAlignment="1">
      <alignment horizontal="left" vertical="center" wrapText="1"/>
    </xf>
    <xf numFmtId="170" fontId="0" fillId="0" borderId="0" xfId="0" applyNumberFormat="1"/>
    <xf numFmtId="170" fontId="11" fillId="0" borderId="5" xfId="16" applyNumberFormat="1" applyFont="1" applyFill="1" applyBorder="1" applyAlignment="1">
      <alignment vertical="center" wrapText="1"/>
    </xf>
    <xf numFmtId="0" fontId="11" fillId="0" borderId="5" xfId="16" applyFont="1" applyFill="1" applyBorder="1" applyAlignment="1">
      <alignment vertical="center" wrapText="1"/>
    </xf>
    <xf numFmtId="170" fontId="10" fillId="0" borderId="5" xfId="16" applyNumberFormat="1" applyFont="1" applyFill="1" applyBorder="1"/>
    <xf numFmtId="0" fontId="0" fillId="0" borderId="5" xfId="0" applyBorder="1"/>
    <xf numFmtId="170" fontId="0" fillId="0" borderId="5" xfId="0" applyNumberFormat="1" applyBorder="1"/>
    <xf numFmtId="0" fontId="0" fillId="6" borderId="0" xfId="0" applyFont="1" applyFill="1" applyAlignment="1">
      <alignment vertical="center" wrapText="1"/>
    </xf>
    <xf numFmtId="0" fontId="0" fillId="6" borderId="0" xfId="0" applyFill="1" applyAlignment="1">
      <alignment wrapText="1"/>
    </xf>
    <xf numFmtId="0" fontId="0" fillId="7" borderId="0" xfId="0" applyFill="1" applyAlignment="1">
      <alignment wrapText="1"/>
    </xf>
    <xf numFmtId="169" fontId="0" fillId="0" borderId="0" xfId="0" applyNumberFormat="1"/>
    <xf numFmtId="0" fontId="30" fillId="8" borderId="40" xfId="13" applyFont="1" applyFill="1" applyBorder="1" applyAlignment="1" applyProtection="1">
      <alignment horizontal="center" wrapText="1"/>
      <protection hidden="1"/>
    </xf>
    <xf numFmtId="0" fontId="0" fillId="6" borderId="5" xfId="0" applyFont="1" applyFill="1" applyBorder="1" applyAlignment="1">
      <alignment horizontal="left"/>
    </xf>
    <xf numFmtId="0" fontId="31" fillId="8" borderId="5" xfId="0" applyFont="1" applyFill="1" applyBorder="1" applyAlignment="1">
      <alignment horizontal="centerContinuous"/>
    </xf>
    <xf numFmtId="0" fontId="31" fillId="8" borderId="0" xfId="0" applyFont="1" applyFill="1" applyAlignment="1">
      <alignment horizontal="centerContinuous"/>
    </xf>
    <xf numFmtId="170" fontId="31" fillId="8" borderId="0" xfId="0" applyNumberFormat="1" applyFont="1" applyFill="1" applyAlignment="1">
      <alignment horizontal="centerContinuous"/>
    </xf>
    <xf numFmtId="0" fontId="32" fillId="8" borderId="41" xfId="0" applyFont="1" applyFill="1" applyBorder="1" applyAlignment="1">
      <alignment horizontal="centerContinuous"/>
    </xf>
    <xf numFmtId="0" fontId="43" fillId="8" borderId="0" xfId="0" applyFont="1" applyFill="1" applyAlignment="1">
      <alignment horizontal="centerContinuous"/>
    </xf>
    <xf numFmtId="169" fontId="43" fillId="8" borderId="0" xfId="0" applyNumberFormat="1" applyFont="1" applyFill="1" applyAlignment="1">
      <alignment horizontal="centerContinuous"/>
    </xf>
    <xf numFmtId="0" fontId="32" fillId="8" borderId="0" xfId="0" applyFont="1" applyFill="1" applyAlignment="1">
      <alignment horizontal="centerContinuous"/>
    </xf>
    <xf numFmtId="0" fontId="41" fillId="8" borderId="40" xfId="13" applyFont="1" applyFill="1" applyBorder="1" applyAlignment="1" applyProtection="1">
      <alignment horizontal="left" wrapText="1"/>
      <protection hidden="1"/>
    </xf>
    <xf numFmtId="0" fontId="0" fillId="0" borderId="5" xfId="0" applyFill="1" applyBorder="1"/>
    <xf numFmtId="169" fontId="0" fillId="0" borderId="5" xfId="0" applyNumberFormat="1" applyFill="1" applyBorder="1"/>
    <xf numFmtId="0" fontId="0" fillId="0" borderId="5" xfId="0" applyFill="1" applyBorder="1" applyAlignment="1">
      <alignment horizontal="center"/>
    </xf>
    <xf numFmtId="169" fontId="0" fillId="0" borderId="5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16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72" fontId="1" fillId="0" borderId="0" xfId="2" applyNumberFormat="1" applyFont="1" applyFill="1" applyBorder="1" applyAlignment="1">
      <alignment horizontal="center"/>
    </xf>
    <xf numFmtId="172" fontId="39" fillId="0" borderId="0" xfId="2" applyNumberFormat="1" applyFont="1" applyFill="1" applyBorder="1" applyAlignment="1">
      <alignment horizontal="center"/>
    </xf>
    <xf numFmtId="172" fontId="1" fillId="8" borderId="0" xfId="2" applyNumberFormat="1" applyFont="1" applyFill="1" applyBorder="1" applyAlignment="1">
      <alignment horizontal="center"/>
    </xf>
    <xf numFmtId="172" fontId="28" fillId="8" borderId="0" xfId="2" applyNumberFormat="1" applyFont="1" applyFill="1" applyBorder="1" applyAlignment="1">
      <alignment horizontal="center"/>
    </xf>
    <xf numFmtId="3" fontId="1" fillId="0" borderId="0" xfId="2" applyNumberFormat="1" applyFont="1" applyFill="1" applyBorder="1" applyAlignment="1">
      <alignment horizontal="center"/>
    </xf>
    <xf numFmtId="169" fontId="1" fillId="0" borderId="0" xfId="2" applyNumberFormat="1" applyFont="1" applyFill="1" applyBorder="1" applyAlignment="1">
      <alignment horizontal="center"/>
    </xf>
    <xf numFmtId="173" fontId="1" fillId="0" borderId="0" xfId="2" applyNumberFormat="1" applyFont="1" applyFill="1" applyBorder="1" applyAlignment="1">
      <alignment horizontal="center"/>
    </xf>
    <xf numFmtId="165" fontId="3" fillId="0" borderId="45" xfId="2" applyNumberFormat="1" applyFont="1" applyBorder="1" applyAlignment="1">
      <alignment horizontal="center"/>
    </xf>
    <xf numFmtId="0" fontId="0" fillId="0" borderId="46" xfId="0" applyBorder="1"/>
    <xf numFmtId="171" fontId="1" fillId="0" borderId="45" xfId="2" applyNumberFormat="1" applyFont="1" applyFill="1" applyBorder="1" applyAlignment="1">
      <alignment horizontal="center"/>
    </xf>
    <xf numFmtId="173" fontId="1" fillId="0" borderId="46" xfId="2" applyNumberFormat="1" applyFont="1" applyFill="1" applyBorder="1" applyAlignment="1">
      <alignment horizontal="center"/>
    </xf>
    <xf numFmtId="165" fontId="14" fillId="8" borderId="45" xfId="2" applyNumberFormat="1" applyFont="1" applyFill="1" applyBorder="1" applyAlignment="1">
      <alignment horizontal="center"/>
    </xf>
    <xf numFmtId="0" fontId="27" fillId="8" borderId="46" xfId="0" applyFont="1" applyFill="1" applyBorder="1" applyAlignment="1">
      <alignment horizontal="right"/>
    </xf>
    <xf numFmtId="165" fontId="15" fillId="8" borderId="45" xfId="2" applyNumberFormat="1" applyFont="1" applyFill="1" applyBorder="1" applyAlignment="1">
      <alignment horizontal="center"/>
    </xf>
    <xf numFmtId="165" fontId="27" fillId="8" borderId="45" xfId="2" applyNumberFormat="1" applyFont="1" applyFill="1" applyBorder="1" applyAlignment="1">
      <alignment horizontal="center"/>
    </xf>
    <xf numFmtId="165" fontId="34" fillId="8" borderId="45" xfId="2" applyNumberFormat="1" applyFont="1" applyFill="1" applyBorder="1" applyAlignment="1">
      <alignment horizontal="center"/>
    </xf>
    <xf numFmtId="165" fontId="27" fillId="8" borderId="47" xfId="2" applyNumberFormat="1" applyFont="1" applyFill="1" applyBorder="1" applyAlignment="1">
      <alignment horizontal="center"/>
    </xf>
    <xf numFmtId="0" fontId="27" fillId="8" borderId="48" xfId="0" applyFont="1" applyFill="1" applyBorder="1" applyAlignment="1">
      <alignment horizontal="right"/>
    </xf>
    <xf numFmtId="0" fontId="27" fillId="8" borderId="50" xfId="0" applyFont="1" applyFill="1" applyBorder="1" applyAlignment="1">
      <alignment horizontal="right"/>
    </xf>
    <xf numFmtId="0" fontId="27" fillId="8" borderId="51" xfId="0" applyFont="1" applyFill="1" applyBorder="1" applyAlignment="1">
      <alignment horizontal="right"/>
    </xf>
    <xf numFmtId="169" fontId="14" fillId="8" borderId="49" xfId="1" applyNumberFormat="1" applyFont="1" applyFill="1" applyBorder="1" applyAlignment="1">
      <alignment horizontal="center"/>
    </xf>
    <xf numFmtId="165" fontId="27" fillId="8" borderId="45" xfId="2" applyNumberFormat="1" applyFont="1" applyFill="1" applyBorder="1" applyAlignment="1">
      <alignment horizontal="center" wrapText="1"/>
    </xf>
    <xf numFmtId="165" fontId="27" fillId="8" borderId="0" xfId="2" applyNumberFormat="1" applyFont="1" applyFill="1" applyBorder="1" applyAlignment="1">
      <alignment horizontal="center" wrapText="1"/>
    </xf>
    <xf numFmtId="165" fontId="17" fillId="8" borderId="0" xfId="2" applyNumberFormat="1" applyFont="1" applyFill="1" applyBorder="1" applyAlignment="1">
      <alignment horizontal="center" wrapText="1"/>
    </xf>
    <xf numFmtId="165" fontId="44" fillId="8" borderId="43" xfId="2" applyNumberFormat="1" applyFont="1" applyFill="1" applyBorder="1" applyAlignment="1">
      <alignment horizontal="centerContinuous"/>
    </xf>
    <xf numFmtId="164" fontId="45" fillId="8" borderId="43" xfId="1" applyNumberFormat="1" applyFont="1" applyFill="1" applyBorder="1" applyAlignment="1">
      <alignment horizontal="centerContinuous"/>
    </xf>
    <xf numFmtId="0" fontId="45" fillId="8" borderId="44" xfId="0" applyFont="1" applyFill="1" applyBorder="1" applyAlignment="1">
      <alignment horizontal="centerContinuous"/>
    </xf>
    <xf numFmtId="165" fontId="46" fillId="8" borderId="42" xfId="2" applyNumberFormat="1" applyFont="1" applyFill="1" applyBorder="1" applyAlignment="1">
      <alignment horizontal="centerContinuous" vertical="center"/>
    </xf>
    <xf numFmtId="164" fontId="13" fillId="6" borderId="21" xfId="1" applyNumberFormat="1" applyFont="1" applyFill="1" applyBorder="1" applyAlignment="1">
      <alignment horizontal="center" vertical="center"/>
    </xf>
    <xf numFmtId="164" fontId="13" fillId="2" borderId="0" xfId="1" applyNumberFormat="1" applyFont="1" applyFill="1" applyBorder="1" applyAlignment="1">
      <alignment horizontal="center" vertical="center"/>
    </xf>
    <xf numFmtId="164" fontId="13" fillId="10" borderId="0" xfId="1" applyNumberFormat="1" applyFont="1" applyFill="1" applyBorder="1" applyAlignment="1">
      <alignment horizontal="center" vertical="center"/>
    </xf>
    <xf numFmtId="0" fontId="19" fillId="11" borderId="20" xfId="0" applyFont="1" applyFill="1" applyBorder="1" applyAlignment="1">
      <alignment vertical="center"/>
    </xf>
    <xf numFmtId="0" fontId="0" fillId="11" borderId="21" xfId="0" applyFill="1" applyBorder="1" applyAlignment="1">
      <alignment horizontal="center" vertical="center"/>
    </xf>
    <xf numFmtId="164" fontId="3" fillId="11" borderId="21" xfId="1" applyNumberFormat="1" applyFont="1" applyFill="1" applyBorder="1" applyAlignment="1">
      <alignment horizontal="right" vertical="center"/>
    </xf>
    <xf numFmtId="0" fontId="19" fillId="11" borderId="22" xfId="0" applyFont="1" applyFill="1" applyBorder="1" applyAlignment="1">
      <alignment vertical="center"/>
    </xf>
    <xf numFmtId="0" fontId="0" fillId="11" borderId="0" xfId="0" applyFill="1" applyBorder="1" applyAlignment="1">
      <alignment horizontal="center" vertical="center"/>
    </xf>
    <xf numFmtId="164" fontId="3" fillId="11" borderId="0" xfId="1" applyNumberFormat="1" applyFont="1" applyFill="1" applyBorder="1" applyAlignment="1">
      <alignment horizontal="right" vertical="center"/>
    </xf>
    <xf numFmtId="0" fontId="41" fillId="11" borderId="0" xfId="0" applyFont="1" applyFill="1" applyBorder="1" applyAlignment="1">
      <alignment horizontal="right" vertical="center"/>
    </xf>
    <xf numFmtId="165" fontId="42" fillId="11" borderId="5" xfId="2" applyNumberFormat="1" applyFont="1" applyFill="1" applyBorder="1" applyAlignment="1">
      <alignment horizontal="right" vertical="center"/>
    </xf>
    <xf numFmtId="0" fontId="19" fillId="11" borderId="23" xfId="0" applyFont="1" applyFill="1" applyBorder="1"/>
    <xf numFmtId="0" fontId="0" fillId="11" borderId="24" xfId="0" applyFill="1" applyBorder="1" applyAlignment="1">
      <alignment horizontal="center"/>
    </xf>
    <xf numFmtId="0" fontId="0" fillId="11" borderId="52" xfId="0" applyFill="1" applyBorder="1" applyAlignment="1">
      <alignment horizontal="center"/>
    </xf>
    <xf numFmtId="0" fontId="0" fillId="11" borderId="53" xfId="0" applyFill="1" applyBorder="1" applyAlignment="1">
      <alignment horizontal="center"/>
    </xf>
    <xf numFmtId="0" fontId="0" fillId="11" borderId="54" xfId="0" applyFill="1" applyBorder="1" applyAlignment="1">
      <alignment horizontal="center"/>
    </xf>
    <xf numFmtId="164" fontId="11" fillId="11" borderId="0" xfId="1" applyNumberFormat="1" applyFont="1" applyFill="1" applyBorder="1" applyAlignment="1">
      <alignment horizontal="center" vertical="center"/>
    </xf>
    <xf numFmtId="165" fontId="35" fillId="0" borderId="0" xfId="2" applyNumberFormat="1" applyFont="1" applyAlignment="1">
      <alignment horizontal="right"/>
    </xf>
    <xf numFmtId="165" fontId="47" fillId="10" borderId="0" xfId="2" applyNumberFormat="1" applyFont="1" applyFill="1" applyAlignment="1">
      <alignment horizontal="center" wrapText="1"/>
    </xf>
    <xf numFmtId="165" fontId="48" fillId="10" borderId="0" xfId="2" applyNumberFormat="1" applyFont="1" applyFill="1" applyAlignment="1">
      <alignment horizontal="right" vertical="center"/>
    </xf>
    <xf numFmtId="165" fontId="48" fillId="10" borderId="0" xfId="2" applyNumberFormat="1" applyFont="1" applyFill="1" applyAlignment="1">
      <alignment horizontal="center" vertical="center" wrapText="1"/>
    </xf>
    <xf numFmtId="0" fontId="40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50" fillId="8" borderId="41" xfId="0" applyFont="1" applyFill="1" applyBorder="1" applyAlignment="1">
      <alignment horizontal="centerContinuous"/>
    </xf>
    <xf numFmtId="0" fontId="50" fillId="8" borderId="0" xfId="0" applyFont="1" applyFill="1" applyAlignment="1">
      <alignment horizontal="centerContinuous"/>
    </xf>
    <xf numFmtId="169" fontId="31" fillId="8" borderId="0" xfId="0" applyNumberFormat="1" applyFont="1" applyFill="1" applyAlignment="1">
      <alignment horizontal="centerContinuous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5" xfId="13" applyFont="1" applyFill="1" applyBorder="1" applyAlignment="1" applyProtection="1">
      <alignment horizontal="center"/>
      <protection hidden="1"/>
    </xf>
    <xf numFmtId="167" fontId="0" fillId="0" borderId="5" xfId="13" applyNumberFormat="1" applyFont="1" applyFill="1" applyBorder="1" applyAlignment="1" applyProtection="1">
      <alignment horizontal="left"/>
      <protection hidden="1"/>
    </xf>
    <xf numFmtId="2" fontId="0" fillId="0" borderId="5" xfId="13" applyNumberFormat="1" applyFont="1" applyFill="1" applyBorder="1" applyAlignment="1" applyProtection="1">
      <alignment horizontal="left"/>
      <protection hidden="1"/>
    </xf>
    <xf numFmtId="170" fontId="0" fillId="0" borderId="5" xfId="16" applyNumberFormat="1" applyFont="1" applyFill="1" applyBorder="1" applyAlignment="1">
      <alignment vertical="center" wrapText="1"/>
    </xf>
    <xf numFmtId="0" fontId="0" fillId="0" borderId="5" xfId="16" applyFont="1" applyFill="1" applyBorder="1" applyAlignment="1">
      <alignment vertical="center" wrapText="1"/>
    </xf>
    <xf numFmtId="0" fontId="0" fillId="0" borderId="5" xfId="0" applyFont="1" applyFill="1" applyBorder="1"/>
    <xf numFmtId="169" fontId="0" fillId="0" borderId="5" xfId="0" applyNumberFormat="1" applyFont="1" applyFill="1" applyBorder="1"/>
    <xf numFmtId="0" fontId="0" fillId="0" borderId="5" xfId="16" applyFont="1" applyFill="1" applyBorder="1" applyAlignment="1">
      <alignment horizontal="left" vertical="center" wrapText="1"/>
    </xf>
    <xf numFmtId="0" fontId="51" fillId="0" borderId="0" xfId="0" applyFont="1" applyFill="1"/>
    <xf numFmtId="170" fontId="51" fillId="0" borderId="5" xfId="16" applyNumberFormat="1" applyFont="1" applyFill="1" applyBorder="1"/>
    <xf numFmtId="0" fontId="0" fillId="0" borderId="5" xfId="0" applyFont="1" applyFill="1" applyBorder="1" applyAlignment="1">
      <alignment horizontal="center"/>
    </xf>
    <xf numFmtId="169" fontId="0" fillId="0" borderId="5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0" fontId="51" fillId="0" borderId="5" xfId="0" applyFont="1" applyFill="1" applyBorder="1" applyAlignment="1">
      <alignment horizontal="left"/>
    </xf>
    <xf numFmtId="170" fontId="0" fillId="0" borderId="5" xfId="16" applyNumberFormat="1" applyFont="1" applyFill="1" applyBorder="1"/>
    <xf numFmtId="0" fontId="0" fillId="6" borderId="5" xfId="16" applyFont="1" applyFill="1" applyBorder="1" applyAlignment="1">
      <alignment horizontal="left" vertical="center" wrapText="1"/>
    </xf>
    <xf numFmtId="0" fontId="51" fillId="6" borderId="5" xfId="0" applyFont="1" applyFill="1" applyBorder="1" applyAlignment="1">
      <alignment horizontal="left"/>
    </xf>
    <xf numFmtId="0" fontId="0" fillId="6" borderId="5" xfId="13" applyFont="1" applyFill="1" applyBorder="1" applyAlignment="1" applyProtection="1">
      <alignment horizontal="center"/>
      <protection hidden="1"/>
    </xf>
    <xf numFmtId="167" fontId="0" fillId="6" borderId="5" xfId="13" applyNumberFormat="1" applyFont="1" applyFill="1" applyBorder="1" applyAlignment="1" applyProtection="1">
      <alignment horizontal="left"/>
      <protection hidden="1"/>
    </xf>
    <xf numFmtId="2" fontId="0" fillId="6" borderId="5" xfId="13" applyNumberFormat="1" applyFont="1" applyFill="1" applyBorder="1" applyAlignment="1" applyProtection="1">
      <alignment horizontal="left"/>
      <protection hidden="1"/>
    </xf>
    <xf numFmtId="0" fontId="51" fillId="6" borderId="0" xfId="0" applyFont="1" applyFill="1"/>
    <xf numFmtId="170" fontId="51" fillId="6" borderId="5" xfId="16" applyNumberFormat="1" applyFont="1" applyFill="1" applyBorder="1"/>
    <xf numFmtId="0" fontId="0" fillId="6" borderId="0" xfId="0" applyFont="1" applyFill="1"/>
    <xf numFmtId="0" fontId="0" fillId="6" borderId="5" xfId="0" applyFont="1" applyFill="1" applyBorder="1" applyAlignment="1">
      <alignment horizontal="center"/>
    </xf>
    <xf numFmtId="169" fontId="0" fillId="6" borderId="5" xfId="0" applyNumberFormat="1" applyFont="1" applyFill="1" applyBorder="1" applyAlignment="1">
      <alignment horizontal="center"/>
    </xf>
    <xf numFmtId="2" fontId="0" fillId="6" borderId="5" xfId="0" applyNumberFormat="1" applyFont="1" applyFill="1" applyBorder="1" applyAlignment="1">
      <alignment horizontal="center"/>
    </xf>
    <xf numFmtId="170" fontId="0" fillId="6" borderId="5" xfId="16" applyNumberFormat="1" applyFont="1" applyFill="1" applyBorder="1" applyAlignment="1">
      <alignment vertical="center" wrapText="1"/>
    </xf>
    <xf numFmtId="0" fontId="0" fillId="0" borderId="5" xfId="0" applyFont="1" applyBorder="1" applyAlignment="1">
      <alignment horizontal="center"/>
    </xf>
    <xf numFmtId="169" fontId="0" fillId="0" borderId="5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0" fillId="0" borderId="41" xfId="0" applyFont="1" applyBorder="1"/>
    <xf numFmtId="0" fontId="0" fillId="0" borderId="5" xfId="0" applyFont="1" applyBorder="1" applyAlignment="1">
      <alignment horizontal="left"/>
    </xf>
    <xf numFmtId="0" fontId="0" fillId="0" borderId="5" xfId="0" applyFont="1" applyBorder="1"/>
    <xf numFmtId="169" fontId="0" fillId="0" borderId="0" xfId="0" applyNumberFormat="1" applyFont="1"/>
    <xf numFmtId="170" fontId="0" fillId="0" borderId="5" xfId="0" applyNumberFormat="1" applyFont="1" applyBorder="1"/>
    <xf numFmtId="170" fontId="0" fillId="0" borderId="0" xfId="0" applyNumberFormat="1" applyFont="1"/>
    <xf numFmtId="0" fontId="14" fillId="0" borderId="0" xfId="0" applyFont="1" applyAlignment="1">
      <alignment wrapText="1"/>
    </xf>
    <xf numFmtId="16" fontId="17" fillId="0" borderId="0" xfId="0" applyNumberFormat="1" applyFont="1"/>
    <xf numFmtId="16" fontId="14" fillId="0" borderId="0" xfId="0" applyNumberFormat="1" applyFont="1"/>
    <xf numFmtId="0" fontId="14" fillId="6" borderId="0" xfId="0" applyFont="1" applyFill="1"/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4" fillId="6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3" fillId="6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0" fillId="6" borderId="0" xfId="0" applyFont="1" applyFill="1" applyAlignment="1">
      <alignment horizontal="center"/>
    </xf>
    <xf numFmtId="0" fontId="52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172" fontId="2" fillId="0" borderId="5" xfId="2" applyNumberFormat="1" applyFont="1" applyFill="1" applyBorder="1" applyAlignment="1">
      <alignment horizontal="center"/>
    </xf>
    <xf numFmtId="172" fontId="0" fillId="6" borderId="0" xfId="0" applyNumberFormat="1" applyFont="1" applyFill="1" applyAlignment="1">
      <alignment horizontal="center"/>
    </xf>
    <xf numFmtId="172" fontId="52" fillId="0" borderId="0" xfId="0" applyNumberFormat="1" applyFont="1" applyAlignment="1">
      <alignment horizontal="center"/>
    </xf>
    <xf numFmtId="0" fontId="0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2" fillId="6" borderId="0" xfId="0" applyFont="1" applyFill="1" applyAlignment="1">
      <alignment horizontal="center"/>
    </xf>
    <xf numFmtId="0" fontId="5" fillId="0" borderId="5" xfId="0" applyFont="1" applyBorder="1" applyAlignment="1">
      <alignment horizontal="center"/>
    </xf>
    <xf numFmtId="172" fontId="5" fillId="0" borderId="5" xfId="2" applyNumberFormat="1" applyFont="1" applyFill="1" applyBorder="1" applyAlignment="1">
      <alignment horizontal="center"/>
    </xf>
    <xf numFmtId="169" fontId="5" fillId="0" borderId="5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0" fillId="0" borderId="3" xfId="0" applyFill="1" applyBorder="1"/>
    <xf numFmtId="172" fontId="5" fillId="0" borderId="5" xfId="0" applyNumberFormat="1" applyFont="1" applyBorder="1" applyAlignment="1">
      <alignment horizontal="center"/>
    </xf>
    <xf numFmtId="0" fontId="53" fillId="8" borderId="0" xfId="0" applyFont="1" applyFill="1" applyAlignment="1">
      <alignment horizontal="centerContinuous"/>
    </xf>
    <xf numFmtId="165" fontId="50" fillId="8" borderId="0" xfId="2" applyNumberFormat="1" applyFont="1" applyFill="1" applyAlignment="1">
      <alignment horizontal="centerContinuous"/>
    </xf>
    <xf numFmtId="0" fontId="19" fillId="8" borderId="0" xfId="0" applyFont="1" applyFill="1"/>
    <xf numFmtId="0" fontId="0" fillId="8" borderId="0" xfId="0" applyFill="1" applyAlignment="1">
      <alignment horizontal="center"/>
    </xf>
    <xf numFmtId="0" fontId="2" fillId="0" borderId="0" xfId="0" applyFont="1" applyAlignment="1">
      <alignment horizontal="center"/>
    </xf>
    <xf numFmtId="6" fontId="2" fillId="0" borderId="0" xfId="0" applyNumberFormat="1" applyFont="1"/>
    <xf numFmtId="169" fontId="2" fillId="0" borderId="0" xfId="0" applyNumberFormat="1" applyFont="1" applyAlignment="1">
      <alignment horizontal="center"/>
    </xf>
    <xf numFmtId="173" fontId="2" fillId="0" borderId="0" xfId="0" applyNumberFormat="1" applyFont="1" applyAlignment="1">
      <alignment horizontal="center"/>
    </xf>
    <xf numFmtId="0" fontId="5" fillId="0" borderId="5" xfId="0" applyFont="1" applyFill="1" applyBorder="1" applyAlignment="1">
      <alignment horizontal="center"/>
    </xf>
    <xf numFmtId="172" fontId="5" fillId="0" borderId="5" xfId="0" applyNumberFormat="1" applyFont="1" applyFill="1" applyBorder="1" applyAlignment="1">
      <alignment horizontal="center"/>
    </xf>
    <xf numFmtId="0" fontId="32" fillId="8" borderId="3" xfId="0" applyFont="1" applyFill="1" applyBorder="1" applyAlignment="1">
      <alignment horizontal="centerContinuous"/>
    </xf>
    <xf numFmtId="6" fontId="31" fillId="8" borderId="3" xfId="0" applyNumberFormat="1" applyFont="1" applyFill="1" applyBorder="1" applyAlignment="1">
      <alignment horizontal="centerContinuous"/>
    </xf>
    <xf numFmtId="169" fontId="31" fillId="8" borderId="3" xfId="0" applyNumberFormat="1" applyFont="1" applyFill="1" applyBorder="1" applyAlignment="1">
      <alignment horizontal="centerContinuous"/>
    </xf>
    <xf numFmtId="173" fontId="31" fillId="8" borderId="3" xfId="0" applyNumberFormat="1" applyFont="1" applyFill="1" applyBorder="1" applyAlignment="1">
      <alignment horizontal="centerContinuous"/>
    </xf>
    <xf numFmtId="0" fontId="30" fillId="8" borderId="5" xfId="0" applyFont="1" applyFill="1" applyBorder="1" applyAlignment="1">
      <alignment horizontal="left" wrapText="1"/>
    </xf>
    <xf numFmtId="6" fontId="30" fillId="8" borderId="5" xfId="0" applyNumberFormat="1" applyFont="1" applyFill="1" applyBorder="1" applyAlignment="1">
      <alignment horizontal="left" wrapText="1"/>
    </xf>
    <xf numFmtId="169" fontId="30" fillId="8" borderId="5" xfId="0" applyNumberFormat="1" applyFont="1" applyFill="1" applyBorder="1" applyAlignment="1">
      <alignment horizontal="left" wrapText="1"/>
    </xf>
    <xf numFmtId="169" fontId="41" fillId="8" borderId="5" xfId="0" applyNumberFormat="1" applyFont="1" applyFill="1" applyBorder="1" applyAlignment="1">
      <alignment horizontal="left" wrapText="1"/>
    </xf>
    <xf numFmtId="173" fontId="30" fillId="8" borderId="5" xfId="0" applyNumberFormat="1" applyFont="1" applyFill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6" fontId="2" fillId="0" borderId="5" xfId="0" applyNumberFormat="1" applyFont="1" applyBorder="1" applyAlignment="1">
      <alignment wrapText="1"/>
    </xf>
    <xf numFmtId="169" fontId="2" fillId="0" borderId="5" xfId="0" applyNumberFormat="1" applyFont="1" applyBorder="1" applyAlignment="1">
      <alignment horizontal="center" wrapText="1"/>
    </xf>
    <xf numFmtId="173" fontId="2" fillId="0" borderId="5" xfId="0" applyNumberFormat="1" applyFont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6" fontId="2" fillId="0" borderId="5" xfId="0" applyNumberFormat="1" applyFont="1" applyFill="1" applyBorder="1"/>
    <xf numFmtId="169" fontId="2" fillId="0" borderId="5" xfId="0" applyNumberFormat="1" applyFont="1" applyFill="1" applyBorder="1" applyAlignment="1">
      <alignment horizontal="center"/>
    </xf>
    <xf numFmtId="173" fontId="2" fillId="0" borderId="5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6" fontId="2" fillId="0" borderId="5" xfId="0" applyNumberFormat="1" applyFont="1" applyBorder="1"/>
    <xf numFmtId="169" fontId="2" fillId="0" borderId="5" xfId="0" applyNumberFormat="1" applyFont="1" applyBorder="1" applyAlignment="1">
      <alignment horizontal="center"/>
    </xf>
    <xf numFmtId="173" fontId="2" fillId="0" borderId="5" xfId="0" applyNumberFormat="1" applyFont="1" applyBorder="1" applyAlignment="1">
      <alignment horizontal="center"/>
    </xf>
    <xf numFmtId="0" fontId="52" fillId="0" borderId="0" xfId="0" applyFont="1" applyFill="1"/>
    <xf numFmtId="0" fontId="54" fillId="0" borderId="0" xfId="0" applyFont="1" applyFill="1"/>
    <xf numFmtId="0" fontId="55" fillId="0" borderId="0" xfId="0" applyFont="1" applyFill="1"/>
    <xf numFmtId="0" fontId="0" fillId="4" borderId="0" xfId="0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  <xf numFmtId="0" fontId="28" fillId="4" borderId="0" xfId="0" applyFont="1" applyFill="1" applyBorder="1" applyAlignment="1">
      <alignment horizontal="center"/>
    </xf>
    <xf numFmtId="0" fontId="18" fillId="0" borderId="59" xfId="0" applyFont="1" applyBorder="1" applyAlignment="1">
      <alignment horizontal="center" wrapText="1"/>
    </xf>
    <xf numFmtId="0" fontId="0" fillId="0" borderId="58" xfId="0" applyBorder="1"/>
    <xf numFmtId="0" fontId="0" fillId="0" borderId="59" xfId="0" applyBorder="1"/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27" fillId="8" borderId="58" xfId="0" applyFont="1" applyFill="1" applyBorder="1" applyAlignment="1">
      <alignment horizontal="center"/>
    </xf>
    <xf numFmtId="0" fontId="27" fillId="8" borderId="59" xfId="0" applyFont="1" applyFill="1" applyBorder="1" applyAlignment="1">
      <alignment horizontal="center"/>
    </xf>
    <xf numFmtId="0" fontId="14" fillId="0" borderId="60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173" fontId="31" fillId="8" borderId="0" xfId="0" applyNumberFormat="1" applyFont="1" applyFill="1" applyAlignment="1">
      <alignment horizontal="centerContinuous"/>
    </xf>
    <xf numFmtId="0" fontId="0" fillId="8" borderId="0" xfId="0" applyFont="1" applyFill="1" applyAlignment="1">
      <alignment horizontal="centerContinuous"/>
    </xf>
    <xf numFmtId="169" fontId="0" fillId="0" borderId="0" xfId="0" applyNumberFormat="1" applyFont="1" applyFill="1" applyAlignment="1">
      <alignment horizontal="center"/>
    </xf>
    <xf numFmtId="169" fontId="0" fillId="6" borderId="0" xfId="0" applyNumberFormat="1" applyFont="1" applyFill="1" applyAlignment="1">
      <alignment horizontal="center"/>
    </xf>
    <xf numFmtId="169" fontId="0" fillId="0" borderId="0" xfId="0" applyNumberFormat="1" applyFont="1" applyAlignment="1">
      <alignment horizontal="center"/>
    </xf>
    <xf numFmtId="171" fontId="39" fillId="0" borderId="45" xfId="2" applyNumberFormat="1" applyFont="1" applyFill="1" applyBorder="1" applyAlignment="1">
      <alignment horizontal="center"/>
    </xf>
    <xf numFmtId="3" fontId="39" fillId="0" borderId="0" xfId="2" applyNumberFormat="1" applyFont="1" applyFill="1" applyBorder="1" applyAlignment="1">
      <alignment horizontal="center"/>
    </xf>
    <xf numFmtId="169" fontId="39" fillId="0" borderId="0" xfId="2" applyNumberFormat="1" applyFont="1" applyFill="1" applyBorder="1" applyAlignment="1">
      <alignment horizontal="center"/>
    </xf>
    <xf numFmtId="173" fontId="39" fillId="0" borderId="0" xfId="2" applyNumberFormat="1" applyFont="1" applyFill="1" applyBorder="1" applyAlignment="1">
      <alignment horizontal="center"/>
    </xf>
    <xf numFmtId="173" fontId="39" fillId="0" borderId="46" xfId="2" applyNumberFormat="1" applyFont="1" applyFill="1" applyBorder="1" applyAlignment="1">
      <alignment horizontal="center"/>
    </xf>
    <xf numFmtId="165" fontId="27" fillId="8" borderId="46" xfId="2" applyNumberFormat="1" applyFont="1" applyFill="1" applyBorder="1" applyAlignment="1">
      <alignment horizontal="center" wrapText="1"/>
    </xf>
    <xf numFmtId="0" fontId="27" fillId="8" borderId="1" xfId="0" applyFont="1" applyFill="1" applyBorder="1" applyAlignment="1">
      <alignment horizontal="center"/>
    </xf>
    <xf numFmtId="0" fontId="27" fillId="8" borderId="63" xfId="0" applyFont="1" applyFill="1" applyBorder="1" applyAlignment="1">
      <alignment horizontal="center"/>
    </xf>
    <xf numFmtId="167" fontId="31" fillId="8" borderId="0" xfId="0" applyNumberFormat="1" applyFont="1" applyFill="1" applyAlignment="1">
      <alignment horizontal="centerContinuous"/>
    </xf>
    <xf numFmtId="167" fontId="30" fillId="8" borderId="5" xfId="0" applyNumberFormat="1" applyFont="1" applyFill="1" applyBorder="1" applyAlignment="1">
      <alignment horizontal="left" wrapText="1"/>
    </xf>
    <xf numFmtId="167" fontId="0" fillId="0" borderId="0" xfId="0" applyNumberFormat="1" applyFont="1" applyFill="1" applyAlignment="1">
      <alignment horizontal="center"/>
    </xf>
    <xf numFmtId="167" fontId="0" fillId="6" borderId="0" xfId="0" applyNumberFormat="1" applyFont="1" applyFill="1" applyAlignment="1">
      <alignment horizontal="center"/>
    </xf>
    <xf numFmtId="167" fontId="0" fillId="0" borderId="0" xfId="0" applyNumberFormat="1" applyFont="1" applyAlignment="1">
      <alignment horizontal="center"/>
    </xf>
    <xf numFmtId="167" fontId="0" fillId="0" borderId="0" xfId="0" applyNumberFormat="1" applyFont="1"/>
    <xf numFmtId="49" fontId="56" fillId="8" borderId="64" xfId="0" applyNumberFormat="1" applyFont="1" applyFill="1" applyBorder="1" applyAlignment="1">
      <alignment horizontal="centerContinuous" vertical="center"/>
    </xf>
    <xf numFmtId="0" fontId="28" fillId="8" borderId="65" xfId="0" applyNumberFormat="1" applyFont="1" applyFill="1" applyBorder="1" applyAlignment="1">
      <alignment horizontal="centerContinuous" vertical="center"/>
    </xf>
    <xf numFmtId="49" fontId="57" fillId="8" borderId="65" xfId="0" applyNumberFormat="1" applyFont="1" applyFill="1" applyBorder="1" applyAlignment="1">
      <alignment horizontal="centerContinuous" vertical="center"/>
    </xf>
    <xf numFmtId="49" fontId="57" fillId="8" borderId="66" xfId="0" applyNumberFormat="1" applyFont="1" applyFill="1" applyBorder="1" applyAlignment="1">
      <alignment horizontal="centerContinuous" vertical="center"/>
    </xf>
    <xf numFmtId="49" fontId="29" fillId="0" borderId="10" xfId="0" applyNumberFormat="1" applyFont="1" applyBorder="1"/>
    <xf numFmtId="0" fontId="0" fillId="0" borderId="11" xfId="0" applyNumberFormat="1" applyBorder="1"/>
    <xf numFmtId="49" fontId="16" fillId="0" borderId="11" xfId="0" applyNumberFormat="1" applyFont="1" applyBorder="1"/>
    <xf numFmtId="49" fontId="16" fillId="0" borderId="67" xfId="0" applyNumberFormat="1" applyFont="1" applyBorder="1"/>
    <xf numFmtId="49" fontId="59" fillId="12" borderId="10" xfId="0" applyNumberFormat="1" applyFont="1" applyFill="1" applyBorder="1" applyAlignment="1">
      <alignment horizontal="center" vertical="center" wrapText="1"/>
    </xf>
    <xf numFmtId="0" fontId="60" fillId="12" borderId="11" xfId="0" applyNumberFormat="1" applyFont="1" applyFill="1" applyBorder="1" applyAlignment="1">
      <alignment horizontal="center" vertical="center" wrapText="1"/>
    </xf>
    <xf numFmtId="49" fontId="59" fillId="12" borderId="11" xfId="0" applyNumberFormat="1" applyFont="1" applyFill="1" applyBorder="1" applyAlignment="1">
      <alignment horizontal="center" vertical="center" wrapText="1"/>
    </xf>
    <xf numFmtId="49" fontId="59" fillId="12" borderId="67" xfId="0" applyNumberFormat="1" applyFont="1" applyFill="1" applyBorder="1" applyAlignment="1">
      <alignment horizontal="center" vertical="center" wrapText="1"/>
    </xf>
    <xf numFmtId="49" fontId="61" fillId="13" borderId="10" xfId="0" applyNumberFormat="1" applyFont="1" applyFill="1" applyBorder="1" applyAlignment="1">
      <alignment horizontal="center" vertical="center" wrapText="1"/>
    </xf>
    <xf numFmtId="0" fontId="4" fillId="13" borderId="11" xfId="17" applyNumberFormat="1" applyFill="1" applyBorder="1" applyAlignment="1" applyProtection="1">
      <alignment horizontal="center" vertical="center" wrapText="1"/>
    </xf>
    <xf numFmtId="49" fontId="61" fillId="13" borderId="11" xfId="0" applyNumberFormat="1" applyFont="1" applyFill="1" applyBorder="1" applyAlignment="1">
      <alignment horizontal="center" vertical="center" wrapText="1"/>
    </xf>
    <xf numFmtId="49" fontId="61" fillId="13" borderId="67" xfId="0" applyNumberFormat="1" applyFont="1" applyFill="1" applyBorder="1" applyAlignment="1">
      <alignment horizontal="center" vertical="center" wrapText="1"/>
    </xf>
    <xf numFmtId="49" fontId="61" fillId="12" borderId="10" xfId="0" applyNumberFormat="1" applyFont="1" applyFill="1" applyBorder="1" applyAlignment="1">
      <alignment horizontal="center" vertical="center" wrapText="1"/>
    </xf>
    <xf numFmtId="0" fontId="4" fillId="12" borderId="11" xfId="17" applyNumberFormat="1" applyFill="1" applyBorder="1" applyAlignment="1" applyProtection="1">
      <alignment horizontal="center" vertical="center" wrapText="1"/>
    </xf>
    <xf numFmtId="49" fontId="61" fillId="12" borderId="11" xfId="0" applyNumberFormat="1" applyFont="1" applyFill="1" applyBorder="1" applyAlignment="1">
      <alignment horizontal="center" vertical="center" wrapText="1"/>
    </xf>
    <xf numFmtId="49" fontId="61" fillId="12" borderId="67" xfId="0" applyNumberFormat="1" applyFont="1" applyFill="1" applyBorder="1" applyAlignment="1">
      <alignment horizontal="center" vertical="center" wrapText="1"/>
    </xf>
    <xf numFmtId="49" fontId="16" fillId="13" borderId="10" xfId="0" applyNumberFormat="1" applyFont="1" applyFill="1" applyBorder="1"/>
    <xf numFmtId="0" fontId="0" fillId="13" borderId="11" xfId="0" applyNumberFormat="1" applyFill="1" applyBorder="1"/>
    <xf numFmtId="49" fontId="16" fillId="13" borderId="11" xfId="0" applyNumberFormat="1" applyFont="1" applyFill="1" applyBorder="1"/>
    <xf numFmtId="49" fontId="16" fillId="13" borderId="67" xfId="0" applyNumberFormat="1" applyFont="1" applyFill="1" applyBorder="1"/>
    <xf numFmtId="49" fontId="59" fillId="13" borderId="10" xfId="0" applyNumberFormat="1" applyFont="1" applyFill="1" applyBorder="1" applyAlignment="1">
      <alignment horizontal="center" vertical="center" wrapText="1"/>
    </xf>
    <xf numFmtId="0" fontId="60" fillId="13" borderId="11" xfId="0" applyNumberFormat="1" applyFont="1" applyFill="1" applyBorder="1" applyAlignment="1">
      <alignment horizontal="center" vertical="center" wrapText="1"/>
    </xf>
    <xf numFmtId="49" fontId="59" fillId="13" borderId="11" xfId="0" applyNumberFormat="1" applyFont="1" applyFill="1" applyBorder="1" applyAlignment="1">
      <alignment horizontal="center" vertical="center" wrapText="1"/>
    </xf>
    <xf numFmtId="49" fontId="59" fillId="13" borderId="67" xfId="0" applyNumberFormat="1" applyFont="1" applyFill="1" applyBorder="1" applyAlignment="1">
      <alignment horizontal="center" vertical="center" wrapText="1"/>
    </xf>
    <xf numFmtId="49" fontId="64" fillId="14" borderId="10" xfId="0" applyNumberFormat="1" applyFont="1" applyFill="1" applyBorder="1" applyAlignment="1">
      <alignment horizontal="center" vertical="center" wrapText="1"/>
    </xf>
    <xf numFmtId="0" fontId="64" fillId="14" borderId="11" xfId="0" applyNumberFormat="1" applyFont="1" applyFill="1" applyBorder="1" applyAlignment="1">
      <alignment horizontal="center" vertical="center" wrapText="1"/>
    </xf>
    <xf numFmtId="49" fontId="64" fillId="14" borderId="11" xfId="0" applyNumberFormat="1" applyFont="1" applyFill="1" applyBorder="1" applyAlignment="1">
      <alignment horizontal="center" vertical="center" wrapText="1"/>
    </xf>
    <xf numFmtId="49" fontId="64" fillId="14" borderId="67" xfId="0" applyNumberFormat="1" applyFont="1" applyFill="1" applyBorder="1" applyAlignment="1">
      <alignment horizontal="center" vertical="center" wrapText="1"/>
    </xf>
    <xf numFmtId="49" fontId="65" fillId="14" borderId="10" xfId="0" applyNumberFormat="1" applyFont="1" applyFill="1" applyBorder="1" applyAlignment="1">
      <alignment horizontal="center" vertical="center" wrapText="1"/>
    </xf>
    <xf numFmtId="0" fontId="65" fillId="14" borderId="11" xfId="0" applyNumberFormat="1" applyFont="1" applyFill="1" applyBorder="1" applyAlignment="1">
      <alignment horizontal="center" vertical="center" wrapText="1"/>
    </xf>
    <xf numFmtId="49" fontId="65" fillId="14" borderId="11" xfId="0" applyNumberFormat="1" applyFont="1" applyFill="1" applyBorder="1" applyAlignment="1">
      <alignment horizontal="center" vertical="center" wrapText="1"/>
    </xf>
    <xf numFmtId="49" fontId="65" fillId="14" borderId="67" xfId="0" applyNumberFormat="1" applyFont="1" applyFill="1" applyBorder="1" applyAlignment="1">
      <alignment horizontal="center" vertical="center" wrapText="1"/>
    </xf>
    <xf numFmtId="49" fontId="66" fillId="14" borderId="10" xfId="0" applyNumberFormat="1" applyFont="1" applyFill="1" applyBorder="1" applyAlignment="1">
      <alignment horizontal="center" vertical="center" wrapText="1"/>
    </xf>
    <xf numFmtId="0" fontId="66" fillId="14" borderId="11" xfId="0" applyNumberFormat="1" applyFont="1" applyFill="1" applyBorder="1" applyAlignment="1">
      <alignment horizontal="center" vertical="center" wrapText="1"/>
    </xf>
    <xf numFmtId="49" fontId="66" fillId="14" borderId="11" xfId="0" applyNumberFormat="1" applyFont="1" applyFill="1" applyBorder="1" applyAlignment="1">
      <alignment horizontal="center" vertical="center" wrapText="1"/>
    </xf>
    <xf numFmtId="49" fontId="66" fillId="14" borderId="67" xfId="0" applyNumberFormat="1" applyFont="1" applyFill="1" applyBorder="1" applyAlignment="1">
      <alignment horizontal="center" vertical="center" wrapText="1"/>
    </xf>
    <xf numFmtId="49" fontId="40" fillId="14" borderId="10" xfId="0" applyNumberFormat="1" applyFont="1" applyFill="1" applyBorder="1" applyAlignment="1">
      <alignment horizontal="center" vertical="center" wrapText="1"/>
    </xf>
    <xf numFmtId="0" fontId="40" fillId="14" borderId="11" xfId="0" applyNumberFormat="1" applyFont="1" applyFill="1" applyBorder="1" applyAlignment="1">
      <alignment horizontal="center" vertical="center" wrapText="1"/>
    </xf>
    <xf numFmtId="49" fontId="40" fillId="14" borderId="11" xfId="0" applyNumberFormat="1" applyFont="1" applyFill="1" applyBorder="1" applyAlignment="1">
      <alignment horizontal="center" vertical="center" wrapText="1"/>
    </xf>
    <xf numFmtId="49" fontId="40" fillId="14" borderId="67" xfId="0" applyNumberFormat="1" applyFont="1" applyFill="1" applyBorder="1" applyAlignment="1">
      <alignment horizontal="center" vertical="center" wrapText="1"/>
    </xf>
    <xf numFmtId="0" fontId="67" fillId="12" borderId="11" xfId="0" applyNumberFormat="1" applyFont="1" applyFill="1" applyBorder="1" applyAlignment="1">
      <alignment horizontal="center" vertical="center" wrapText="1"/>
    </xf>
    <xf numFmtId="0" fontId="67" fillId="13" borderId="11" xfId="0" applyNumberFormat="1" applyFont="1" applyFill="1" applyBorder="1" applyAlignment="1">
      <alignment horizontal="center" vertical="center" wrapText="1"/>
    </xf>
    <xf numFmtId="49" fontId="16" fillId="0" borderId="68" xfId="0" applyNumberFormat="1" applyFont="1" applyBorder="1"/>
    <xf numFmtId="0" fontId="0" fillId="0" borderId="69" xfId="0" applyNumberFormat="1" applyBorder="1"/>
    <xf numFmtId="49" fontId="16" fillId="0" borderId="69" xfId="0" applyNumberFormat="1" applyFont="1" applyBorder="1"/>
    <xf numFmtId="49" fontId="16" fillId="0" borderId="70" xfId="0" applyNumberFormat="1" applyFont="1" applyBorder="1"/>
    <xf numFmtId="49" fontId="16" fillId="0" borderId="0" xfId="0" applyNumberFormat="1" applyFont="1"/>
    <xf numFmtId="0" fontId="0" fillId="0" borderId="0" xfId="0" applyNumberFormat="1"/>
    <xf numFmtId="0" fontId="18" fillId="0" borderId="58" xfId="0" applyFont="1" applyBorder="1" applyAlignment="1">
      <alignment horizontal="center"/>
    </xf>
    <xf numFmtId="0" fontId="31" fillId="8" borderId="71" xfId="0" applyFont="1" applyFill="1" applyBorder="1" applyAlignment="1">
      <alignment horizontal="center"/>
    </xf>
    <xf numFmtId="0" fontId="30" fillId="8" borderId="72" xfId="0" applyFont="1" applyFill="1" applyBorder="1" applyAlignment="1">
      <alignment horizontal="center"/>
    </xf>
    <xf numFmtId="0" fontId="0" fillId="0" borderId="72" xfId="0" applyBorder="1" applyAlignment="1">
      <alignment horizontal="center"/>
    </xf>
    <xf numFmtId="0" fontId="31" fillId="8" borderId="72" xfId="0" applyFont="1" applyFill="1" applyBorder="1" applyAlignment="1">
      <alignment horizontal="center"/>
    </xf>
    <xf numFmtId="0" fontId="31" fillId="8" borderId="73" xfId="0" applyFont="1" applyFill="1" applyBorder="1" applyAlignment="1">
      <alignment horizontal="center"/>
    </xf>
    <xf numFmtId="0" fontId="30" fillId="8" borderId="74" xfId="0" applyFont="1" applyFill="1" applyBorder="1" applyAlignment="1">
      <alignment horizontal="center"/>
    </xf>
    <xf numFmtId="0" fontId="0" fillId="0" borderId="74" xfId="0" applyBorder="1" applyAlignment="1">
      <alignment horizontal="center"/>
    </xf>
    <xf numFmtId="0" fontId="31" fillId="8" borderId="74" xfId="0" applyFont="1" applyFill="1" applyBorder="1" applyAlignment="1">
      <alignment horizontal="center"/>
    </xf>
    <xf numFmtId="0" fontId="0" fillId="0" borderId="75" xfId="0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67" fontId="2" fillId="0" borderId="5" xfId="13" applyNumberFormat="1" applyFont="1" applyFill="1" applyBorder="1" applyAlignment="1" applyProtection="1">
      <alignment horizontal="center"/>
      <protection hidden="1"/>
    </xf>
    <xf numFmtId="174" fontId="2" fillId="0" borderId="5" xfId="13" applyNumberFormat="1" applyFont="1" applyFill="1" applyBorder="1" applyAlignment="1" applyProtection="1">
      <alignment horizontal="center"/>
      <protection hidden="1"/>
    </xf>
    <xf numFmtId="167" fontId="0" fillId="0" borderId="5" xfId="13" applyNumberFormat="1" applyFont="1" applyFill="1" applyBorder="1" applyAlignment="1" applyProtection="1">
      <alignment horizontal="center"/>
      <protection hidden="1"/>
    </xf>
    <xf numFmtId="174" fontId="0" fillId="0" borderId="5" xfId="13" applyNumberFormat="1" applyFont="1" applyFill="1" applyBorder="1" applyAlignment="1" applyProtection="1">
      <alignment horizontal="center"/>
      <protection hidden="1"/>
    </xf>
    <xf numFmtId="0" fontId="16" fillId="0" borderId="5" xfId="0" applyFont="1" applyFill="1" applyBorder="1" applyAlignment="1">
      <alignment horizontal="center"/>
    </xf>
    <xf numFmtId="0" fontId="10" fillId="0" borderId="5" xfId="0" applyFont="1" applyFill="1" applyBorder="1"/>
    <xf numFmtId="0" fontId="0" fillId="0" borderId="5" xfId="0" applyFont="1" applyFill="1" applyBorder="1" applyAlignment="1">
      <alignment vertical="center" wrapText="1"/>
    </xf>
    <xf numFmtId="0" fontId="14" fillId="0" borderId="5" xfId="0" applyFont="1" applyFill="1" applyBorder="1"/>
    <xf numFmtId="0" fontId="0" fillId="0" borderId="5" xfId="0" applyFill="1" applyBorder="1" applyAlignment="1">
      <alignment vertical="center" wrapText="1"/>
    </xf>
    <xf numFmtId="0" fontId="3" fillId="0" borderId="5" xfId="13" applyFont="1" applyFill="1" applyBorder="1" applyProtection="1">
      <protection hidden="1"/>
    </xf>
    <xf numFmtId="0" fontId="68" fillId="0" borderId="5" xfId="0" applyFont="1" applyFill="1" applyBorder="1"/>
    <xf numFmtId="0" fontId="51" fillId="0" borderId="5" xfId="0" applyFont="1" applyFill="1" applyBorder="1"/>
    <xf numFmtId="6" fontId="0" fillId="0" borderId="5" xfId="0" applyNumberFormat="1" applyFill="1" applyBorder="1" applyAlignment="1">
      <alignment horizontal="center"/>
    </xf>
    <xf numFmtId="170" fontId="10" fillId="0" borderId="5" xfId="16" applyNumberFormat="1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1" fillId="0" borderId="5" xfId="16" applyFont="1" applyFill="1" applyBorder="1" applyAlignment="1">
      <alignment horizontal="center" vertical="center" wrapText="1"/>
    </xf>
    <xf numFmtId="0" fontId="3" fillId="0" borderId="5" xfId="0" applyFont="1" applyFill="1" applyBorder="1"/>
    <xf numFmtId="170" fontId="69" fillId="0" borderId="5" xfId="16" applyNumberFormat="1" applyFont="1" applyFill="1" applyBorder="1"/>
    <xf numFmtId="0" fontId="3" fillId="0" borderId="41" xfId="0" applyFont="1" applyBorder="1"/>
    <xf numFmtId="0" fontId="37" fillId="0" borderId="55" xfId="0" applyFont="1" applyBorder="1" applyAlignment="1">
      <alignment horizontal="center" vertical="center"/>
    </xf>
    <xf numFmtId="0" fontId="37" fillId="0" borderId="56" xfId="0" applyFont="1" applyBorder="1" applyAlignment="1">
      <alignment horizontal="center" vertical="center"/>
    </xf>
    <xf numFmtId="0" fontId="37" fillId="0" borderId="57" xfId="0" applyFont="1" applyBorder="1" applyAlignment="1">
      <alignment horizontal="center" vertical="center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25" fillId="6" borderId="0" xfId="0" applyFont="1" applyFill="1" applyAlignment="1">
      <alignment horizontal="left" wrapText="1"/>
    </xf>
    <xf numFmtId="0" fontId="0" fillId="6" borderId="0" xfId="0" applyFill="1" applyAlignment="1">
      <alignment wrapText="1"/>
    </xf>
    <xf numFmtId="0" fontId="25" fillId="7" borderId="0" xfId="0" applyFont="1" applyFill="1" applyAlignment="1">
      <alignment horizontal="left" wrapText="1"/>
    </xf>
    <xf numFmtId="0" fontId="0" fillId="7" borderId="0" xfId="0" applyFill="1" applyAlignment="1">
      <alignment wrapText="1"/>
    </xf>
    <xf numFmtId="0" fontId="30" fillId="8" borderId="32" xfId="0" applyFont="1" applyFill="1" applyBorder="1" applyAlignment="1">
      <alignment horizontal="center"/>
    </xf>
    <xf numFmtId="0" fontId="30" fillId="8" borderId="33" xfId="0" applyFont="1" applyFill="1" applyBorder="1" applyAlignment="1">
      <alignment horizontal="center"/>
    </xf>
    <xf numFmtId="49" fontId="58" fillId="8" borderId="10" xfId="0" applyNumberFormat="1" applyFont="1" applyFill="1" applyBorder="1" applyAlignment="1">
      <alignment horizontal="center" vertical="center" wrapText="1"/>
    </xf>
    <xf numFmtId="49" fontId="58" fillId="8" borderId="11" xfId="0" applyNumberFormat="1" applyFont="1" applyFill="1" applyBorder="1" applyAlignment="1">
      <alignment horizontal="center" vertical="center" wrapText="1"/>
    </xf>
    <xf numFmtId="49" fontId="58" fillId="8" borderId="67" xfId="0" applyNumberFormat="1" applyFont="1" applyFill="1" applyBorder="1" applyAlignment="1">
      <alignment horizontal="center" vertical="center" wrapText="1"/>
    </xf>
    <xf numFmtId="49" fontId="62" fillId="13" borderId="10" xfId="0" applyNumberFormat="1" applyFont="1" applyFill="1" applyBorder="1" applyAlignment="1">
      <alignment horizontal="center" vertical="center" wrapText="1"/>
    </xf>
    <xf numFmtId="49" fontId="62" fillId="13" borderId="11" xfId="0" applyNumberFormat="1" applyFont="1" applyFill="1" applyBorder="1" applyAlignment="1">
      <alignment horizontal="center" vertical="center" wrapText="1"/>
    </xf>
    <xf numFmtId="49" fontId="62" fillId="13" borderId="67" xfId="0" applyNumberFormat="1" applyFont="1" applyFill="1" applyBorder="1" applyAlignment="1">
      <alignment horizontal="center" vertical="center" wrapText="1"/>
    </xf>
    <xf numFmtId="49" fontId="64" fillId="14" borderId="10" xfId="0" applyNumberFormat="1" applyFont="1" applyFill="1" applyBorder="1" applyAlignment="1">
      <alignment horizontal="center" vertical="center" wrapText="1"/>
    </xf>
    <xf numFmtId="49" fontId="64" fillId="14" borderId="11" xfId="0" applyNumberFormat="1" applyFont="1" applyFill="1" applyBorder="1" applyAlignment="1">
      <alignment horizontal="center" vertical="center" wrapText="1"/>
    </xf>
    <xf numFmtId="49" fontId="64" fillId="14" borderId="67" xfId="0" applyNumberFormat="1" applyFont="1" applyFill="1" applyBorder="1" applyAlignment="1">
      <alignment horizontal="center" vertical="center" wrapText="1"/>
    </xf>
    <xf numFmtId="49" fontId="66" fillId="14" borderId="10" xfId="0" applyNumberFormat="1" applyFont="1" applyFill="1" applyBorder="1" applyAlignment="1">
      <alignment horizontal="center" vertical="center" wrapText="1"/>
    </xf>
    <xf numFmtId="49" fontId="66" fillId="14" borderId="11" xfId="0" applyNumberFormat="1" applyFont="1" applyFill="1" applyBorder="1" applyAlignment="1">
      <alignment horizontal="center" vertical="center" wrapText="1"/>
    </xf>
    <xf numFmtId="49" fontId="66" fillId="14" borderId="67" xfId="0" applyNumberFormat="1" applyFont="1" applyFill="1" applyBorder="1" applyAlignment="1">
      <alignment horizontal="center" vertical="center" wrapText="1"/>
    </xf>
    <xf numFmtId="49" fontId="62" fillId="12" borderId="10" xfId="0" applyNumberFormat="1" applyFont="1" applyFill="1" applyBorder="1" applyAlignment="1">
      <alignment horizontal="center" vertical="center" wrapText="1"/>
    </xf>
    <xf numFmtId="49" fontId="62" fillId="12" borderId="11" xfId="0" applyNumberFormat="1" applyFont="1" applyFill="1" applyBorder="1" applyAlignment="1">
      <alignment horizontal="center" vertical="center" wrapText="1"/>
    </xf>
    <xf numFmtId="49" fontId="62" fillId="12" borderId="67" xfId="0" applyNumberFormat="1" applyFont="1" applyFill="1" applyBorder="1" applyAlignment="1">
      <alignment horizontal="center" vertical="center" wrapText="1"/>
    </xf>
    <xf numFmtId="0" fontId="0" fillId="0" borderId="20" xfId="0" applyBorder="1"/>
    <xf numFmtId="0" fontId="0" fillId="0" borderId="21" xfId="0" applyBorder="1"/>
    <xf numFmtId="0" fontId="0" fillId="0" borderId="52" xfId="0" applyBorder="1"/>
    <xf numFmtId="0" fontId="0" fillId="0" borderId="22" xfId="0" applyBorder="1"/>
    <xf numFmtId="0" fontId="0" fillId="0" borderId="53" xfId="0" applyBorder="1"/>
    <xf numFmtId="0" fontId="0" fillId="0" borderId="23" xfId="0" applyBorder="1"/>
    <xf numFmtId="0" fontId="0" fillId="0" borderId="24" xfId="0" applyBorder="1"/>
    <xf numFmtId="0" fontId="0" fillId="0" borderId="54" xfId="0" applyBorder="1"/>
    <xf numFmtId="0" fontId="13" fillId="0" borderId="0" xfId="0" applyFont="1" applyFill="1"/>
  </cellXfs>
  <cellStyles count="18">
    <cellStyle name="Comma" xfId="1" builtinId="3"/>
    <cellStyle name="Comma 2" xfId="4" xr:uid="{00000000-0005-0000-0000-000001000000}"/>
    <cellStyle name="Comma 2 2" xfId="5" xr:uid="{00000000-0005-0000-0000-000002000000}"/>
    <cellStyle name="Comma 3" xfId="6" xr:uid="{00000000-0005-0000-0000-000003000000}"/>
    <cellStyle name="Comma 4" xfId="7" xr:uid="{00000000-0005-0000-0000-000004000000}"/>
    <cellStyle name="Currency" xfId="2" builtinId="4"/>
    <cellStyle name="Currency 2" xfId="8" xr:uid="{00000000-0005-0000-0000-000006000000}"/>
    <cellStyle name="Currency 2 2" xfId="9" xr:uid="{00000000-0005-0000-0000-000007000000}"/>
    <cellStyle name="Currency 3" xfId="10" xr:uid="{00000000-0005-0000-0000-000008000000}"/>
    <cellStyle name="Currency 4" xfId="11" xr:uid="{00000000-0005-0000-0000-000009000000}"/>
    <cellStyle name="Hyperlink" xfId="17" builtinId="8"/>
    <cellStyle name="Hyperlink 2" xfId="12" xr:uid="{00000000-0005-0000-0000-00000A000000}"/>
    <cellStyle name="Hyperlink 3" xfId="3" xr:uid="{00000000-0005-0000-0000-00000B000000}"/>
    <cellStyle name="Normal" xfId="0" builtinId="0"/>
    <cellStyle name="Normal 2" xfId="13" xr:uid="{00000000-0005-0000-0000-00000D000000}"/>
    <cellStyle name="Normal 2 2" xfId="14" xr:uid="{00000000-0005-0000-0000-00000E000000}"/>
    <cellStyle name="Normal 3" xfId="15" xr:uid="{00000000-0005-0000-0000-00000F000000}"/>
    <cellStyle name="Normal 4" xfId="16" xr:uid="{00000000-0005-0000-0000-000010000000}"/>
  </cellStyles>
  <dxfs count="341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strike val="0"/>
        <color rgb="FFFF0000"/>
      </font>
    </dxf>
    <dxf>
      <fill>
        <patternFill>
          <bgColor rgb="FF00B0F0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990033"/>
      <color rgb="FF0000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gif"/><Relationship Id="rId2" Type="http://schemas.openxmlformats.org/officeDocument/2006/relationships/image" Target="../media/image18.gif"/><Relationship Id="rId1" Type="http://schemas.openxmlformats.org/officeDocument/2006/relationships/image" Target="../media/image17.gif"/><Relationship Id="rId6" Type="http://schemas.openxmlformats.org/officeDocument/2006/relationships/image" Target="../media/image22.gif"/><Relationship Id="rId5" Type="http://schemas.openxmlformats.org/officeDocument/2006/relationships/image" Target="../media/image21.gif"/><Relationship Id="rId4" Type="http://schemas.openxmlformats.org/officeDocument/2006/relationships/image" Target="../media/image20.gi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13" Type="http://schemas.openxmlformats.org/officeDocument/2006/relationships/image" Target="../media/image7.png"/><Relationship Id="rId3" Type="http://schemas.openxmlformats.org/officeDocument/2006/relationships/image" Target="../media/image10.png"/><Relationship Id="rId7" Type="http://schemas.openxmlformats.org/officeDocument/2006/relationships/image" Target="../media/image3.png"/><Relationship Id="rId12" Type="http://schemas.openxmlformats.org/officeDocument/2006/relationships/image" Target="../media/image14.png"/><Relationship Id="rId2" Type="http://schemas.openxmlformats.org/officeDocument/2006/relationships/image" Target="../media/image9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12.png"/><Relationship Id="rId11" Type="http://schemas.openxmlformats.org/officeDocument/2006/relationships/image" Target="../media/image6.png"/><Relationship Id="rId5" Type="http://schemas.openxmlformats.org/officeDocument/2006/relationships/image" Target="../media/image2.png"/><Relationship Id="rId15" Type="http://schemas.openxmlformats.org/officeDocument/2006/relationships/image" Target="../media/image8.png"/><Relationship Id="rId10" Type="http://schemas.openxmlformats.org/officeDocument/2006/relationships/image" Target="../media/image5.png"/><Relationship Id="rId4" Type="http://schemas.openxmlformats.org/officeDocument/2006/relationships/image" Target="../media/image11.png"/><Relationship Id="rId9" Type="http://schemas.openxmlformats.org/officeDocument/2006/relationships/image" Target="../media/image4.png"/><Relationship Id="rId1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51141</xdr:colOff>
      <xdr:row>42</xdr:row>
      <xdr:rowOff>60961</xdr:rowOff>
    </xdr:from>
    <xdr:to>
      <xdr:col>22</xdr:col>
      <xdr:colOff>631903</xdr:colOff>
      <xdr:row>44</xdr:row>
      <xdr:rowOff>99061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4CBC37-95F9-40E5-8594-7C0856616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37604" y="9437278"/>
          <a:ext cx="580762" cy="428393"/>
        </a:xfrm>
        <a:prstGeom prst="rect">
          <a:avLst/>
        </a:prstGeom>
      </xdr:spPr>
    </xdr:pic>
    <xdr:clientData/>
  </xdr:twoCellAnchor>
  <xdr:twoCellAnchor editAs="oneCell">
    <xdr:from>
      <xdr:col>20</xdr:col>
      <xdr:colOff>99060</xdr:colOff>
      <xdr:row>42</xdr:row>
      <xdr:rowOff>45719</xdr:rowOff>
    </xdr:from>
    <xdr:to>
      <xdr:col>20</xdr:col>
      <xdr:colOff>743413</xdr:colOff>
      <xdr:row>44</xdr:row>
      <xdr:rowOff>167267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9F192AA-2B4F-4979-9877-17230EFE96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19914" y="9422036"/>
          <a:ext cx="644353" cy="511841"/>
        </a:xfrm>
        <a:prstGeom prst="rect">
          <a:avLst/>
        </a:prstGeom>
      </xdr:spPr>
    </xdr:pic>
    <xdr:clientData/>
  </xdr:twoCellAnchor>
  <xdr:twoCellAnchor editAs="oneCell">
    <xdr:from>
      <xdr:col>17</xdr:col>
      <xdr:colOff>121921</xdr:colOff>
      <xdr:row>42</xdr:row>
      <xdr:rowOff>38101</xdr:rowOff>
    </xdr:from>
    <xdr:to>
      <xdr:col>17</xdr:col>
      <xdr:colOff>669073</xdr:colOff>
      <xdr:row>44</xdr:row>
      <xdr:rowOff>100296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FC92825-90BD-4ADD-8516-CD0FAEB82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384653" y="9414418"/>
          <a:ext cx="547152" cy="452488"/>
        </a:xfrm>
        <a:prstGeom prst="rect">
          <a:avLst/>
        </a:prstGeom>
      </xdr:spPr>
    </xdr:pic>
    <xdr:clientData/>
  </xdr:twoCellAnchor>
  <xdr:twoCellAnchor editAs="oneCell">
    <xdr:from>
      <xdr:col>21</xdr:col>
      <xdr:colOff>76201</xdr:colOff>
      <xdr:row>42</xdr:row>
      <xdr:rowOff>45721</xdr:rowOff>
    </xdr:from>
    <xdr:to>
      <xdr:col>21</xdr:col>
      <xdr:colOff>659780</xdr:colOff>
      <xdr:row>44</xdr:row>
      <xdr:rowOff>121920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E409E8-EE03-40C3-81BA-0B4A948BC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535616" y="9422038"/>
          <a:ext cx="583579" cy="466492"/>
        </a:xfrm>
        <a:prstGeom prst="rect">
          <a:avLst/>
        </a:prstGeom>
      </xdr:spPr>
    </xdr:pic>
    <xdr:clientData/>
  </xdr:twoCellAnchor>
  <xdr:twoCellAnchor editAs="oneCell">
    <xdr:from>
      <xdr:col>19</xdr:col>
      <xdr:colOff>60961</xdr:colOff>
      <xdr:row>42</xdr:row>
      <xdr:rowOff>30481</xdr:rowOff>
    </xdr:from>
    <xdr:to>
      <xdr:col>19</xdr:col>
      <xdr:colOff>678366</xdr:colOff>
      <xdr:row>44</xdr:row>
      <xdr:rowOff>106680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B0DBC70-53F3-49ED-B396-21BC4319C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810522" y="9406798"/>
          <a:ext cx="617405" cy="466492"/>
        </a:xfrm>
        <a:prstGeom prst="rect">
          <a:avLst/>
        </a:prstGeom>
      </xdr:spPr>
    </xdr:pic>
    <xdr:clientData/>
  </xdr:twoCellAnchor>
  <xdr:twoCellAnchor editAs="oneCell">
    <xdr:from>
      <xdr:col>16</xdr:col>
      <xdr:colOff>53341</xdr:colOff>
      <xdr:row>42</xdr:row>
      <xdr:rowOff>38101</xdr:rowOff>
    </xdr:from>
    <xdr:to>
      <xdr:col>16</xdr:col>
      <xdr:colOff>696951</xdr:colOff>
      <xdr:row>44</xdr:row>
      <xdr:rowOff>121920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2A9987D-67FA-490D-9107-4B1F4C2DD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544780" y="9414418"/>
          <a:ext cx="643610" cy="474112"/>
        </a:xfrm>
        <a:prstGeom prst="rect">
          <a:avLst/>
        </a:prstGeom>
      </xdr:spPr>
    </xdr:pic>
    <xdr:clientData/>
  </xdr:twoCellAnchor>
  <xdr:twoCellAnchor editAs="oneCell">
    <xdr:from>
      <xdr:col>23</xdr:col>
      <xdr:colOff>60961</xdr:colOff>
      <xdr:row>42</xdr:row>
      <xdr:rowOff>15241</xdr:rowOff>
    </xdr:from>
    <xdr:to>
      <xdr:col>23</xdr:col>
      <xdr:colOff>669073</xdr:colOff>
      <xdr:row>44</xdr:row>
      <xdr:rowOff>99061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C0BC554-24DE-4449-AF32-1C256D5180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053668" y="9391558"/>
          <a:ext cx="608112" cy="474113"/>
        </a:xfrm>
        <a:prstGeom prst="rect">
          <a:avLst/>
        </a:prstGeom>
      </xdr:spPr>
    </xdr:pic>
    <xdr:clientData/>
  </xdr:twoCellAnchor>
  <xdr:twoCellAnchor editAs="oneCell">
    <xdr:from>
      <xdr:col>18</xdr:col>
      <xdr:colOff>68581</xdr:colOff>
      <xdr:row>42</xdr:row>
      <xdr:rowOff>22861</xdr:rowOff>
    </xdr:from>
    <xdr:to>
      <xdr:col>18</xdr:col>
      <xdr:colOff>659781</xdr:colOff>
      <xdr:row>44</xdr:row>
      <xdr:rowOff>114300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E9F15A4-5135-4045-BCD9-5D8A00CCE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2111898" y="9399178"/>
          <a:ext cx="591200" cy="481732"/>
        </a:xfrm>
        <a:prstGeom prst="rect">
          <a:avLst/>
        </a:prstGeom>
      </xdr:spPr>
    </xdr:pic>
    <xdr:clientData/>
  </xdr:twoCellAnchor>
  <xdr:twoCellAnchor editAs="oneCell">
    <xdr:from>
      <xdr:col>20</xdr:col>
      <xdr:colOff>144780</xdr:colOff>
      <xdr:row>47</xdr:row>
      <xdr:rowOff>76201</xdr:rowOff>
    </xdr:from>
    <xdr:to>
      <xdr:col>20</xdr:col>
      <xdr:colOff>743413</xdr:colOff>
      <xdr:row>49</xdr:row>
      <xdr:rowOff>167268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4AC54E1-8C95-4F49-A944-0A2054B65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3665634" y="10437542"/>
          <a:ext cx="598633" cy="462775"/>
        </a:xfrm>
        <a:prstGeom prst="rect">
          <a:avLst/>
        </a:prstGeom>
      </xdr:spPr>
    </xdr:pic>
    <xdr:clientData/>
  </xdr:twoCellAnchor>
  <xdr:twoCellAnchor editAs="oneCell">
    <xdr:from>
      <xdr:col>22</xdr:col>
      <xdr:colOff>68581</xdr:colOff>
      <xdr:row>47</xdr:row>
      <xdr:rowOff>38101</xdr:rowOff>
    </xdr:from>
    <xdr:to>
      <xdr:col>22</xdr:col>
      <xdr:colOff>641196</xdr:colOff>
      <xdr:row>49</xdr:row>
      <xdr:rowOff>160020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62BE63E2-4689-4176-B807-02A5709EA8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5355044" y="10399442"/>
          <a:ext cx="572615" cy="493627"/>
        </a:xfrm>
        <a:prstGeom prst="rect">
          <a:avLst/>
        </a:prstGeom>
      </xdr:spPr>
    </xdr:pic>
    <xdr:clientData/>
  </xdr:twoCellAnchor>
  <xdr:twoCellAnchor editAs="oneCell">
    <xdr:from>
      <xdr:col>17</xdr:col>
      <xdr:colOff>99060</xdr:colOff>
      <xdr:row>47</xdr:row>
      <xdr:rowOff>27965</xdr:rowOff>
    </xdr:from>
    <xdr:to>
      <xdr:col>17</xdr:col>
      <xdr:colOff>678366</xdr:colOff>
      <xdr:row>49</xdr:row>
      <xdr:rowOff>160020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26C8E959-C09C-4F92-B69A-93AAAD11C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361792" y="10389306"/>
          <a:ext cx="579306" cy="503763"/>
        </a:xfrm>
        <a:prstGeom prst="rect">
          <a:avLst/>
        </a:prstGeom>
      </xdr:spPr>
    </xdr:pic>
    <xdr:clientData/>
  </xdr:twoCellAnchor>
  <xdr:twoCellAnchor editAs="oneCell">
    <xdr:from>
      <xdr:col>18</xdr:col>
      <xdr:colOff>60960</xdr:colOff>
      <xdr:row>47</xdr:row>
      <xdr:rowOff>38100</xdr:rowOff>
    </xdr:from>
    <xdr:to>
      <xdr:col>18</xdr:col>
      <xdr:colOff>622610</xdr:colOff>
      <xdr:row>49</xdr:row>
      <xdr:rowOff>114300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547D33AE-9C8B-416A-BA35-FA4E75F6F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2104277" y="10399441"/>
          <a:ext cx="561650" cy="447908"/>
        </a:xfrm>
        <a:prstGeom prst="rect">
          <a:avLst/>
        </a:prstGeom>
      </xdr:spPr>
    </xdr:pic>
    <xdr:clientData/>
  </xdr:twoCellAnchor>
  <xdr:twoCellAnchor editAs="oneCell">
    <xdr:from>
      <xdr:col>19</xdr:col>
      <xdr:colOff>53341</xdr:colOff>
      <xdr:row>47</xdr:row>
      <xdr:rowOff>30481</xdr:rowOff>
    </xdr:from>
    <xdr:to>
      <xdr:col>19</xdr:col>
      <xdr:colOff>696951</xdr:colOff>
      <xdr:row>49</xdr:row>
      <xdr:rowOff>152400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3ED3B8DC-A8E2-4787-BCA1-95B246578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2802902" y="10391822"/>
          <a:ext cx="643610" cy="493627"/>
        </a:xfrm>
        <a:prstGeom prst="rect">
          <a:avLst/>
        </a:prstGeom>
      </xdr:spPr>
    </xdr:pic>
    <xdr:clientData/>
  </xdr:twoCellAnchor>
  <xdr:twoCellAnchor editAs="oneCell">
    <xdr:from>
      <xdr:col>21</xdr:col>
      <xdr:colOff>83821</xdr:colOff>
      <xdr:row>47</xdr:row>
      <xdr:rowOff>38101</xdr:rowOff>
    </xdr:from>
    <xdr:to>
      <xdr:col>21</xdr:col>
      <xdr:colOff>752707</xdr:colOff>
      <xdr:row>49</xdr:row>
      <xdr:rowOff>184315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BC5FCBE9-FBE8-4CB5-8A40-CEBC9BD91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4543236" y="10399442"/>
          <a:ext cx="668886" cy="517922"/>
        </a:xfrm>
        <a:prstGeom prst="rect">
          <a:avLst/>
        </a:prstGeom>
      </xdr:spPr>
    </xdr:pic>
    <xdr:clientData/>
  </xdr:twoCellAnchor>
  <xdr:twoCellAnchor editAs="oneCell">
    <xdr:from>
      <xdr:col>23</xdr:col>
      <xdr:colOff>53340</xdr:colOff>
      <xdr:row>47</xdr:row>
      <xdr:rowOff>31195</xdr:rowOff>
    </xdr:from>
    <xdr:to>
      <xdr:col>23</xdr:col>
      <xdr:colOff>734121</xdr:colOff>
      <xdr:row>49</xdr:row>
      <xdr:rowOff>160021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B918962B-7EB5-45D2-A0FC-BE9AB4C64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6046047" y="10392536"/>
          <a:ext cx="680781" cy="500534"/>
        </a:xfrm>
        <a:prstGeom prst="rect">
          <a:avLst/>
        </a:prstGeom>
      </xdr:spPr>
    </xdr:pic>
    <xdr:clientData/>
  </xdr:twoCellAnchor>
  <xdr:twoCellAnchor editAs="oneCell">
    <xdr:from>
      <xdr:col>16</xdr:col>
      <xdr:colOff>99061</xdr:colOff>
      <xdr:row>47</xdr:row>
      <xdr:rowOff>38102</xdr:rowOff>
    </xdr:from>
    <xdr:to>
      <xdr:col>16</xdr:col>
      <xdr:colOff>669073</xdr:colOff>
      <xdr:row>49</xdr:row>
      <xdr:rowOff>133473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AB31E43E-0AA1-4DB0-B324-94356DE96E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10590500" y="10399443"/>
          <a:ext cx="570012" cy="4670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Picture 1" descr="http://d.adroll.com/cm/r/out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3" name="Picture 2" descr="http://d.adroll.com/cm/f/out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47625</xdr:colOff>
      <xdr:row>0</xdr:row>
      <xdr:rowOff>9525</xdr:rowOff>
    </xdr:to>
    <xdr:sp macro="" textlink="">
      <xdr:nvSpPr>
        <xdr:cNvPr id="4" name="AutoShape 3" descr="http://d.adroll.com/cm/b/out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8100" y="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57150</xdr:colOff>
      <xdr:row>0</xdr:row>
      <xdr:rowOff>0</xdr:rowOff>
    </xdr:from>
    <xdr:to>
      <xdr:col>0</xdr:col>
      <xdr:colOff>66675</xdr:colOff>
      <xdr:row>0</xdr:row>
      <xdr:rowOff>9525</xdr:rowOff>
    </xdr:to>
    <xdr:sp macro="" textlink="">
      <xdr:nvSpPr>
        <xdr:cNvPr id="5" name="AutoShape 4" descr="http://d.adroll.com/cm/w/out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7150" y="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0</xdr:col>
      <xdr:colOff>85725</xdr:colOff>
      <xdr:row>0</xdr:row>
      <xdr:rowOff>9525</xdr:rowOff>
    </xdr:to>
    <xdr:pic>
      <xdr:nvPicPr>
        <xdr:cNvPr id="6" name="Picture 5" descr="http://d.adroll.com/cm/x/out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104775</xdr:colOff>
      <xdr:row>0</xdr:row>
      <xdr:rowOff>9525</xdr:rowOff>
    </xdr:to>
    <xdr:pic>
      <xdr:nvPicPr>
        <xdr:cNvPr id="7" name="Picture 6" descr="http://d.adroll.com/cm/l/out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2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123825</xdr:colOff>
      <xdr:row>0</xdr:row>
      <xdr:rowOff>9525</xdr:rowOff>
    </xdr:to>
    <xdr:sp macro="" textlink="">
      <xdr:nvSpPr>
        <xdr:cNvPr id="8" name="AutoShape 7" descr="https://www.facebook.com/tr?id=1495066197420311&amp;cd%5bsegment_eid%5d=WWYZNAMZQFBK3LKH2WLAVD&amp;ev=NoScript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14300" y="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133350</xdr:colOff>
      <xdr:row>0</xdr:row>
      <xdr:rowOff>0</xdr:rowOff>
    </xdr:from>
    <xdr:to>
      <xdr:col>0</xdr:col>
      <xdr:colOff>142875</xdr:colOff>
      <xdr:row>0</xdr:row>
      <xdr:rowOff>9525</xdr:rowOff>
    </xdr:to>
    <xdr:pic>
      <xdr:nvPicPr>
        <xdr:cNvPr id="9" name="Picture 8" descr="http://www.googleadservices.com/pagead/conversion/976682315/?label=t5emCI2UhA0Qy_rb0QM&amp;guid=ON&amp;script=0&amp;ord=9604902338664394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33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0</xdr:col>
      <xdr:colOff>161925</xdr:colOff>
      <xdr:row>0</xdr:row>
      <xdr:rowOff>9525</xdr:rowOff>
    </xdr:to>
    <xdr:pic>
      <xdr:nvPicPr>
        <xdr:cNvPr id="10" name="Picture 9" descr="http://d.adroll.com/cm/g/out?google_nid=adroll5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0</xdr:col>
      <xdr:colOff>180975</xdr:colOff>
      <xdr:row>0</xdr:row>
      <xdr:rowOff>9525</xdr:rowOff>
    </xdr:to>
    <xdr:sp macro="" textlink="">
      <xdr:nvSpPr>
        <xdr:cNvPr id="11" name="AutoShape 10" descr="http://ib.adnxs.com/seg?add=1605500&amp;t=2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71450" y="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190500</xdr:colOff>
      <xdr:row>0</xdr:row>
      <xdr:rowOff>0</xdr:rowOff>
    </xdr:from>
    <xdr:to>
      <xdr:col>0</xdr:col>
      <xdr:colOff>200025</xdr:colOff>
      <xdr:row>0</xdr:row>
      <xdr:rowOff>9525</xdr:rowOff>
    </xdr:to>
    <xdr:sp macro="" textlink="">
      <xdr:nvSpPr>
        <xdr:cNvPr id="12" name="AutoShape 11" descr="https://www.facebook.com/tr?id=1495066197420311&amp;cd%5bsegment_eid%5d=HR3KPET7H5GOHAESRC7Y3D&amp;ev=NoScript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209550</xdr:colOff>
      <xdr:row>0</xdr:row>
      <xdr:rowOff>0</xdr:rowOff>
    </xdr:from>
    <xdr:to>
      <xdr:col>0</xdr:col>
      <xdr:colOff>219075</xdr:colOff>
      <xdr:row>0</xdr:row>
      <xdr:rowOff>9525</xdr:rowOff>
    </xdr:to>
    <xdr:pic>
      <xdr:nvPicPr>
        <xdr:cNvPr id="13" name="Picture 12" descr="http://www.googleadservices.com/pagead/conversion/976682315/?label=o0HWCO3ioFcQy_rb0QM&amp;guid=ON&amp;script=0&amp;ord=9604902338664394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238125</xdr:colOff>
      <xdr:row>0</xdr:row>
      <xdr:rowOff>9525</xdr:rowOff>
    </xdr:to>
    <xdr:pic>
      <xdr:nvPicPr>
        <xdr:cNvPr id="14" name="Picture 13" descr="http://d.adroll.com/cm/g/out?google_nid=adroll5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247650</xdr:colOff>
      <xdr:row>0</xdr:row>
      <xdr:rowOff>0</xdr:rowOff>
    </xdr:from>
    <xdr:to>
      <xdr:col>0</xdr:col>
      <xdr:colOff>257175</xdr:colOff>
      <xdr:row>0</xdr:row>
      <xdr:rowOff>9525</xdr:rowOff>
    </xdr:to>
    <xdr:pic>
      <xdr:nvPicPr>
        <xdr:cNvPr id="15" name="Picture 14" descr="http://ib.adnxs.com/seg?add=2171087&amp;t=2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76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266700</xdr:colOff>
      <xdr:row>0</xdr:row>
      <xdr:rowOff>0</xdr:rowOff>
    </xdr:from>
    <xdr:to>
      <xdr:col>0</xdr:col>
      <xdr:colOff>276225</xdr:colOff>
      <xdr:row>0</xdr:row>
      <xdr:rowOff>9525</xdr:rowOff>
    </xdr:to>
    <xdr:sp macro="" textlink="">
      <xdr:nvSpPr>
        <xdr:cNvPr id="16" name="AutoShape 15" descr="https://www.facebook.com/tr?id=1495066197420311&amp;cd%5bsegment_eid%5d=EODQZMO6AFHQJMX3DIE675&amp;ev=NoScript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0</xdr:col>
      <xdr:colOff>295275</xdr:colOff>
      <xdr:row>0</xdr:row>
      <xdr:rowOff>9525</xdr:rowOff>
    </xdr:to>
    <xdr:pic>
      <xdr:nvPicPr>
        <xdr:cNvPr id="17" name="Picture 16" descr="http://www.googleadservices.com/pagead/conversion/976682315/?label=GlKkCKzzpVcQy_rb0QM&amp;guid=ON&amp;script=0&amp;ord=9604902338664394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85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304800</xdr:colOff>
      <xdr:row>0</xdr:row>
      <xdr:rowOff>0</xdr:rowOff>
    </xdr:from>
    <xdr:to>
      <xdr:col>0</xdr:col>
      <xdr:colOff>314325</xdr:colOff>
      <xdr:row>0</xdr:row>
      <xdr:rowOff>9525</xdr:rowOff>
    </xdr:to>
    <xdr:pic>
      <xdr:nvPicPr>
        <xdr:cNvPr id="18" name="Picture 17" descr="http://d.adroll.com/cm/g/out?google_nid=adroll5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323850</xdr:colOff>
      <xdr:row>0</xdr:row>
      <xdr:rowOff>0</xdr:rowOff>
    </xdr:from>
    <xdr:to>
      <xdr:col>0</xdr:col>
      <xdr:colOff>333375</xdr:colOff>
      <xdr:row>0</xdr:row>
      <xdr:rowOff>9525</xdr:rowOff>
    </xdr:to>
    <xdr:sp macro="" textlink="">
      <xdr:nvSpPr>
        <xdr:cNvPr id="19" name="AutoShape 18" descr="http://ib.adnxs.com/seg?add=2174380&amp;t=2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323850" y="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342900</xdr:colOff>
      <xdr:row>0</xdr:row>
      <xdr:rowOff>0</xdr:rowOff>
    </xdr:from>
    <xdr:to>
      <xdr:col>0</xdr:col>
      <xdr:colOff>352425</xdr:colOff>
      <xdr:row>0</xdr:row>
      <xdr:rowOff>9525</xdr:rowOff>
    </xdr:to>
    <xdr:sp macro="" textlink="">
      <xdr:nvSpPr>
        <xdr:cNvPr id="20" name="AutoShape 19" descr="https://www.facebook.com/tr?id=1495066197420311&amp;cd%5bsegment_eid%5d=JIIE4FVNAVGETDUCSRSXGL&amp;ev=NoScript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361950</xdr:colOff>
      <xdr:row>0</xdr:row>
      <xdr:rowOff>0</xdr:rowOff>
    </xdr:from>
    <xdr:to>
      <xdr:col>0</xdr:col>
      <xdr:colOff>371475</xdr:colOff>
      <xdr:row>0</xdr:row>
      <xdr:rowOff>9525</xdr:rowOff>
    </xdr:to>
    <xdr:pic>
      <xdr:nvPicPr>
        <xdr:cNvPr id="21" name="Picture 20" descr="http://www.googleadservices.com/pagead/conversion/976682315/?label=YlaoCNiCx1YQy_rb0QM&amp;guid=ON&amp;script=0&amp;ord=9604902338664394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619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390525</xdr:colOff>
      <xdr:row>0</xdr:row>
      <xdr:rowOff>9525</xdr:rowOff>
    </xdr:to>
    <xdr:pic>
      <xdr:nvPicPr>
        <xdr:cNvPr id="22" name="Picture 21" descr="http://d.adroll.com/cm/g/out?google_nid=adroll5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409575</xdr:colOff>
      <xdr:row>0</xdr:row>
      <xdr:rowOff>9525</xdr:rowOff>
    </xdr:to>
    <xdr:pic>
      <xdr:nvPicPr>
        <xdr:cNvPr id="23" name="Picture 22" descr="http://ib.adnxs.com/seg?add=2081568&amp;t=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0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419100</xdr:colOff>
      <xdr:row>0</xdr:row>
      <xdr:rowOff>0</xdr:rowOff>
    </xdr:from>
    <xdr:to>
      <xdr:col>0</xdr:col>
      <xdr:colOff>428625</xdr:colOff>
      <xdr:row>0</xdr:row>
      <xdr:rowOff>9525</xdr:rowOff>
    </xdr:to>
    <xdr:sp macro="" textlink="">
      <xdr:nvSpPr>
        <xdr:cNvPr id="24" name="AutoShape 23" descr="https://www.facebook.com/tr?id=1495066197420311&amp;cd%5bsegment_eid%5d=B4ZXDBPFMNCPRH2CEFNX7F&amp;ev=NoScript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438150</xdr:colOff>
      <xdr:row>0</xdr:row>
      <xdr:rowOff>0</xdr:rowOff>
    </xdr:from>
    <xdr:to>
      <xdr:col>0</xdr:col>
      <xdr:colOff>447675</xdr:colOff>
      <xdr:row>0</xdr:row>
      <xdr:rowOff>9525</xdr:rowOff>
    </xdr:to>
    <xdr:pic>
      <xdr:nvPicPr>
        <xdr:cNvPr id="25" name="Picture 24" descr="http://www.googleadservices.com/pagead/conversion/976682315/?label=fHrgCP2OmlcQy_rb0QM&amp;guid=ON&amp;script=0&amp;ord=9604902338664394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381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457200</xdr:colOff>
      <xdr:row>0</xdr:row>
      <xdr:rowOff>0</xdr:rowOff>
    </xdr:from>
    <xdr:to>
      <xdr:col>0</xdr:col>
      <xdr:colOff>466725</xdr:colOff>
      <xdr:row>0</xdr:row>
      <xdr:rowOff>9525</xdr:rowOff>
    </xdr:to>
    <xdr:pic>
      <xdr:nvPicPr>
        <xdr:cNvPr id="26" name="Picture 25" descr="http://d.adroll.com/cm/g/out?google_nid=adroll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476250</xdr:colOff>
      <xdr:row>0</xdr:row>
      <xdr:rowOff>0</xdr:rowOff>
    </xdr:from>
    <xdr:to>
      <xdr:col>0</xdr:col>
      <xdr:colOff>485775</xdr:colOff>
      <xdr:row>0</xdr:row>
      <xdr:rowOff>9525</xdr:rowOff>
    </xdr:to>
    <xdr:pic>
      <xdr:nvPicPr>
        <xdr:cNvPr id="27" name="Picture 26" descr="http://ib.adnxs.com/seg?add=2161562&amp;t=2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762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8" name="Picture 27" descr="http://d.adroll.com/cm/r/out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29" name="Picture 28" descr="http://d.adroll.com/cm/f/out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47625</xdr:colOff>
      <xdr:row>0</xdr:row>
      <xdr:rowOff>9525</xdr:rowOff>
    </xdr:to>
    <xdr:sp macro="" textlink="">
      <xdr:nvSpPr>
        <xdr:cNvPr id="30" name="AutoShape 3" descr="http://d.adroll.com/cm/b/out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38100" y="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57150</xdr:colOff>
      <xdr:row>0</xdr:row>
      <xdr:rowOff>0</xdr:rowOff>
    </xdr:from>
    <xdr:to>
      <xdr:col>0</xdr:col>
      <xdr:colOff>66675</xdr:colOff>
      <xdr:row>0</xdr:row>
      <xdr:rowOff>9525</xdr:rowOff>
    </xdr:to>
    <xdr:sp macro="" textlink="">
      <xdr:nvSpPr>
        <xdr:cNvPr id="31" name="AutoShape 4" descr="http://d.adroll.com/cm/w/out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57150" y="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0</xdr:col>
      <xdr:colOff>85725</xdr:colOff>
      <xdr:row>0</xdr:row>
      <xdr:rowOff>9525</xdr:rowOff>
    </xdr:to>
    <xdr:pic>
      <xdr:nvPicPr>
        <xdr:cNvPr id="32" name="Picture 31" descr="http://d.adroll.com/cm/x/out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104775</xdr:colOff>
      <xdr:row>0</xdr:row>
      <xdr:rowOff>9525</xdr:rowOff>
    </xdr:to>
    <xdr:pic>
      <xdr:nvPicPr>
        <xdr:cNvPr id="33" name="Picture 32" descr="http://d.adroll.com/cm/l/out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2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123825</xdr:colOff>
      <xdr:row>0</xdr:row>
      <xdr:rowOff>9525</xdr:rowOff>
    </xdr:to>
    <xdr:sp macro="" textlink="">
      <xdr:nvSpPr>
        <xdr:cNvPr id="34" name="AutoShape 7" descr="https://www.facebook.com/tr?id=1495066197420311&amp;cd%5bsegment_eid%5d=WWYZNAMZQFBK3LKH2WLAVD&amp;ev=NoScript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14300" y="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133350</xdr:colOff>
      <xdr:row>0</xdr:row>
      <xdr:rowOff>0</xdr:rowOff>
    </xdr:from>
    <xdr:to>
      <xdr:col>0</xdr:col>
      <xdr:colOff>142875</xdr:colOff>
      <xdr:row>0</xdr:row>
      <xdr:rowOff>9525</xdr:rowOff>
    </xdr:to>
    <xdr:pic>
      <xdr:nvPicPr>
        <xdr:cNvPr id="35" name="Picture 34" descr="http://www.googleadservices.com/pagead/conversion/976682315/?label=t5emCI2UhA0Qy_rb0QM&amp;guid=ON&amp;script=0&amp;ord=9604902338664394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33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0</xdr:col>
      <xdr:colOff>161925</xdr:colOff>
      <xdr:row>0</xdr:row>
      <xdr:rowOff>9525</xdr:rowOff>
    </xdr:to>
    <xdr:pic>
      <xdr:nvPicPr>
        <xdr:cNvPr id="36" name="Picture 35" descr="http://d.adroll.com/cm/g/out?google_nid=adroll5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0</xdr:col>
      <xdr:colOff>180975</xdr:colOff>
      <xdr:row>0</xdr:row>
      <xdr:rowOff>9525</xdr:rowOff>
    </xdr:to>
    <xdr:sp macro="" textlink="">
      <xdr:nvSpPr>
        <xdr:cNvPr id="37" name="AutoShape 10" descr="http://ib.adnxs.com/seg?add=1605500&amp;t=2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71450" y="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190500</xdr:colOff>
      <xdr:row>0</xdr:row>
      <xdr:rowOff>0</xdr:rowOff>
    </xdr:from>
    <xdr:to>
      <xdr:col>0</xdr:col>
      <xdr:colOff>200025</xdr:colOff>
      <xdr:row>0</xdr:row>
      <xdr:rowOff>9525</xdr:rowOff>
    </xdr:to>
    <xdr:sp macro="" textlink="">
      <xdr:nvSpPr>
        <xdr:cNvPr id="38" name="AutoShape 11" descr="https://www.facebook.com/tr?id=1495066197420311&amp;cd%5bsegment_eid%5d=HR3KPET7H5GOHAESRC7Y3D&amp;ev=NoScript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0500" y="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209550</xdr:colOff>
      <xdr:row>0</xdr:row>
      <xdr:rowOff>0</xdr:rowOff>
    </xdr:from>
    <xdr:to>
      <xdr:col>0</xdr:col>
      <xdr:colOff>219075</xdr:colOff>
      <xdr:row>0</xdr:row>
      <xdr:rowOff>9525</xdr:rowOff>
    </xdr:to>
    <xdr:pic>
      <xdr:nvPicPr>
        <xdr:cNvPr id="39" name="Picture 38" descr="http://www.googleadservices.com/pagead/conversion/976682315/?label=o0HWCO3ioFcQy_rb0QM&amp;guid=ON&amp;script=0&amp;ord=9604902338664394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238125</xdr:colOff>
      <xdr:row>0</xdr:row>
      <xdr:rowOff>9525</xdr:rowOff>
    </xdr:to>
    <xdr:pic>
      <xdr:nvPicPr>
        <xdr:cNvPr id="40" name="Picture 39" descr="http://d.adroll.com/cm/g/out?google_nid=adroll5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247650</xdr:colOff>
      <xdr:row>0</xdr:row>
      <xdr:rowOff>0</xdr:rowOff>
    </xdr:from>
    <xdr:to>
      <xdr:col>0</xdr:col>
      <xdr:colOff>257175</xdr:colOff>
      <xdr:row>0</xdr:row>
      <xdr:rowOff>9525</xdr:rowOff>
    </xdr:to>
    <xdr:pic>
      <xdr:nvPicPr>
        <xdr:cNvPr id="41" name="Picture 40" descr="http://ib.adnxs.com/seg?add=2171087&amp;t=2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76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266700</xdr:colOff>
      <xdr:row>0</xdr:row>
      <xdr:rowOff>0</xdr:rowOff>
    </xdr:from>
    <xdr:to>
      <xdr:col>0</xdr:col>
      <xdr:colOff>276225</xdr:colOff>
      <xdr:row>0</xdr:row>
      <xdr:rowOff>9525</xdr:rowOff>
    </xdr:to>
    <xdr:sp macro="" textlink="">
      <xdr:nvSpPr>
        <xdr:cNvPr id="42" name="AutoShape 15" descr="https://www.facebook.com/tr?id=1495066197420311&amp;cd%5bsegment_eid%5d=EODQZMO6AFHQJMX3DIE675&amp;ev=NoScript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266700" y="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0</xdr:col>
      <xdr:colOff>295275</xdr:colOff>
      <xdr:row>0</xdr:row>
      <xdr:rowOff>9525</xdr:rowOff>
    </xdr:to>
    <xdr:pic>
      <xdr:nvPicPr>
        <xdr:cNvPr id="43" name="Picture 42" descr="http://www.googleadservices.com/pagead/conversion/976682315/?label=GlKkCKzzpVcQy_rb0QM&amp;guid=ON&amp;script=0&amp;ord=9604902338664394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85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304800</xdr:colOff>
      <xdr:row>0</xdr:row>
      <xdr:rowOff>0</xdr:rowOff>
    </xdr:from>
    <xdr:to>
      <xdr:col>0</xdr:col>
      <xdr:colOff>314325</xdr:colOff>
      <xdr:row>0</xdr:row>
      <xdr:rowOff>9525</xdr:rowOff>
    </xdr:to>
    <xdr:pic>
      <xdr:nvPicPr>
        <xdr:cNvPr id="44" name="Picture 43" descr="http://d.adroll.com/cm/g/out?google_nid=adroll5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323850</xdr:colOff>
      <xdr:row>0</xdr:row>
      <xdr:rowOff>0</xdr:rowOff>
    </xdr:from>
    <xdr:to>
      <xdr:col>0</xdr:col>
      <xdr:colOff>333375</xdr:colOff>
      <xdr:row>0</xdr:row>
      <xdr:rowOff>9525</xdr:rowOff>
    </xdr:to>
    <xdr:sp macro="" textlink="">
      <xdr:nvSpPr>
        <xdr:cNvPr id="45" name="AutoShape 18" descr="http://ib.adnxs.com/seg?add=2174380&amp;t=2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323850" y="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342900</xdr:colOff>
      <xdr:row>0</xdr:row>
      <xdr:rowOff>0</xdr:rowOff>
    </xdr:from>
    <xdr:to>
      <xdr:col>0</xdr:col>
      <xdr:colOff>352425</xdr:colOff>
      <xdr:row>0</xdr:row>
      <xdr:rowOff>9525</xdr:rowOff>
    </xdr:to>
    <xdr:sp macro="" textlink="">
      <xdr:nvSpPr>
        <xdr:cNvPr id="46" name="AutoShape 19" descr="https://www.facebook.com/tr?id=1495066197420311&amp;cd%5bsegment_eid%5d=JIIE4FVNAVGETDUCSRSXGL&amp;ev=NoScript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342900" y="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361950</xdr:colOff>
      <xdr:row>0</xdr:row>
      <xdr:rowOff>0</xdr:rowOff>
    </xdr:from>
    <xdr:to>
      <xdr:col>0</xdr:col>
      <xdr:colOff>371475</xdr:colOff>
      <xdr:row>0</xdr:row>
      <xdr:rowOff>9525</xdr:rowOff>
    </xdr:to>
    <xdr:pic>
      <xdr:nvPicPr>
        <xdr:cNvPr id="47" name="Picture 46" descr="http://www.googleadservices.com/pagead/conversion/976682315/?label=YlaoCNiCx1YQy_rb0QM&amp;guid=ON&amp;script=0&amp;ord=9604902338664394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619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390525</xdr:colOff>
      <xdr:row>0</xdr:row>
      <xdr:rowOff>9525</xdr:rowOff>
    </xdr:to>
    <xdr:pic>
      <xdr:nvPicPr>
        <xdr:cNvPr id="48" name="Picture 47" descr="http://d.adroll.com/cm/g/out?google_nid=adroll5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409575</xdr:colOff>
      <xdr:row>0</xdr:row>
      <xdr:rowOff>9525</xdr:rowOff>
    </xdr:to>
    <xdr:pic>
      <xdr:nvPicPr>
        <xdr:cNvPr id="49" name="Picture 48" descr="http://ib.adnxs.com/seg?add=2081568&amp;t=2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0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419100</xdr:colOff>
      <xdr:row>0</xdr:row>
      <xdr:rowOff>0</xdr:rowOff>
    </xdr:from>
    <xdr:to>
      <xdr:col>0</xdr:col>
      <xdr:colOff>428625</xdr:colOff>
      <xdr:row>0</xdr:row>
      <xdr:rowOff>9525</xdr:rowOff>
    </xdr:to>
    <xdr:sp macro="" textlink="">
      <xdr:nvSpPr>
        <xdr:cNvPr id="50" name="AutoShape 23" descr="https://www.facebook.com/tr?id=1495066197420311&amp;cd%5bsegment_eid%5d=B4ZXDBPFMNCPRH2CEFNX7F&amp;ev=NoScript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438150</xdr:colOff>
      <xdr:row>0</xdr:row>
      <xdr:rowOff>0</xdr:rowOff>
    </xdr:from>
    <xdr:to>
      <xdr:col>0</xdr:col>
      <xdr:colOff>447675</xdr:colOff>
      <xdr:row>0</xdr:row>
      <xdr:rowOff>9525</xdr:rowOff>
    </xdr:to>
    <xdr:pic>
      <xdr:nvPicPr>
        <xdr:cNvPr id="51" name="Picture 50" descr="http://www.googleadservices.com/pagead/conversion/976682315/?label=fHrgCP2OmlcQy_rb0QM&amp;guid=ON&amp;script=0&amp;ord=9604902338664394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381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457200</xdr:colOff>
      <xdr:row>0</xdr:row>
      <xdr:rowOff>0</xdr:rowOff>
    </xdr:from>
    <xdr:to>
      <xdr:col>0</xdr:col>
      <xdr:colOff>466725</xdr:colOff>
      <xdr:row>0</xdr:row>
      <xdr:rowOff>9525</xdr:rowOff>
    </xdr:to>
    <xdr:pic>
      <xdr:nvPicPr>
        <xdr:cNvPr id="52" name="Picture 51" descr="http://d.adroll.com/cm/g/out?google_nid=adroll5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476250</xdr:colOff>
      <xdr:row>0</xdr:row>
      <xdr:rowOff>0</xdr:rowOff>
    </xdr:from>
    <xdr:to>
      <xdr:col>0</xdr:col>
      <xdr:colOff>485775</xdr:colOff>
      <xdr:row>0</xdr:row>
      <xdr:rowOff>9525</xdr:rowOff>
    </xdr:to>
    <xdr:pic>
      <xdr:nvPicPr>
        <xdr:cNvPr id="53" name="Picture 52" descr="http://ib.adnxs.com/seg?add=2161562&amp;t=2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762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54" name="Picture 53" descr="http://d.adroll.com/cm/r/out">
          <a:extLst>
            <a:ext uri="{FF2B5EF4-FFF2-40B4-BE49-F238E27FC236}">
              <a16:creationId xmlns:a16="http://schemas.microsoft.com/office/drawing/2014/main" id="{1332706D-FBEC-4E4B-8F3E-3C4CBDF73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19050</xdr:colOff>
      <xdr:row>0</xdr:row>
      <xdr:rowOff>0</xdr:rowOff>
    </xdr:from>
    <xdr:to>
      <xdr:col>0</xdr:col>
      <xdr:colOff>28575</xdr:colOff>
      <xdr:row>0</xdr:row>
      <xdr:rowOff>9525</xdr:rowOff>
    </xdr:to>
    <xdr:pic>
      <xdr:nvPicPr>
        <xdr:cNvPr id="55" name="Picture 54" descr="http://d.adroll.com/cm/f/out">
          <a:extLst>
            <a:ext uri="{FF2B5EF4-FFF2-40B4-BE49-F238E27FC236}">
              <a16:creationId xmlns:a16="http://schemas.microsoft.com/office/drawing/2014/main" id="{7BDC64B8-2143-4D83-AAC4-A704D7E19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47625</xdr:colOff>
      <xdr:row>0</xdr:row>
      <xdr:rowOff>9525</xdr:rowOff>
    </xdr:to>
    <xdr:sp macro="" textlink="">
      <xdr:nvSpPr>
        <xdr:cNvPr id="56" name="AutoShape 3" descr="http://d.adroll.com/cm/b/out">
          <a:extLst>
            <a:ext uri="{FF2B5EF4-FFF2-40B4-BE49-F238E27FC236}">
              <a16:creationId xmlns:a16="http://schemas.microsoft.com/office/drawing/2014/main" id="{272DEB4F-7148-4259-B2DB-3F18AC93FDE4}"/>
            </a:ext>
          </a:extLst>
        </xdr:cNvPr>
        <xdr:cNvSpPr>
          <a:spLocks noChangeAspect="1" noChangeArrowheads="1"/>
        </xdr:cNvSpPr>
      </xdr:nvSpPr>
      <xdr:spPr bwMode="auto">
        <a:xfrm>
          <a:off x="38100" y="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57150</xdr:colOff>
      <xdr:row>0</xdr:row>
      <xdr:rowOff>0</xdr:rowOff>
    </xdr:from>
    <xdr:to>
      <xdr:col>0</xdr:col>
      <xdr:colOff>66675</xdr:colOff>
      <xdr:row>0</xdr:row>
      <xdr:rowOff>9525</xdr:rowOff>
    </xdr:to>
    <xdr:sp macro="" textlink="">
      <xdr:nvSpPr>
        <xdr:cNvPr id="57" name="AutoShape 4" descr="http://d.adroll.com/cm/w/out">
          <a:extLst>
            <a:ext uri="{FF2B5EF4-FFF2-40B4-BE49-F238E27FC236}">
              <a16:creationId xmlns:a16="http://schemas.microsoft.com/office/drawing/2014/main" id="{06823C94-F2F8-48BD-BBA9-7C7A2AF01F25}"/>
            </a:ext>
          </a:extLst>
        </xdr:cNvPr>
        <xdr:cNvSpPr>
          <a:spLocks noChangeAspect="1" noChangeArrowheads="1"/>
        </xdr:cNvSpPr>
      </xdr:nvSpPr>
      <xdr:spPr bwMode="auto">
        <a:xfrm>
          <a:off x="57150" y="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0</xdr:col>
      <xdr:colOff>85725</xdr:colOff>
      <xdr:row>0</xdr:row>
      <xdr:rowOff>9525</xdr:rowOff>
    </xdr:to>
    <xdr:pic>
      <xdr:nvPicPr>
        <xdr:cNvPr id="58" name="Picture 57" descr="http://d.adroll.com/cm/x/out">
          <a:extLst>
            <a:ext uri="{FF2B5EF4-FFF2-40B4-BE49-F238E27FC236}">
              <a16:creationId xmlns:a16="http://schemas.microsoft.com/office/drawing/2014/main" id="{0BB6E210-5110-4032-BB0F-9EDCD8897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62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0</xdr:col>
      <xdr:colOff>104775</xdr:colOff>
      <xdr:row>0</xdr:row>
      <xdr:rowOff>9525</xdr:rowOff>
    </xdr:to>
    <xdr:pic>
      <xdr:nvPicPr>
        <xdr:cNvPr id="59" name="Picture 58" descr="http://d.adroll.com/cm/l/out">
          <a:extLst>
            <a:ext uri="{FF2B5EF4-FFF2-40B4-BE49-F238E27FC236}">
              <a16:creationId xmlns:a16="http://schemas.microsoft.com/office/drawing/2014/main" id="{B767C87A-96C1-4BDE-A9D7-D97F85738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2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123825</xdr:colOff>
      <xdr:row>0</xdr:row>
      <xdr:rowOff>9525</xdr:rowOff>
    </xdr:to>
    <xdr:sp macro="" textlink="">
      <xdr:nvSpPr>
        <xdr:cNvPr id="60" name="AutoShape 7" descr="https://www.facebook.com/tr?id=1495066197420311&amp;cd%5bsegment_eid%5d=WWYZNAMZQFBK3LKH2WLAVD&amp;ev=NoScript">
          <a:extLst>
            <a:ext uri="{FF2B5EF4-FFF2-40B4-BE49-F238E27FC236}">
              <a16:creationId xmlns:a16="http://schemas.microsoft.com/office/drawing/2014/main" id="{12F184D3-8187-43D5-9430-E513CF4D0423}"/>
            </a:ext>
          </a:extLst>
        </xdr:cNvPr>
        <xdr:cNvSpPr>
          <a:spLocks noChangeAspect="1" noChangeArrowheads="1"/>
        </xdr:cNvSpPr>
      </xdr:nvSpPr>
      <xdr:spPr bwMode="auto">
        <a:xfrm>
          <a:off x="114300" y="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133350</xdr:colOff>
      <xdr:row>0</xdr:row>
      <xdr:rowOff>0</xdr:rowOff>
    </xdr:from>
    <xdr:to>
      <xdr:col>0</xdr:col>
      <xdr:colOff>142875</xdr:colOff>
      <xdr:row>0</xdr:row>
      <xdr:rowOff>9525</xdr:rowOff>
    </xdr:to>
    <xdr:pic>
      <xdr:nvPicPr>
        <xdr:cNvPr id="61" name="Picture 60" descr="http://www.googleadservices.com/pagead/conversion/976682315/?label=t5emCI2UhA0Qy_rb0QM&amp;guid=ON&amp;script=0&amp;ord=9604902338664394">
          <a:extLst>
            <a:ext uri="{FF2B5EF4-FFF2-40B4-BE49-F238E27FC236}">
              <a16:creationId xmlns:a16="http://schemas.microsoft.com/office/drawing/2014/main" id="{6B4FF620-AC1B-4A11-B8C8-D5DC38351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33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152400</xdr:colOff>
      <xdr:row>0</xdr:row>
      <xdr:rowOff>0</xdr:rowOff>
    </xdr:from>
    <xdr:to>
      <xdr:col>0</xdr:col>
      <xdr:colOff>161925</xdr:colOff>
      <xdr:row>0</xdr:row>
      <xdr:rowOff>9525</xdr:rowOff>
    </xdr:to>
    <xdr:pic>
      <xdr:nvPicPr>
        <xdr:cNvPr id="62" name="Picture 61" descr="http://d.adroll.com/cm/g/out?google_nid=adroll5">
          <a:extLst>
            <a:ext uri="{FF2B5EF4-FFF2-40B4-BE49-F238E27FC236}">
              <a16:creationId xmlns:a16="http://schemas.microsoft.com/office/drawing/2014/main" id="{CD63D83F-8D08-4FEE-8D55-978F00E61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0</xdr:col>
      <xdr:colOff>180975</xdr:colOff>
      <xdr:row>0</xdr:row>
      <xdr:rowOff>9525</xdr:rowOff>
    </xdr:to>
    <xdr:sp macro="" textlink="">
      <xdr:nvSpPr>
        <xdr:cNvPr id="63" name="AutoShape 10" descr="http://ib.adnxs.com/seg?add=1605500&amp;t=2">
          <a:extLst>
            <a:ext uri="{FF2B5EF4-FFF2-40B4-BE49-F238E27FC236}">
              <a16:creationId xmlns:a16="http://schemas.microsoft.com/office/drawing/2014/main" id="{729EF3A7-787B-46E1-A346-05C9FA210211}"/>
            </a:ext>
          </a:extLst>
        </xdr:cNvPr>
        <xdr:cNvSpPr>
          <a:spLocks noChangeAspect="1" noChangeArrowheads="1"/>
        </xdr:cNvSpPr>
      </xdr:nvSpPr>
      <xdr:spPr bwMode="auto">
        <a:xfrm>
          <a:off x="171450" y="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190500</xdr:colOff>
      <xdr:row>0</xdr:row>
      <xdr:rowOff>0</xdr:rowOff>
    </xdr:from>
    <xdr:to>
      <xdr:col>0</xdr:col>
      <xdr:colOff>200025</xdr:colOff>
      <xdr:row>0</xdr:row>
      <xdr:rowOff>9525</xdr:rowOff>
    </xdr:to>
    <xdr:sp macro="" textlink="">
      <xdr:nvSpPr>
        <xdr:cNvPr id="64" name="AutoShape 11" descr="https://www.facebook.com/tr?id=1495066197420311&amp;cd%5bsegment_eid%5d=HR3KPET7H5GOHAESRC7Y3D&amp;ev=NoScript">
          <a:extLst>
            <a:ext uri="{FF2B5EF4-FFF2-40B4-BE49-F238E27FC236}">
              <a16:creationId xmlns:a16="http://schemas.microsoft.com/office/drawing/2014/main" id="{1A7FA769-1264-4967-9DC3-544ACA5A9E63}"/>
            </a:ext>
          </a:extLst>
        </xdr:cNvPr>
        <xdr:cNvSpPr>
          <a:spLocks noChangeAspect="1" noChangeArrowheads="1"/>
        </xdr:cNvSpPr>
      </xdr:nvSpPr>
      <xdr:spPr bwMode="auto">
        <a:xfrm>
          <a:off x="190500" y="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209550</xdr:colOff>
      <xdr:row>0</xdr:row>
      <xdr:rowOff>0</xdr:rowOff>
    </xdr:from>
    <xdr:to>
      <xdr:col>0</xdr:col>
      <xdr:colOff>219075</xdr:colOff>
      <xdr:row>0</xdr:row>
      <xdr:rowOff>9525</xdr:rowOff>
    </xdr:to>
    <xdr:pic>
      <xdr:nvPicPr>
        <xdr:cNvPr id="65" name="Picture 64" descr="http://www.googleadservices.com/pagead/conversion/976682315/?label=o0HWCO3ioFcQy_rb0QM&amp;guid=ON&amp;script=0&amp;ord=9604902338664394">
          <a:extLst>
            <a:ext uri="{FF2B5EF4-FFF2-40B4-BE49-F238E27FC236}">
              <a16:creationId xmlns:a16="http://schemas.microsoft.com/office/drawing/2014/main" id="{3954DFB9-F923-4BA5-90CA-C2BC62A3E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095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228600</xdr:colOff>
      <xdr:row>0</xdr:row>
      <xdr:rowOff>0</xdr:rowOff>
    </xdr:from>
    <xdr:to>
      <xdr:col>0</xdr:col>
      <xdr:colOff>238125</xdr:colOff>
      <xdr:row>0</xdr:row>
      <xdr:rowOff>9525</xdr:rowOff>
    </xdr:to>
    <xdr:pic>
      <xdr:nvPicPr>
        <xdr:cNvPr id="66" name="Picture 65" descr="http://d.adroll.com/cm/g/out?google_nid=adroll5">
          <a:extLst>
            <a:ext uri="{FF2B5EF4-FFF2-40B4-BE49-F238E27FC236}">
              <a16:creationId xmlns:a16="http://schemas.microsoft.com/office/drawing/2014/main" id="{F64E2A07-5EB3-4A3F-824A-45ECE775C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247650</xdr:colOff>
      <xdr:row>0</xdr:row>
      <xdr:rowOff>0</xdr:rowOff>
    </xdr:from>
    <xdr:to>
      <xdr:col>0</xdr:col>
      <xdr:colOff>257175</xdr:colOff>
      <xdr:row>0</xdr:row>
      <xdr:rowOff>9525</xdr:rowOff>
    </xdr:to>
    <xdr:pic>
      <xdr:nvPicPr>
        <xdr:cNvPr id="67" name="Picture 66" descr="http://ib.adnxs.com/seg?add=2171087&amp;t=2">
          <a:extLst>
            <a:ext uri="{FF2B5EF4-FFF2-40B4-BE49-F238E27FC236}">
              <a16:creationId xmlns:a16="http://schemas.microsoft.com/office/drawing/2014/main" id="{09C9021B-F545-4E97-8927-0EC7D64DE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76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266700</xdr:colOff>
      <xdr:row>0</xdr:row>
      <xdr:rowOff>0</xdr:rowOff>
    </xdr:from>
    <xdr:to>
      <xdr:col>0</xdr:col>
      <xdr:colOff>276225</xdr:colOff>
      <xdr:row>0</xdr:row>
      <xdr:rowOff>9525</xdr:rowOff>
    </xdr:to>
    <xdr:sp macro="" textlink="">
      <xdr:nvSpPr>
        <xdr:cNvPr id="68" name="AutoShape 15" descr="https://www.facebook.com/tr?id=1495066197420311&amp;cd%5bsegment_eid%5d=EODQZMO6AFHQJMX3DIE675&amp;ev=NoScript">
          <a:extLst>
            <a:ext uri="{FF2B5EF4-FFF2-40B4-BE49-F238E27FC236}">
              <a16:creationId xmlns:a16="http://schemas.microsoft.com/office/drawing/2014/main" id="{6F57D1E6-1002-4847-9424-AE0B5F2132A8}"/>
            </a:ext>
          </a:extLst>
        </xdr:cNvPr>
        <xdr:cNvSpPr>
          <a:spLocks noChangeAspect="1" noChangeArrowheads="1"/>
        </xdr:cNvSpPr>
      </xdr:nvSpPr>
      <xdr:spPr bwMode="auto">
        <a:xfrm>
          <a:off x="266700" y="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285750</xdr:colOff>
      <xdr:row>0</xdr:row>
      <xdr:rowOff>0</xdr:rowOff>
    </xdr:from>
    <xdr:to>
      <xdr:col>0</xdr:col>
      <xdr:colOff>295275</xdr:colOff>
      <xdr:row>0</xdr:row>
      <xdr:rowOff>9525</xdr:rowOff>
    </xdr:to>
    <xdr:pic>
      <xdr:nvPicPr>
        <xdr:cNvPr id="69" name="Picture 68" descr="http://www.googleadservices.com/pagead/conversion/976682315/?label=GlKkCKzzpVcQy_rb0QM&amp;guid=ON&amp;script=0&amp;ord=9604902338664394">
          <a:extLst>
            <a:ext uri="{FF2B5EF4-FFF2-40B4-BE49-F238E27FC236}">
              <a16:creationId xmlns:a16="http://schemas.microsoft.com/office/drawing/2014/main" id="{31894973-1A52-4FDB-8B30-0A8A4BC7E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857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304800</xdr:colOff>
      <xdr:row>0</xdr:row>
      <xdr:rowOff>0</xdr:rowOff>
    </xdr:from>
    <xdr:to>
      <xdr:col>0</xdr:col>
      <xdr:colOff>314325</xdr:colOff>
      <xdr:row>0</xdr:row>
      <xdr:rowOff>9525</xdr:rowOff>
    </xdr:to>
    <xdr:pic>
      <xdr:nvPicPr>
        <xdr:cNvPr id="70" name="Picture 69" descr="http://d.adroll.com/cm/g/out?google_nid=adroll5">
          <a:extLst>
            <a:ext uri="{FF2B5EF4-FFF2-40B4-BE49-F238E27FC236}">
              <a16:creationId xmlns:a16="http://schemas.microsoft.com/office/drawing/2014/main" id="{25A091DC-9C65-4C60-BD5D-667B301DF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323850</xdr:colOff>
      <xdr:row>0</xdr:row>
      <xdr:rowOff>0</xdr:rowOff>
    </xdr:from>
    <xdr:to>
      <xdr:col>0</xdr:col>
      <xdr:colOff>333375</xdr:colOff>
      <xdr:row>0</xdr:row>
      <xdr:rowOff>9525</xdr:rowOff>
    </xdr:to>
    <xdr:sp macro="" textlink="">
      <xdr:nvSpPr>
        <xdr:cNvPr id="71" name="AutoShape 18" descr="http://ib.adnxs.com/seg?add=2174380&amp;t=2">
          <a:extLst>
            <a:ext uri="{FF2B5EF4-FFF2-40B4-BE49-F238E27FC236}">
              <a16:creationId xmlns:a16="http://schemas.microsoft.com/office/drawing/2014/main" id="{022F3B9F-4973-4BD7-913C-10BA5DBAD751}"/>
            </a:ext>
          </a:extLst>
        </xdr:cNvPr>
        <xdr:cNvSpPr>
          <a:spLocks noChangeAspect="1" noChangeArrowheads="1"/>
        </xdr:cNvSpPr>
      </xdr:nvSpPr>
      <xdr:spPr bwMode="auto">
        <a:xfrm>
          <a:off x="323850" y="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342900</xdr:colOff>
      <xdr:row>0</xdr:row>
      <xdr:rowOff>0</xdr:rowOff>
    </xdr:from>
    <xdr:to>
      <xdr:col>0</xdr:col>
      <xdr:colOff>352425</xdr:colOff>
      <xdr:row>0</xdr:row>
      <xdr:rowOff>9525</xdr:rowOff>
    </xdr:to>
    <xdr:sp macro="" textlink="">
      <xdr:nvSpPr>
        <xdr:cNvPr id="72" name="AutoShape 19" descr="https://www.facebook.com/tr?id=1495066197420311&amp;cd%5bsegment_eid%5d=JIIE4FVNAVGETDUCSRSXGL&amp;ev=NoScript">
          <a:extLst>
            <a:ext uri="{FF2B5EF4-FFF2-40B4-BE49-F238E27FC236}">
              <a16:creationId xmlns:a16="http://schemas.microsoft.com/office/drawing/2014/main" id="{917605A6-B115-4E02-B69D-1BCCF4D3A79C}"/>
            </a:ext>
          </a:extLst>
        </xdr:cNvPr>
        <xdr:cNvSpPr>
          <a:spLocks noChangeAspect="1" noChangeArrowheads="1"/>
        </xdr:cNvSpPr>
      </xdr:nvSpPr>
      <xdr:spPr bwMode="auto">
        <a:xfrm>
          <a:off x="342900" y="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361950</xdr:colOff>
      <xdr:row>0</xdr:row>
      <xdr:rowOff>0</xdr:rowOff>
    </xdr:from>
    <xdr:to>
      <xdr:col>0</xdr:col>
      <xdr:colOff>371475</xdr:colOff>
      <xdr:row>0</xdr:row>
      <xdr:rowOff>9525</xdr:rowOff>
    </xdr:to>
    <xdr:pic>
      <xdr:nvPicPr>
        <xdr:cNvPr id="73" name="Picture 72" descr="http://www.googleadservices.com/pagead/conversion/976682315/?label=YlaoCNiCx1YQy_rb0QM&amp;guid=ON&amp;script=0&amp;ord=9604902338664394">
          <a:extLst>
            <a:ext uri="{FF2B5EF4-FFF2-40B4-BE49-F238E27FC236}">
              <a16:creationId xmlns:a16="http://schemas.microsoft.com/office/drawing/2014/main" id="{0979DDFF-5D97-4F4D-A2F3-E7D6AE43C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619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0</xdr:row>
      <xdr:rowOff>0</xdr:rowOff>
    </xdr:from>
    <xdr:to>
      <xdr:col>0</xdr:col>
      <xdr:colOff>390525</xdr:colOff>
      <xdr:row>0</xdr:row>
      <xdr:rowOff>9525</xdr:rowOff>
    </xdr:to>
    <xdr:pic>
      <xdr:nvPicPr>
        <xdr:cNvPr id="74" name="Picture 73" descr="http://d.adroll.com/cm/g/out?google_nid=adroll5">
          <a:extLst>
            <a:ext uri="{FF2B5EF4-FFF2-40B4-BE49-F238E27FC236}">
              <a16:creationId xmlns:a16="http://schemas.microsoft.com/office/drawing/2014/main" id="{1C5FEBB1-9372-4786-8709-C79C207F1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409575</xdr:colOff>
      <xdr:row>0</xdr:row>
      <xdr:rowOff>9525</xdr:rowOff>
    </xdr:to>
    <xdr:pic>
      <xdr:nvPicPr>
        <xdr:cNvPr id="75" name="Picture 74" descr="http://ib.adnxs.com/seg?add=2081568&amp;t=2">
          <a:extLst>
            <a:ext uri="{FF2B5EF4-FFF2-40B4-BE49-F238E27FC236}">
              <a16:creationId xmlns:a16="http://schemas.microsoft.com/office/drawing/2014/main" id="{60637F82-FBBA-4029-B8DD-4C3056E3D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000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419100</xdr:colOff>
      <xdr:row>0</xdr:row>
      <xdr:rowOff>0</xdr:rowOff>
    </xdr:from>
    <xdr:to>
      <xdr:col>0</xdr:col>
      <xdr:colOff>428625</xdr:colOff>
      <xdr:row>0</xdr:row>
      <xdr:rowOff>9525</xdr:rowOff>
    </xdr:to>
    <xdr:sp macro="" textlink="">
      <xdr:nvSpPr>
        <xdr:cNvPr id="76" name="AutoShape 23" descr="https://www.facebook.com/tr?id=1495066197420311&amp;cd%5bsegment_eid%5d=B4ZXDBPFMNCPRH2CEFNX7F&amp;ev=NoScript">
          <a:extLst>
            <a:ext uri="{FF2B5EF4-FFF2-40B4-BE49-F238E27FC236}">
              <a16:creationId xmlns:a16="http://schemas.microsoft.com/office/drawing/2014/main" id="{57E9D19E-FBBA-4F6B-9438-0E81C1012C46}"/>
            </a:ext>
          </a:extLst>
        </xdr:cNvPr>
        <xdr:cNvSpPr>
          <a:spLocks noChangeAspect="1" noChangeArrowheads="1"/>
        </xdr:cNvSpPr>
      </xdr:nvSpPr>
      <xdr:spPr bwMode="auto">
        <a:xfrm>
          <a:off x="419100" y="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438150</xdr:colOff>
      <xdr:row>0</xdr:row>
      <xdr:rowOff>0</xdr:rowOff>
    </xdr:from>
    <xdr:to>
      <xdr:col>0</xdr:col>
      <xdr:colOff>447675</xdr:colOff>
      <xdr:row>0</xdr:row>
      <xdr:rowOff>9525</xdr:rowOff>
    </xdr:to>
    <xdr:pic>
      <xdr:nvPicPr>
        <xdr:cNvPr id="77" name="Picture 76" descr="http://www.googleadservices.com/pagead/conversion/976682315/?label=fHrgCP2OmlcQy_rb0QM&amp;guid=ON&amp;script=0&amp;ord=9604902338664394">
          <a:extLst>
            <a:ext uri="{FF2B5EF4-FFF2-40B4-BE49-F238E27FC236}">
              <a16:creationId xmlns:a16="http://schemas.microsoft.com/office/drawing/2014/main" id="{1776E9E4-3104-4ACD-A127-29A75DD21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3815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457200</xdr:colOff>
      <xdr:row>0</xdr:row>
      <xdr:rowOff>0</xdr:rowOff>
    </xdr:from>
    <xdr:to>
      <xdr:col>0</xdr:col>
      <xdr:colOff>466725</xdr:colOff>
      <xdr:row>0</xdr:row>
      <xdr:rowOff>9525</xdr:rowOff>
    </xdr:to>
    <xdr:pic>
      <xdr:nvPicPr>
        <xdr:cNvPr id="78" name="Picture 77" descr="http://d.adroll.com/cm/g/out?google_nid=adroll5">
          <a:extLst>
            <a:ext uri="{FF2B5EF4-FFF2-40B4-BE49-F238E27FC236}">
              <a16:creationId xmlns:a16="http://schemas.microsoft.com/office/drawing/2014/main" id="{BA604D50-1E3A-4058-A77B-1EFCAA114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476250</xdr:colOff>
      <xdr:row>0</xdr:row>
      <xdr:rowOff>0</xdr:rowOff>
    </xdr:from>
    <xdr:to>
      <xdr:col>0</xdr:col>
      <xdr:colOff>485775</xdr:colOff>
      <xdr:row>0</xdr:row>
      <xdr:rowOff>9525</xdr:rowOff>
    </xdr:to>
    <xdr:pic>
      <xdr:nvPicPr>
        <xdr:cNvPr id="79" name="Picture 78" descr="http://ib.adnxs.com/seg?add=2161562&amp;t=2">
          <a:extLst>
            <a:ext uri="{FF2B5EF4-FFF2-40B4-BE49-F238E27FC236}">
              <a16:creationId xmlns:a16="http://schemas.microsoft.com/office/drawing/2014/main" id="{96A26D30-BC4B-4D40-A1C9-ACD7DA3AC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76250" y="0"/>
          <a:ext cx="9525" cy="95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51141</xdr:colOff>
      <xdr:row>10</xdr:row>
      <xdr:rowOff>60961</xdr:rowOff>
    </xdr:from>
    <xdr:to>
      <xdr:col>7</xdr:col>
      <xdr:colOff>510540</xdr:colOff>
      <xdr:row>12</xdr:row>
      <xdr:rowOff>129541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AA13F40-13CD-49ED-9F0F-AC1240F538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18341" y="1889761"/>
          <a:ext cx="459399" cy="434340"/>
        </a:xfrm>
        <a:prstGeom prst="rect">
          <a:avLst/>
        </a:prstGeom>
      </xdr:spPr>
    </xdr:pic>
    <xdr:clientData/>
  </xdr:twoCellAnchor>
  <xdr:twoCellAnchor editAs="oneCell">
    <xdr:from>
      <xdr:col>5</xdr:col>
      <xdr:colOff>144781</xdr:colOff>
      <xdr:row>2</xdr:row>
      <xdr:rowOff>76201</xdr:rowOff>
    </xdr:from>
    <xdr:to>
      <xdr:col>5</xdr:col>
      <xdr:colOff>537867</xdr:colOff>
      <xdr:row>4</xdr:row>
      <xdr:rowOff>99060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F5430C6-3CAC-4EA9-85FA-43EB8FE45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92781" y="441961"/>
          <a:ext cx="393086" cy="388619"/>
        </a:xfrm>
        <a:prstGeom prst="rect">
          <a:avLst/>
        </a:prstGeom>
      </xdr:spPr>
    </xdr:pic>
    <xdr:clientData/>
  </xdr:twoCellAnchor>
  <xdr:twoCellAnchor editAs="oneCell">
    <xdr:from>
      <xdr:col>7</xdr:col>
      <xdr:colOff>68581</xdr:colOff>
      <xdr:row>2</xdr:row>
      <xdr:rowOff>38101</xdr:rowOff>
    </xdr:from>
    <xdr:to>
      <xdr:col>7</xdr:col>
      <xdr:colOff>556260</xdr:colOff>
      <xdr:row>4</xdr:row>
      <xdr:rowOff>160020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A919E06-968D-4CF7-96A9-611C3D11E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35781" y="403861"/>
          <a:ext cx="487679" cy="487679"/>
        </a:xfrm>
        <a:prstGeom prst="rect">
          <a:avLst/>
        </a:prstGeom>
      </xdr:spPr>
    </xdr:pic>
    <xdr:clientData/>
  </xdr:twoCellAnchor>
  <xdr:twoCellAnchor editAs="oneCell">
    <xdr:from>
      <xdr:col>2</xdr:col>
      <xdr:colOff>99060</xdr:colOff>
      <xdr:row>2</xdr:row>
      <xdr:rowOff>27965</xdr:rowOff>
    </xdr:from>
    <xdr:to>
      <xdr:col>2</xdr:col>
      <xdr:colOff>533400</xdr:colOff>
      <xdr:row>4</xdr:row>
      <xdr:rowOff>160020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631E1BA-C842-47E1-8527-AC09002E5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18260" y="393725"/>
          <a:ext cx="434340" cy="497815"/>
        </a:xfrm>
        <a:prstGeom prst="rect">
          <a:avLst/>
        </a:prstGeom>
      </xdr:spPr>
    </xdr:pic>
    <xdr:clientData/>
  </xdr:twoCellAnchor>
  <xdr:twoCellAnchor editAs="oneCell">
    <xdr:from>
      <xdr:col>5</xdr:col>
      <xdr:colOff>99061</xdr:colOff>
      <xdr:row>10</xdr:row>
      <xdr:rowOff>45720</xdr:rowOff>
    </xdr:from>
    <xdr:to>
      <xdr:col>5</xdr:col>
      <xdr:colOff>533401</xdr:colOff>
      <xdr:row>12</xdr:row>
      <xdr:rowOff>137161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30DF098-3B2F-48A4-A737-111F481E3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147061" y="1874520"/>
          <a:ext cx="434340" cy="457201"/>
        </a:xfrm>
        <a:prstGeom prst="rect">
          <a:avLst/>
        </a:prstGeom>
      </xdr:spPr>
    </xdr:pic>
    <xdr:clientData/>
  </xdr:twoCellAnchor>
  <xdr:twoCellAnchor editAs="oneCell">
    <xdr:from>
      <xdr:col>3</xdr:col>
      <xdr:colOff>60960</xdr:colOff>
      <xdr:row>2</xdr:row>
      <xdr:rowOff>38100</xdr:rowOff>
    </xdr:from>
    <xdr:to>
      <xdr:col>3</xdr:col>
      <xdr:colOff>541020</xdr:colOff>
      <xdr:row>4</xdr:row>
      <xdr:rowOff>114300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F48E476-4A17-42D2-A46A-4A0DB590F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889760" y="403860"/>
          <a:ext cx="480060" cy="441960"/>
        </a:xfrm>
        <a:prstGeom prst="rect">
          <a:avLst/>
        </a:prstGeom>
      </xdr:spPr>
    </xdr:pic>
    <xdr:clientData/>
  </xdr:twoCellAnchor>
  <xdr:twoCellAnchor editAs="oneCell">
    <xdr:from>
      <xdr:col>2</xdr:col>
      <xdr:colOff>121921</xdr:colOff>
      <xdr:row>10</xdr:row>
      <xdr:rowOff>38101</xdr:rowOff>
    </xdr:from>
    <xdr:to>
      <xdr:col>2</xdr:col>
      <xdr:colOff>525780</xdr:colOff>
      <xdr:row>12</xdr:row>
      <xdr:rowOff>130776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C285D86D-6258-4473-A8BD-0978B96F4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341121" y="1866901"/>
          <a:ext cx="403859" cy="458435"/>
        </a:xfrm>
        <a:prstGeom prst="rect">
          <a:avLst/>
        </a:prstGeom>
      </xdr:spPr>
    </xdr:pic>
    <xdr:clientData/>
  </xdr:twoCellAnchor>
  <xdr:twoCellAnchor editAs="oneCell">
    <xdr:from>
      <xdr:col>4</xdr:col>
      <xdr:colOff>53341</xdr:colOff>
      <xdr:row>2</xdr:row>
      <xdr:rowOff>30481</xdr:rowOff>
    </xdr:from>
    <xdr:to>
      <xdr:col>4</xdr:col>
      <xdr:colOff>541020</xdr:colOff>
      <xdr:row>4</xdr:row>
      <xdr:rowOff>152400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82F62301-0A43-4BF4-B276-723BAD2DA2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491741" y="396241"/>
          <a:ext cx="487679" cy="487679"/>
        </a:xfrm>
        <a:prstGeom prst="rect">
          <a:avLst/>
        </a:prstGeom>
      </xdr:spPr>
    </xdr:pic>
    <xdr:clientData/>
  </xdr:twoCellAnchor>
  <xdr:twoCellAnchor editAs="oneCell">
    <xdr:from>
      <xdr:col>6</xdr:col>
      <xdr:colOff>76201</xdr:colOff>
      <xdr:row>10</xdr:row>
      <xdr:rowOff>45721</xdr:rowOff>
    </xdr:from>
    <xdr:to>
      <xdr:col>6</xdr:col>
      <xdr:colOff>548640</xdr:colOff>
      <xdr:row>12</xdr:row>
      <xdr:rowOff>152400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BDDB8F3-8736-4AE1-B7E4-9986B3D0F3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733801" y="1874521"/>
          <a:ext cx="472439" cy="472439"/>
        </a:xfrm>
        <a:prstGeom prst="rect">
          <a:avLst/>
        </a:prstGeom>
      </xdr:spPr>
    </xdr:pic>
    <xdr:clientData/>
  </xdr:twoCellAnchor>
  <xdr:twoCellAnchor editAs="oneCell">
    <xdr:from>
      <xdr:col>4</xdr:col>
      <xdr:colOff>60961</xdr:colOff>
      <xdr:row>10</xdr:row>
      <xdr:rowOff>30481</xdr:rowOff>
    </xdr:from>
    <xdr:to>
      <xdr:col>4</xdr:col>
      <xdr:colOff>533400</xdr:colOff>
      <xdr:row>12</xdr:row>
      <xdr:rowOff>137160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4C4F6FEC-937D-4530-9481-DF42DCBA7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499361" y="1859281"/>
          <a:ext cx="472439" cy="472439"/>
        </a:xfrm>
        <a:prstGeom prst="rect">
          <a:avLst/>
        </a:prstGeom>
      </xdr:spPr>
    </xdr:pic>
    <xdr:clientData/>
  </xdr:twoCellAnchor>
  <xdr:twoCellAnchor editAs="oneCell">
    <xdr:from>
      <xdr:col>1</xdr:col>
      <xdr:colOff>53341</xdr:colOff>
      <xdr:row>10</xdr:row>
      <xdr:rowOff>38101</xdr:rowOff>
    </xdr:from>
    <xdr:to>
      <xdr:col>1</xdr:col>
      <xdr:colOff>533400</xdr:colOff>
      <xdr:row>12</xdr:row>
      <xdr:rowOff>152400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84B66E21-E03A-43E2-B203-65828B736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62941" y="1882141"/>
          <a:ext cx="480059" cy="480059"/>
        </a:xfrm>
        <a:prstGeom prst="rect">
          <a:avLst/>
        </a:prstGeom>
      </xdr:spPr>
    </xdr:pic>
    <xdr:clientData/>
  </xdr:twoCellAnchor>
  <xdr:twoCellAnchor editAs="oneCell">
    <xdr:from>
      <xdr:col>6</xdr:col>
      <xdr:colOff>83821</xdr:colOff>
      <xdr:row>2</xdr:row>
      <xdr:rowOff>38101</xdr:rowOff>
    </xdr:from>
    <xdr:to>
      <xdr:col>6</xdr:col>
      <xdr:colOff>518160</xdr:colOff>
      <xdr:row>4</xdr:row>
      <xdr:rowOff>184315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7A4201B0-63BD-4B02-B1A7-20B54947DC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3741421" y="403861"/>
          <a:ext cx="434339" cy="511974"/>
        </a:xfrm>
        <a:prstGeom prst="rect">
          <a:avLst/>
        </a:prstGeom>
      </xdr:spPr>
    </xdr:pic>
    <xdr:clientData/>
  </xdr:twoCellAnchor>
  <xdr:twoCellAnchor editAs="oneCell">
    <xdr:from>
      <xdr:col>8</xdr:col>
      <xdr:colOff>60961</xdr:colOff>
      <xdr:row>10</xdr:row>
      <xdr:rowOff>15241</xdr:rowOff>
    </xdr:from>
    <xdr:to>
      <xdr:col>8</xdr:col>
      <xdr:colOff>541021</xdr:colOff>
      <xdr:row>12</xdr:row>
      <xdr:rowOff>129541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CEC3DEE7-4628-4B9B-8666-C4A794EBC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4937761" y="1844041"/>
          <a:ext cx="480060" cy="480060"/>
        </a:xfrm>
        <a:prstGeom prst="rect">
          <a:avLst/>
        </a:prstGeom>
      </xdr:spPr>
    </xdr:pic>
    <xdr:clientData/>
  </xdr:twoCellAnchor>
  <xdr:twoCellAnchor editAs="oneCell">
    <xdr:from>
      <xdr:col>8</xdr:col>
      <xdr:colOff>53341</xdr:colOff>
      <xdr:row>2</xdr:row>
      <xdr:rowOff>31195</xdr:rowOff>
    </xdr:from>
    <xdr:to>
      <xdr:col>8</xdr:col>
      <xdr:colOff>563881</xdr:colOff>
      <xdr:row>4</xdr:row>
      <xdr:rowOff>160021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21D3E498-5DAE-4F3D-B6BD-C5F1D7BE43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930141" y="396955"/>
          <a:ext cx="510540" cy="494586"/>
        </a:xfrm>
        <a:prstGeom prst="rect">
          <a:avLst/>
        </a:prstGeom>
      </xdr:spPr>
    </xdr:pic>
    <xdr:clientData/>
  </xdr:twoCellAnchor>
  <xdr:twoCellAnchor editAs="oneCell">
    <xdr:from>
      <xdr:col>3</xdr:col>
      <xdr:colOff>68581</xdr:colOff>
      <xdr:row>10</xdr:row>
      <xdr:rowOff>22861</xdr:rowOff>
    </xdr:from>
    <xdr:to>
      <xdr:col>3</xdr:col>
      <xdr:colOff>556260</xdr:colOff>
      <xdr:row>12</xdr:row>
      <xdr:rowOff>144780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2EFB74FB-0B8E-4D80-BF16-D96B6DBE8E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897381" y="1851661"/>
          <a:ext cx="487679" cy="487679"/>
        </a:xfrm>
        <a:prstGeom prst="rect">
          <a:avLst/>
        </a:prstGeom>
      </xdr:spPr>
    </xdr:pic>
    <xdr:clientData/>
  </xdr:twoCellAnchor>
  <xdr:twoCellAnchor editAs="oneCell">
    <xdr:from>
      <xdr:col>1</xdr:col>
      <xdr:colOff>99061</xdr:colOff>
      <xdr:row>2</xdr:row>
      <xdr:rowOff>38102</xdr:rowOff>
    </xdr:from>
    <xdr:to>
      <xdr:col>1</xdr:col>
      <xdr:colOff>525780</xdr:colOff>
      <xdr:row>4</xdr:row>
      <xdr:rowOff>133473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91BAF9ED-A1C8-4A00-9406-3C004892F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708661" y="403862"/>
          <a:ext cx="426719" cy="4611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AnthonyR/Downloads/2016%20Offseason%20Bye%20Planner%20(with%20byes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 Team"/>
      <sheetName val="2014 Prices"/>
      <sheetName val="Sheet33"/>
      <sheetName val="SC Lists"/>
      <sheetName val="2015 Stats"/>
      <sheetName val="RD19 BEs (2)"/>
      <sheetName val="2014 Prices (2)"/>
      <sheetName val="Historical"/>
      <sheetName val="Draw"/>
      <sheetName val="Byes"/>
      <sheetName val="2015 Prices (2)"/>
      <sheetName val="Players"/>
      <sheetName val="NRL_2014"/>
      <sheetName val="SC_2014"/>
      <sheetName val="Season Data"/>
      <sheetName val="SC Averages"/>
      <sheetName val="Mins Averages"/>
      <sheetName val="Games"/>
      <sheetName val="Prices"/>
      <sheetName val="2015 Prices2"/>
      <sheetName val="Sheet1"/>
      <sheetName val="Sheet2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Nuptie</v>
          </cell>
          <cell r="B2" t="str">
            <v>Nuptie</v>
          </cell>
          <cell r="C2" t="str">
            <v>Nuptie</v>
          </cell>
          <cell r="D2" t="str">
            <v>Nuptie</v>
          </cell>
          <cell r="E2" t="str">
            <v>Nuptie</v>
          </cell>
          <cell r="F2" t="str">
            <v>Nuptie</v>
          </cell>
          <cell r="G2" t="str">
            <v>Nuptie</v>
          </cell>
          <cell r="H2" t="str">
            <v>Yes</v>
          </cell>
        </row>
        <row r="3">
          <cell r="A3" t="str">
            <v>Ahearn, Jack</v>
          </cell>
          <cell r="B3" t="str">
            <v>Ahearn, Jack</v>
          </cell>
          <cell r="C3" t="str">
            <v>Austin, Blake</v>
          </cell>
          <cell r="D3" t="str">
            <v>Brooks, Luke</v>
          </cell>
          <cell r="E3" t="str">
            <v>Ah Mau, Leeson</v>
          </cell>
          <cell r="F3" t="str">
            <v>Adams, Ajuma</v>
          </cell>
          <cell r="G3" t="str">
            <v>Austin, Blake</v>
          </cell>
          <cell r="H3" t="str">
            <v>No</v>
          </cell>
        </row>
        <row r="4">
          <cell r="A4" t="str">
            <v>Barba, Ben</v>
          </cell>
          <cell r="B4" t="str">
            <v>Aitken, Euan</v>
          </cell>
          <cell r="C4" t="str">
            <v>Barba, Ben</v>
          </cell>
          <cell r="D4" t="str">
            <v>Cherry-Evans, Daly</v>
          </cell>
          <cell r="E4" t="str">
            <v>Akauola, Sitaleki</v>
          </cell>
          <cell r="F4" t="str">
            <v>Ah Mau, Leeson</v>
          </cell>
          <cell r="G4" t="str">
            <v>Ballin, Matt</v>
          </cell>
        </row>
        <row r="5">
          <cell r="A5" t="str">
            <v>Beale, Gerard</v>
          </cell>
          <cell r="B5" t="str">
            <v>Akauola, Sitaleki</v>
          </cell>
          <cell r="C5" t="str">
            <v>Brown, Fa'amanu</v>
          </cell>
          <cell r="D5" t="str">
            <v>Cook, Damien</v>
          </cell>
          <cell r="E5" t="str">
            <v>Arona, Tinirau</v>
          </cell>
          <cell r="F5" t="str">
            <v>Alvaro, Daniel</v>
          </cell>
          <cell r="G5" t="str">
            <v>Baptiste, Kurt</v>
          </cell>
        </row>
        <row r="6">
          <cell r="A6" t="str">
            <v>Boyd, Darius</v>
          </cell>
          <cell r="B6" t="str">
            <v>Allwood, Matthew</v>
          </cell>
          <cell r="C6" t="str">
            <v>Cartwright, Bryce</v>
          </cell>
          <cell r="D6" t="str">
            <v>Cornish, Mitchell</v>
          </cell>
          <cell r="E6" t="str">
            <v>Asiata, John</v>
          </cell>
          <cell r="F6" t="str">
            <v>Anderson, Sam</v>
          </cell>
          <cell r="G6" t="str">
            <v>Brown, Fa'amanu</v>
          </cell>
        </row>
        <row r="7">
          <cell r="A7" t="str">
            <v>Coote, Lachlan</v>
          </cell>
          <cell r="B7" t="str">
            <v>Aubusson, Mitchell</v>
          </cell>
          <cell r="C7" t="str">
            <v>Coote, Lachlan</v>
          </cell>
          <cell r="D7" t="str">
            <v>Cronk, Cooper</v>
          </cell>
          <cell r="E7" t="str">
            <v>Asofa-Solomona, Nelson</v>
          </cell>
          <cell r="F7" t="str">
            <v>Andrews, Tyson</v>
          </cell>
          <cell r="G7" t="str">
            <v>Buttriss, Glen</v>
          </cell>
        </row>
        <row r="8">
          <cell r="A8" t="str">
            <v>Cronin, Mitchell</v>
          </cell>
          <cell r="B8" t="str">
            <v>Auva'a, Kirisome</v>
          </cell>
          <cell r="C8" t="str">
            <v>Cornish, Mitchell</v>
          </cell>
          <cell r="D8" t="str">
            <v>Dockar-Clay, Zach</v>
          </cell>
          <cell r="E8" t="str">
            <v>Aubusson, Mitchell</v>
          </cell>
          <cell r="F8" t="str">
            <v>Arona, Tinirau</v>
          </cell>
          <cell r="G8" t="str">
            <v>Carter, Paul</v>
          </cell>
        </row>
        <row r="9">
          <cell r="A9" t="str">
            <v>Dugan, Josh</v>
          </cell>
          <cell r="B9" t="str">
            <v>Ayshford, Blake</v>
          </cell>
          <cell r="C9" t="str">
            <v>Elgey, Kane</v>
          </cell>
          <cell r="D9" t="str">
            <v>Drinkwater, Josh</v>
          </cell>
          <cell r="E9" t="str">
            <v>Barnett, Mitchell</v>
          </cell>
          <cell r="F9" t="str">
            <v>Asofa-Solomona, Nelson</v>
          </cell>
          <cell r="G9" t="str">
            <v>Cherrington, Manaia</v>
          </cell>
        </row>
        <row r="10">
          <cell r="A10" t="str">
            <v>Eden, Greg</v>
          </cell>
          <cell r="B10" t="str">
            <v>Beale, Gerard</v>
          </cell>
          <cell r="C10" t="str">
            <v>Fogarty, Jamal</v>
          </cell>
          <cell r="D10" t="str">
            <v>Elgey, Kane</v>
          </cell>
          <cell r="E10" t="str">
            <v>Bateman, Luke</v>
          </cell>
          <cell r="F10" t="str">
            <v>Barnett, Mitchell</v>
          </cell>
          <cell r="G10" t="str">
            <v>Clydsdale, Adam</v>
          </cell>
        </row>
        <row r="11">
          <cell r="A11" t="str">
            <v>Ferguson, Blake</v>
          </cell>
          <cell r="B11" t="str">
            <v>Berryman, Delroy</v>
          </cell>
          <cell r="C11" t="str">
            <v>Foran, Kieran</v>
          </cell>
          <cell r="D11" t="str">
            <v>Gidley, Kurt</v>
          </cell>
          <cell r="E11" t="str">
            <v>Bhana, David</v>
          </cell>
          <cell r="F11" t="str">
            <v>Bateman, Luke</v>
          </cell>
          <cell r="G11" t="str">
            <v>Cook, Damien</v>
          </cell>
        </row>
        <row r="12">
          <cell r="A12" t="str">
            <v>Fisiiahi, Glen</v>
          </cell>
          <cell r="B12" t="str">
            <v>Bird, Jack</v>
          </cell>
          <cell r="C12" t="str">
            <v>Graham, Jaline</v>
          </cell>
          <cell r="D12" t="str">
            <v>Graham, Jaline</v>
          </cell>
          <cell r="E12" t="str">
            <v>Bird, Greg</v>
          </cell>
          <cell r="F12" t="str">
            <v>Binge, Caleb</v>
          </cell>
          <cell r="G12" t="str">
            <v>Cronin, Mitchell</v>
          </cell>
        </row>
        <row r="13">
          <cell r="A13" t="str">
            <v>Fusitua, David</v>
          </cell>
          <cell r="B13" t="str">
            <v>Blair, Cheyse</v>
          </cell>
          <cell r="C13" t="str">
            <v>Graham, Wade</v>
          </cell>
          <cell r="D13" t="str">
            <v>Hastings, Jackson</v>
          </cell>
          <cell r="E13" t="str">
            <v>Bird, Jack</v>
          </cell>
          <cell r="F13" t="str">
            <v>Blair, Adam</v>
          </cell>
          <cell r="G13" t="str">
            <v>De Gois, Isaac</v>
          </cell>
        </row>
        <row r="14">
          <cell r="A14" t="str">
            <v>Gardner, Nathan</v>
          </cell>
          <cell r="B14" t="str">
            <v>Blake, Waqa</v>
          </cell>
          <cell r="C14" t="str">
            <v>Green, Blake</v>
          </cell>
          <cell r="D14" t="str">
            <v>Hazard, Christian</v>
          </cell>
          <cell r="E14" t="str">
            <v>Blair, Adam</v>
          </cell>
          <cell r="F14" t="str">
            <v>Bolton, Scott</v>
          </cell>
          <cell r="G14" t="str">
            <v>Dockar-Clay, Zach</v>
          </cell>
        </row>
        <row r="15">
          <cell r="A15" t="str">
            <v>Gidley, Kurt</v>
          </cell>
          <cell r="B15" t="str">
            <v>Bowen, Javid</v>
          </cell>
          <cell r="C15" t="str">
            <v>Hampton, Ben</v>
          </cell>
          <cell r="D15" t="str">
            <v>Henry, Beau</v>
          </cell>
          <cell r="E15" t="str">
            <v>Boyce, Joe</v>
          </cell>
          <cell r="F15" t="str">
            <v>Boyd, Shannon</v>
          </cell>
          <cell r="G15" t="str">
            <v>Ennis, Michael</v>
          </cell>
        </row>
        <row r="16">
          <cell r="A16" t="str">
            <v>Gordon, Kevin</v>
          </cell>
          <cell r="B16" t="str">
            <v>Boyd, Darius</v>
          </cell>
          <cell r="C16" t="str">
            <v>Hazard, Christian</v>
          </cell>
          <cell r="D16" t="str">
            <v>Hodkinson, Trent</v>
          </cell>
          <cell r="E16" t="str">
            <v>Britt, Dean</v>
          </cell>
          <cell r="F16" t="str">
            <v>Bromwich, Jesse</v>
          </cell>
          <cell r="G16" t="str">
            <v>Falloon, Beau</v>
          </cell>
        </row>
        <row r="17">
          <cell r="A17" t="str">
            <v>Gordon, Michael</v>
          </cell>
          <cell r="B17" t="str">
            <v>Brown, Lewis</v>
          </cell>
          <cell r="C17" t="str">
            <v>Henry, Beau</v>
          </cell>
          <cell r="D17" t="str">
            <v>Hunt, Ben</v>
          </cell>
          <cell r="E17" t="str">
            <v>Bromwich, Kenneath</v>
          </cell>
          <cell r="F17" t="str">
            <v>Bromwich, Kenneath</v>
          </cell>
          <cell r="G17" t="str">
            <v>Farah, Robbie</v>
          </cell>
        </row>
        <row r="18">
          <cell r="A18" t="str">
            <v>Gutherson, Clint</v>
          </cell>
          <cell r="B18" t="str">
            <v>Brown, Mitch</v>
          </cell>
          <cell r="C18" t="str">
            <v>Hutchison, Drew</v>
          </cell>
          <cell r="D18" t="str">
            <v>John, Isaac</v>
          </cell>
          <cell r="E18" t="str">
            <v>Brown, Lewis</v>
          </cell>
          <cell r="F18" t="str">
            <v>Brown, Nathan</v>
          </cell>
          <cell r="G18" t="str">
            <v>Friend, Jake</v>
          </cell>
        </row>
        <row r="19">
          <cell r="A19" t="str">
            <v>Hampton, Ben</v>
          </cell>
          <cell r="B19" t="str">
            <v>Chambers, Will</v>
          </cell>
          <cell r="C19" t="str">
            <v>John, Isaac</v>
          </cell>
          <cell r="D19" t="str">
            <v>Johnson, Shaun</v>
          </cell>
          <cell r="E19" t="str">
            <v>Buhrer, Jamie</v>
          </cell>
          <cell r="F19" t="str">
            <v>Browne, Tim</v>
          </cell>
          <cell r="G19" t="str">
            <v>Friend, Nathan</v>
          </cell>
        </row>
        <row r="20">
          <cell r="A20" t="str">
            <v>Hiku, Peta</v>
          </cell>
          <cell r="B20" t="str">
            <v>Champion, Beau</v>
          </cell>
          <cell r="C20" t="str">
            <v>Johnson, Shaun</v>
          </cell>
          <cell r="D20" t="str">
            <v>Keary, Luke</v>
          </cell>
          <cell r="E20" t="str">
            <v>Bukuya, Jayson</v>
          </cell>
          <cell r="F20" t="str">
            <v>Buchanan, Jack</v>
          </cell>
          <cell r="G20" t="str">
            <v>Garvey, Craig</v>
          </cell>
        </row>
        <row r="21">
          <cell r="A21" t="str">
            <v>Hodges, Justin</v>
          </cell>
          <cell r="B21" t="str">
            <v>Copley, Dale</v>
          </cell>
          <cell r="C21" t="str">
            <v>Keary, Luke</v>
          </cell>
          <cell r="D21" t="str">
            <v>Keating, Kris</v>
          </cell>
          <cell r="E21" t="str">
            <v>Burr, Lachlan</v>
          </cell>
          <cell r="F21" t="str">
            <v>Burgess, George</v>
          </cell>
          <cell r="G21" t="str">
            <v>Granville, Jake</v>
          </cell>
        </row>
        <row r="22">
          <cell r="A22" t="str">
            <v>Hoffman, Josh</v>
          </cell>
          <cell r="B22" t="str">
            <v>Crampton, Davin</v>
          </cell>
          <cell r="C22" t="str">
            <v>Leuluai, Thomas</v>
          </cell>
          <cell r="D22" t="str">
            <v>Kelly, Luke</v>
          </cell>
          <cell r="E22" t="str">
            <v>Buttriss, Glen</v>
          </cell>
          <cell r="F22" t="str">
            <v>Burgess, Luke</v>
          </cell>
          <cell r="G22" t="str">
            <v>Griffin, Slade</v>
          </cell>
        </row>
        <row r="23">
          <cell r="A23" t="str">
            <v>Holmes, Valentine</v>
          </cell>
          <cell r="B23" t="str">
            <v>Crichton, Angus</v>
          </cell>
          <cell r="C23" t="str">
            <v>Lino, Mason</v>
          </cell>
          <cell r="D23" t="str">
            <v>Lino, Mason</v>
          </cell>
          <cell r="E23" t="str">
            <v>Carter, Paul</v>
          </cell>
          <cell r="F23" t="str">
            <v>Burgess, Thomas</v>
          </cell>
          <cell r="G23" t="str">
            <v>Hastings, Jackson</v>
          </cell>
        </row>
        <row r="24">
          <cell r="A24" t="str">
            <v>Hopoate, Will</v>
          </cell>
          <cell r="B24" t="str">
            <v>Croker, Jarrod</v>
          </cell>
          <cell r="C24" t="str">
            <v>Littlejohn, Jack</v>
          </cell>
          <cell r="D24" t="str">
            <v>Littlejohn, Jack</v>
          </cell>
          <cell r="E24" t="str">
            <v>Cartwright, Bryce</v>
          </cell>
          <cell r="F24" t="str">
            <v>Campbell-Gillard, Reagan</v>
          </cell>
          <cell r="G24" t="str">
            <v>Havili, Siliva</v>
          </cell>
        </row>
        <row r="25">
          <cell r="A25" t="str">
            <v>Hunt, Justin</v>
          </cell>
          <cell r="B25" t="str">
            <v>Crooks, Ben</v>
          </cell>
          <cell r="C25" t="str">
            <v>Lolohea, Tuimoala</v>
          </cell>
          <cell r="D25" t="str">
            <v>Lui, Robert</v>
          </cell>
          <cell r="E25" t="str">
            <v>Chee Kam, Michael</v>
          </cell>
          <cell r="F25" t="str">
            <v>Clark, Jason</v>
          </cell>
          <cell r="G25" t="str">
            <v>Hinchcliffe, Ryan</v>
          </cell>
        </row>
        <row r="26">
          <cell r="A26" t="str">
            <v>Inglis, Greg</v>
          </cell>
          <cell r="B26" t="str">
            <v>Don, Anthony</v>
          </cell>
          <cell r="C26" t="str">
            <v>Lui, Robert</v>
          </cell>
          <cell r="D26" t="str">
            <v>Maloney, James</v>
          </cell>
          <cell r="E26" t="str">
            <v>Clark, Jason</v>
          </cell>
          <cell r="F26" t="str">
            <v>Cooper, Mike</v>
          </cell>
          <cell r="G26" t="str">
            <v>Hodges, Jayden</v>
          </cell>
        </row>
        <row r="27">
          <cell r="A27" t="str">
            <v>Johnston, Alex</v>
          </cell>
          <cell r="B27" t="str">
            <v>Dowling, Jamie</v>
          </cell>
          <cell r="C27" t="str">
            <v>Maloney, James</v>
          </cell>
          <cell r="D27" t="str">
            <v>Marshall, Benji</v>
          </cell>
          <cell r="E27" t="str">
            <v>Cooper, Gavin</v>
          </cell>
          <cell r="F27" t="str">
            <v>Creagh, Ben</v>
          </cell>
          <cell r="G27" t="str">
            <v>Hodgson, Josh</v>
          </cell>
        </row>
        <row r="28">
          <cell r="A28" t="str">
            <v>Kahu, Jordan</v>
          </cell>
          <cell r="B28" t="str">
            <v>Drew, Jordan</v>
          </cell>
          <cell r="C28" t="str">
            <v>Marshall, Benji</v>
          </cell>
          <cell r="D28" t="str">
            <v>McCrone, Josh</v>
          </cell>
          <cell r="E28" t="str">
            <v>Cooper, Mike</v>
          </cell>
          <cell r="F28" t="str">
            <v>De Belin, Jack</v>
          </cell>
          <cell r="G28" t="str">
            <v>Keating, Kris</v>
          </cell>
        </row>
        <row r="29">
          <cell r="A29" t="str">
            <v>MacDonald, Nene</v>
          </cell>
          <cell r="B29" t="str">
            <v>Duffie, Matthew</v>
          </cell>
          <cell r="C29" t="str">
            <v>Mbye, Moses</v>
          </cell>
          <cell r="D29" t="str">
            <v>Moltzen, Tim</v>
          </cell>
          <cell r="E29" t="str">
            <v>Cordner, Boyd</v>
          </cell>
          <cell r="F29" t="str">
            <v>Docker, Adam</v>
          </cell>
          <cell r="G29" t="str">
            <v>Kelly, Luke</v>
          </cell>
        </row>
        <row r="30">
          <cell r="A30" t="str">
            <v>Mamo, Jake</v>
          </cell>
          <cell r="B30" t="str">
            <v>Dugan, Josh</v>
          </cell>
          <cell r="C30" t="str">
            <v>Milford, Anthony</v>
          </cell>
          <cell r="D30" t="str">
            <v>Mortimer, Daniel</v>
          </cell>
          <cell r="E30" t="str">
            <v>Crampton, Davin</v>
          </cell>
          <cell r="F30" t="str">
            <v>Dodds, Mitchell</v>
          </cell>
          <cell r="G30" t="str">
            <v>King, Cameron</v>
          </cell>
        </row>
        <row r="31">
          <cell r="A31" t="str">
            <v>Mann, Kurt</v>
          </cell>
          <cell r="B31" t="str">
            <v>Eden, Greg</v>
          </cell>
          <cell r="C31" t="str">
            <v>Morgan, Michael</v>
          </cell>
          <cell r="D31" t="str">
            <v>Mullen, Jarrod</v>
          </cell>
          <cell r="E31" t="str">
            <v>Creagh, Ben</v>
          </cell>
          <cell r="F31" t="str">
            <v>Douglas, Luke</v>
          </cell>
          <cell r="G31" t="str">
            <v>Koroisau, Apisai</v>
          </cell>
        </row>
        <row r="32">
          <cell r="A32" t="str">
            <v>Maranta, Lachlan</v>
          </cell>
          <cell r="B32" t="str">
            <v>Elliot, Brendan</v>
          </cell>
          <cell r="C32" t="str">
            <v>Moses, Mitchell</v>
          </cell>
          <cell r="D32" t="str">
            <v>Nikorima, Kodi</v>
          </cell>
          <cell r="E32" t="str">
            <v>Crichton, Angus</v>
          </cell>
          <cell r="F32" t="str">
            <v>Edwards, Joel</v>
          </cell>
          <cell r="G32" t="str">
            <v>Kostjasyn, Rory</v>
          </cell>
        </row>
        <row r="33">
          <cell r="A33" t="str">
            <v>Mata'utia, Peter</v>
          </cell>
          <cell r="B33" t="str">
            <v>Faifai Loa, Kalifa</v>
          </cell>
          <cell r="C33" t="str">
            <v>Mullen, Jarrod</v>
          </cell>
          <cell r="D33" t="str">
            <v>Nona, Shaun</v>
          </cell>
          <cell r="E33" t="str">
            <v>De Belin, Jack</v>
          </cell>
          <cell r="F33" t="str">
            <v>Ese'ese, Herman</v>
          </cell>
          <cell r="G33" t="str">
            <v>L'Estrange, Heath</v>
          </cell>
        </row>
        <row r="34">
          <cell r="A34" t="str">
            <v>Mata'utia, Sione</v>
          </cell>
          <cell r="B34" t="str">
            <v>Faraimo, Bureta</v>
          </cell>
          <cell r="C34" t="str">
            <v>Nikorima, Kodi</v>
          </cell>
          <cell r="D34" t="str">
            <v>Pearce, Mitchell</v>
          </cell>
          <cell r="E34" t="str">
            <v>Docker, Adam</v>
          </cell>
          <cell r="F34" t="str">
            <v>Evans, Kane</v>
          </cell>
          <cell r="G34" t="str">
            <v>Leuluai, Thomas</v>
          </cell>
        </row>
        <row r="35">
          <cell r="A35" t="str">
            <v>McDonnell, Shannon</v>
          </cell>
          <cell r="B35" t="str">
            <v>Farrell, Dylan</v>
          </cell>
          <cell r="C35" t="str">
            <v>Nona, Shaun</v>
          </cell>
          <cell r="D35" t="str">
            <v>Randell, Tyler</v>
          </cell>
          <cell r="E35" t="str">
            <v>Eastwood, Greg</v>
          </cell>
          <cell r="F35" t="str">
            <v>Fa'aoso, Richard</v>
          </cell>
          <cell r="G35" t="str">
            <v>Levi, Danny</v>
          </cell>
        </row>
        <row r="36">
          <cell r="A36" t="str">
            <v>Mead, David</v>
          </cell>
          <cell r="B36" t="str">
            <v>Feki, Sosaia</v>
          </cell>
          <cell r="C36" t="str">
            <v>Norman, Corey</v>
          </cell>
          <cell r="D36" t="str">
            <v>Reynolds, Adam</v>
          </cell>
          <cell r="E36" t="str">
            <v>Edwards, Joel</v>
          </cell>
          <cell r="F36" t="str">
            <v>Fifita, Andrew</v>
          </cell>
          <cell r="G36" t="str">
            <v>Lichaa, Michael</v>
          </cell>
        </row>
        <row r="37">
          <cell r="A37" t="str">
            <v>Milford, Anthony</v>
          </cell>
          <cell r="B37" t="str">
            <v>Feldt, Kyle</v>
          </cell>
          <cell r="C37" t="str">
            <v>Paulo, Joseph</v>
          </cell>
          <cell r="D37" t="str">
            <v>Roberts, Tyrone</v>
          </cell>
          <cell r="E37" t="str">
            <v>Edwards, Kenny</v>
          </cell>
          <cell r="F37" t="str">
            <v>Fifita, David</v>
          </cell>
          <cell r="G37" t="str">
            <v>Luani, Joel</v>
          </cell>
        </row>
        <row r="38">
          <cell r="A38" t="str">
            <v>Mitchell, Latrell</v>
          </cell>
          <cell r="B38" t="str">
            <v>Ferguson, Blake</v>
          </cell>
          <cell r="C38" t="str">
            <v>Reynolds, Josh</v>
          </cell>
          <cell r="D38" t="str">
            <v>Robson, Jeff</v>
          </cell>
          <cell r="E38" t="str">
            <v>Faitala-Mariner, Raymond</v>
          </cell>
          <cell r="F38" t="str">
            <v>Finucane, Dale</v>
          </cell>
          <cell r="G38" t="str">
            <v>Luke, Issac</v>
          </cell>
        </row>
        <row r="39">
          <cell r="A39" t="str">
            <v>Moltzen, Tim</v>
          </cell>
          <cell r="B39" t="str">
            <v>Fine, Asipeli</v>
          </cell>
          <cell r="C39" t="str">
            <v>Roache, Nathaniel</v>
          </cell>
          <cell r="D39" t="str">
            <v>Sezer, Aidan</v>
          </cell>
          <cell r="E39" t="str">
            <v>Fensom, Shaun</v>
          </cell>
          <cell r="F39" t="str">
            <v>Frizell, Tyson</v>
          </cell>
          <cell r="G39" t="str">
            <v>Mbye, Moses</v>
          </cell>
        </row>
        <row r="40">
          <cell r="A40" t="str">
            <v>Morgan, Michael</v>
          </cell>
          <cell r="B40" t="str">
            <v>Finua Puaka, Niua</v>
          </cell>
          <cell r="C40" t="str">
            <v>Roberts, Tyrone</v>
          </cell>
          <cell r="D40" t="str">
            <v>Soward, Jamie</v>
          </cell>
          <cell r="E40" t="str">
            <v>Finucane, Dale</v>
          </cell>
          <cell r="F40" t="str">
            <v>Gallen, Paul</v>
          </cell>
          <cell r="G40" t="str">
            <v>McCrone, Josh</v>
          </cell>
        </row>
        <row r="41">
          <cell r="A41" t="str">
            <v>Morris, Brett</v>
          </cell>
          <cell r="B41" t="str">
            <v>Fisiiahi, Glen</v>
          </cell>
          <cell r="C41" t="str">
            <v>Rudolph, Manaia</v>
          </cell>
          <cell r="D41" t="str">
            <v>Strasser, Zach</v>
          </cell>
          <cell r="E41" t="str">
            <v>Fitzgibbon, Lachlan</v>
          </cell>
          <cell r="F41" t="str">
            <v>Galloway, Keith</v>
          </cell>
          <cell r="G41" t="str">
            <v>McCullough, Andrew</v>
          </cell>
        </row>
        <row r="42">
          <cell r="A42" t="str">
            <v>Moses, Mitchell</v>
          </cell>
          <cell r="B42" t="str">
            <v>Folau, John</v>
          </cell>
          <cell r="C42" t="str">
            <v>Sezer, Aidan</v>
          </cell>
          <cell r="D42" t="str">
            <v>Taylor, Ashley</v>
          </cell>
          <cell r="E42" t="str">
            <v>Folau, John</v>
          </cell>
          <cell r="F42" t="str">
            <v>Garbutt, Mitchell</v>
          </cell>
          <cell r="G42" t="str">
            <v>McIlwrick, Matt</v>
          </cell>
        </row>
        <row r="43">
          <cell r="A43" t="str">
            <v>Moss, Kieran</v>
          </cell>
          <cell r="B43" t="str">
            <v>Fonua, Mahe</v>
          </cell>
          <cell r="C43" t="str">
            <v>Sironen, Curtis</v>
          </cell>
          <cell r="D43" t="str">
            <v>Thompson, Ray</v>
          </cell>
          <cell r="E43" t="str">
            <v>Frizell, Tyson</v>
          </cell>
          <cell r="F43" t="str">
            <v>Gavet, James</v>
          </cell>
          <cell r="G43" t="str">
            <v>McInnes, Cameron</v>
          </cell>
        </row>
        <row r="44">
          <cell r="A44" t="str">
            <v>Moylan, Matthew</v>
          </cell>
          <cell r="B44" t="str">
            <v>Fusitua, David</v>
          </cell>
          <cell r="C44" t="str">
            <v>Smith, Will</v>
          </cell>
          <cell r="D44" t="str">
            <v>Thurston, Johnathan</v>
          </cell>
          <cell r="E44" t="str">
            <v>Fualalo, Danny</v>
          </cell>
          <cell r="F44" t="str">
            <v>Glasby, Tim</v>
          </cell>
          <cell r="G44" t="str">
            <v>Mortimer, Daniel</v>
          </cell>
        </row>
        <row r="45">
          <cell r="A45" t="str">
            <v>Munster, Cameron</v>
          </cell>
          <cell r="B45" t="str">
            <v>Gagai, Dane</v>
          </cell>
          <cell r="C45" t="str">
            <v>Soward, Jamie</v>
          </cell>
          <cell r="D45" t="str">
            <v>Townsend, Chad</v>
          </cell>
          <cell r="E45" t="str">
            <v>Gallen, Paul</v>
          </cell>
          <cell r="F45" t="str">
            <v>Gower, David</v>
          </cell>
          <cell r="G45" t="str">
            <v>Moseley, Kierran</v>
          </cell>
        </row>
        <row r="46">
          <cell r="A46" t="str">
            <v>Murgha, Hezron</v>
          </cell>
          <cell r="B46" t="str">
            <v>Gagan, Jacob</v>
          </cell>
          <cell r="C46" t="str">
            <v>Strasser, Zach</v>
          </cell>
          <cell r="D46" t="str">
            <v>Walker, Cody</v>
          </cell>
          <cell r="E46" t="str">
            <v>Gillett, Matt</v>
          </cell>
          <cell r="F46" t="str">
            <v>Graham, James</v>
          </cell>
          <cell r="G46" t="str">
            <v>Parcell, Matt</v>
          </cell>
        </row>
        <row r="47">
          <cell r="A47" t="str">
            <v>Naiqama, Kevin</v>
          </cell>
          <cell r="B47" t="str">
            <v>Goodwin, Bryson</v>
          </cell>
          <cell r="C47" t="str">
            <v>Sutton, John</v>
          </cell>
          <cell r="D47" t="str">
            <v>Wallace, Peter</v>
          </cell>
          <cell r="E47" t="str">
            <v>Glasby, Tim</v>
          </cell>
          <cell r="F47" t="str">
            <v>Grant, Tim</v>
          </cell>
          <cell r="G47" t="str">
            <v>Peats, Nathan</v>
          </cell>
        </row>
        <row r="48">
          <cell r="A48" t="str">
            <v>Nightingale, Jason</v>
          </cell>
          <cell r="B48" t="str">
            <v>Gordon, Kevin</v>
          </cell>
          <cell r="C48" t="str">
            <v>Taylor, Ashley</v>
          </cell>
          <cell r="D48" t="str">
            <v>Widdop, Gareth</v>
          </cell>
          <cell r="E48" t="str">
            <v>Glenn, Alex</v>
          </cell>
          <cell r="F48" t="str">
            <v>Green, Jon</v>
          </cell>
          <cell r="G48" t="str">
            <v>Politoni, Pat</v>
          </cell>
        </row>
        <row r="49">
          <cell r="A49" t="str">
            <v>Perrett, Sam</v>
          </cell>
          <cell r="B49" t="str">
            <v>Gordon, Michael</v>
          </cell>
          <cell r="C49" t="str">
            <v>Thurston, Johnathan</v>
          </cell>
          <cell r="D49" t="str">
            <v>Williams, Sam</v>
          </cell>
          <cell r="E49" t="str">
            <v>Gower, David</v>
          </cell>
          <cell r="F49" t="str">
            <v>Grevsmuhl, Chris</v>
          </cell>
          <cell r="G49" t="str">
            <v>Pritchard, Kaysa</v>
          </cell>
        </row>
        <row r="50">
          <cell r="A50" t="str">
            <v>Phillips, Tyrone</v>
          </cell>
          <cell r="B50" t="str">
            <v>Gray, Aaron</v>
          </cell>
          <cell r="C50" t="str">
            <v>Townsend, Chad</v>
          </cell>
          <cell r="E50" t="str">
            <v>Graham, Wade</v>
          </cell>
          <cell r="F50" t="str">
            <v>Gubb, Charlie</v>
          </cell>
          <cell r="G50" t="str">
            <v>Puara, Wartovo</v>
          </cell>
        </row>
        <row r="51">
          <cell r="A51" t="str">
            <v>Rapana, Jordan</v>
          </cell>
          <cell r="B51" t="str">
            <v>Green, Nathan</v>
          </cell>
          <cell r="C51" t="str">
            <v>Walker, Cody</v>
          </cell>
          <cell r="E51" t="str">
            <v>Grevsmuhl, Chris</v>
          </cell>
          <cell r="F51" t="str">
            <v>Hala, David</v>
          </cell>
          <cell r="G51" t="str">
            <v>Randell, Tyler</v>
          </cell>
        </row>
        <row r="52">
          <cell r="A52" t="str">
            <v>Roache, Nathaniel</v>
          </cell>
          <cell r="B52" t="str">
            <v>Guerra, Aidan</v>
          </cell>
          <cell r="C52" t="str">
            <v>Walker, Dylan</v>
          </cell>
          <cell r="E52" t="str">
            <v>Griffin, Slade</v>
          </cell>
          <cell r="F52" t="str">
            <v>Hall, Glenn</v>
          </cell>
          <cell r="G52" t="str">
            <v>Redman, Chad</v>
          </cell>
        </row>
        <row r="53">
          <cell r="A53" t="str">
            <v>Robinson, Reece</v>
          </cell>
          <cell r="B53" t="str">
            <v>Gutherson, Clint</v>
          </cell>
          <cell r="C53" t="str">
            <v>Widdop, Gareth</v>
          </cell>
          <cell r="E53" t="str">
            <v>Guerra, Aidan</v>
          </cell>
          <cell r="F53" t="str">
            <v>Hannant, Ben</v>
          </cell>
          <cell r="G53" t="str">
            <v>Rein, Mitch</v>
          </cell>
        </row>
        <row r="54">
          <cell r="A54" t="str">
            <v>Ross, Nathan</v>
          </cell>
          <cell r="B54" t="str">
            <v>Halatau, Dene</v>
          </cell>
          <cell r="C54" t="str">
            <v>Williams, Tony</v>
          </cell>
          <cell r="E54" t="str">
            <v>Halatau, Dene</v>
          </cell>
          <cell r="F54" t="str">
            <v>Hasson, James</v>
          </cell>
          <cell r="G54" t="str">
            <v>Segeyaro, James</v>
          </cell>
        </row>
        <row r="55">
          <cell r="A55" t="str">
            <v>Rowe, Kurtis</v>
          </cell>
          <cell r="B55" t="str">
            <v>Hawkins, Jeremy</v>
          </cell>
          <cell r="E55" t="str">
            <v>Hall, Glenn</v>
          </cell>
          <cell r="F55" t="str">
            <v>Hoare, Sam</v>
          </cell>
          <cell r="G55" t="str">
            <v>Simpkins, Ryan</v>
          </cell>
        </row>
        <row r="56">
          <cell r="A56" t="str">
            <v>Santo, Zac</v>
          </cell>
          <cell r="B56" t="str">
            <v>Henry, Ben</v>
          </cell>
          <cell r="E56" t="str">
            <v>Harris, Tohu</v>
          </cell>
          <cell r="F56" t="str">
            <v>Houma, Saulala</v>
          </cell>
          <cell r="G56" t="str">
            <v>Smith, Cameron</v>
          </cell>
        </row>
        <row r="57">
          <cell r="A57" t="str">
            <v>Slater, Billy</v>
          </cell>
          <cell r="B57" t="str">
            <v>Hiku, Peta</v>
          </cell>
          <cell r="E57" t="str">
            <v>Hasson, James</v>
          </cell>
          <cell r="F57" t="str">
            <v>Houston, Chris</v>
          </cell>
          <cell r="G57" t="str">
            <v>Srama, Matt</v>
          </cell>
        </row>
        <row r="58">
          <cell r="A58" t="str">
            <v>Stewart, Brett</v>
          </cell>
          <cell r="B58" t="str">
            <v>Hodges, Justin</v>
          </cell>
          <cell r="E58" t="str">
            <v>Heighington, Chris</v>
          </cell>
          <cell r="F58" t="str">
            <v>Ioane, Mark</v>
          </cell>
          <cell r="G58" t="str">
            <v>Stanley, Kyle</v>
          </cell>
        </row>
        <row r="59">
          <cell r="A59" t="str">
            <v>Tedesco, James</v>
          </cell>
          <cell r="B59" t="str">
            <v>Hoeter, Delouise</v>
          </cell>
          <cell r="E59" t="str">
            <v>Henry, Ben</v>
          </cell>
          <cell r="F59" t="str">
            <v>James, Ryan</v>
          </cell>
          <cell r="G59" t="str">
            <v>Thompson, Ray</v>
          </cell>
        </row>
        <row r="60">
          <cell r="A60" t="str">
            <v>Tomkins, Sam</v>
          </cell>
          <cell r="B60" t="str">
            <v>Hoffman, Josh</v>
          </cell>
          <cell r="E60" t="str">
            <v>Hess, Coen</v>
          </cell>
          <cell r="F60" t="str">
            <v>Kasiano, Sam</v>
          </cell>
          <cell r="G60" t="str">
            <v>Waddell, Travis</v>
          </cell>
        </row>
        <row r="61">
          <cell r="A61" t="str">
            <v>Trbojevic, Tom</v>
          </cell>
          <cell r="B61" t="str">
            <v>Holmes, Valentine</v>
          </cell>
          <cell r="E61" t="str">
            <v>Hinchcliffe, Ryan</v>
          </cell>
          <cell r="F61" t="str">
            <v>Kaufusi, Antonio</v>
          </cell>
        </row>
        <row r="62">
          <cell r="A62" t="str">
            <v>Tuivasa-Sheck, Roger</v>
          </cell>
          <cell r="B62" t="str">
            <v>Hopoate, Will</v>
          </cell>
          <cell r="E62" t="str">
            <v>Hoffman, Ryan</v>
          </cell>
          <cell r="F62" t="str">
            <v>Kaufusi, Felise</v>
          </cell>
        </row>
        <row r="63">
          <cell r="A63" t="str">
            <v>Watene-Zelezniak, Dallin</v>
          </cell>
          <cell r="B63" t="str">
            <v>Hunt, Hymel</v>
          </cell>
          <cell r="E63" t="str">
            <v>Horo, Justin</v>
          </cell>
          <cell r="F63" t="str">
            <v>Kaufusi, Patrick</v>
          </cell>
        </row>
        <row r="64">
          <cell r="A64" t="str">
            <v>Wighton, Jack</v>
          </cell>
          <cell r="B64" t="str">
            <v>Hunt, Justin</v>
          </cell>
          <cell r="E64" t="str">
            <v>Houston, Chris</v>
          </cell>
          <cell r="F64" t="str">
            <v>Kennedy, Martin</v>
          </cell>
        </row>
        <row r="65">
          <cell r="A65" t="str">
            <v>Zillman, William</v>
          </cell>
          <cell r="B65" t="str">
            <v>Hurrell, Konrad</v>
          </cell>
          <cell r="E65" t="str">
            <v>Ikahihifo, Sebastine</v>
          </cell>
          <cell r="F65" t="str">
            <v>Kite, Brent</v>
          </cell>
        </row>
        <row r="66">
          <cell r="B66" t="str">
            <v>Idris, Jamal</v>
          </cell>
          <cell r="E66" t="str">
            <v>Jackson, Josh</v>
          </cell>
          <cell r="F66" t="str">
            <v>Klemmer, David</v>
          </cell>
        </row>
        <row r="67">
          <cell r="B67" t="str">
            <v>Jackson, Josh</v>
          </cell>
          <cell r="E67" t="str">
            <v>Kaufusi, Patrick</v>
          </cell>
          <cell r="F67" t="str">
            <v>Latimore, Jeremy</v>
          </cell>
        </row>
        <row r="68">
          <cell r="B68" t="str">
            <v>Jennings, George</v>
          </cell>
          <cell r="E68" t="str">
            <v>Kennedy, Jarrad</v>
          </cell>
          <cell r="F68" t="str">
            <v>Latu, Leilani</v>
          </cell>
        </row>
        <row r="69">
          <cell r="B69" t="str">
            <v>Jennings, Michael</v>
          </cell>
          <cell r="E69" t="str">
            <v>Kennedy, Rhys</v>
          </cell>
          <cell r="F69" t="str">
            <v>Lawrence, Brenton</v>
          </cell>
        </row>
        <row r="70">
          <cell r="B70" t="str">
            <v>Jennings, Robert</v>
          </cell>
          <cell r="E70" t="str">
            <v>Lane, Shaun</v>
          </cell>
          <cell r="F70" t="str">
            <v>Learoyd-Lahrs, Tom</v>
          </cell>
        </row>
        <row r="71">
          <cell r="B71" t="str">
            <v>Johnston, Alex</v>
          </cell>
          <cell r="E71" t="str">
            <v>Langi, Samisoni</v>
          </cell>
          <cell r="F71" t="str">
            <v>Lillyman, Jacob</v>
          </cell>
        </row>
        <row r="72">
          <cell r="B72" t="str">
            <v>Kahu, Jordan</v>
          </cell>
          <cell r="E72" t="str">
            <v>Latu, Leilani</v>
          </cell>
          <cell r="F72" t="str">
            <v>Lisone, Sam</v>
          </cell>
        </row>
        <row r="73">
          <cell r="B73" t="str">
            <v>Kata, Solomone</v>
          </cell>
          <cell r="E73" t="str">
            <v>Leary, Blake</v>
          </cell>
          <cell r="F73" t="str">
            <v>Liu, Issac</v>
          </cell>
        </row>
        <row r="74">
          <cell r="B74" t="str">
            <v>Kennar, Richard</v>
          </cell>
          <cell r="E74" t="str">
            <v>Lewis, Luke</v>
          </cell>
          <cell r="F74" t="str">
            <v>Lodge, Matthew</v>
          </cell>
        </row>
        <row r="75">
          <cell r="B75" t="str">
            <v>Kennedy, Jarrad</v>
          </cell>
          <cell r="E75" t="str">
            <v>Liolevave, Lamar</v>
          </cell>
          <cell r="F75" t="str">
            <v>Lousi, Sione</v>
          </cell>
        </row>
        <row r="76">
          <cell r="B76" t="str">
            <v>Kenny-Dowall, Shaun</v>
          </cell>
          <cell r="E76" t="str">
            <v>Lisone, Sam</v>
          </cell>
          <cell r="F76" t="str">
            <v>Lui, Dunamis</v>
          </cell>
        </row>
        <row r="77">
          <cell r="B77" t="str">
            <v>Kirisome, Junior</v>
          </cell>
          <cell r="E77" t="str">
            <v>Lolo, Wesley</v>
          </cell>
          <cell r="F77" t="str">
            <v>Lussick, Darcy</v>
          </cell>
        </row>
        <row r="78">
          <cell r="B78" t="str">
            <v>Kiti Glymin, Yaw</v>
          </cell>
          <cell r="E78" t="str">
            <v>Lousi, Sione</v>
          </cell>
          <cell r="F78" t="str">
            <v>Lynch, Jeff</v>
          </cell>
        </row>
        <row r="79">
          <cell r="B79" t="str">
            <v>Koroibete, Marika</v>
          </cell>
          <cell r="E79" t="str">
            <v>Lovett, Kyle</v>
          </cell>
          <cell r="F79" t="str">
            <v>Mannah, Tim</v>
          </cell>
        </row>
        <row r="80">
          <cell r="B80" t="str">
            <v>Lafai, Tim</v>
          </cell>
          <cell r="E80" t="str">
            <v>Lowe, Ethan</v>
          </cell>
          <cell r="F80" t="str">
            <v>Mason, Willie</v>
          </cell>
        </row>
        <row r="81">
          <cell r="B81" t="str">
            <v>Langi, Samisoni</v>
          </cell>
          <cell r="E81" t="str">
            <v>Lowrie, Todd</v>
          </cell>
          <cell r="F81" t="str">
            <v>Matagi, Suaia</v>
          </cell>
        </row>
        <row r="82">
          <cell r="B82" t="str">
            <v>Laumape, Ngani</v>
          </cell>
          <cell r="E82" t="str">
            <v>Lussick, Darcy</v>
          </cell>
          <cell r="F82" t="str">
            <v>Mataora, Sam</v>
          </cell>
        </row>
        <row r="83">
          <cell r="B83" t="str">
            <v>Lawrence, Chris</v>
          </cell>
          <cell r="E83" t="str">
            <v>Lynch, Jeff</v>
          </cell>
          <cell r="F83" t="str">
            <v>Matulino, Ben</v>
          </cell>
        </row>
        <row r="84">
          <cell r="B84" t="str">
            <v>Lee, Brenko</v>
          </cell>
          <cell r="E84" t="str">
            <v>Mago, Patrick</v>
          </cell>
          <cell r="F84" t="str">
            <v>McGuire, Josh</v>
          </cell>
        </row>
        <row r="85">
          <cell r="B85" t="str">
            <v>Lee, Edrick</v>
          </cell>
          <cell r="E85" t="str">
            <v>Mannering, Simon</v>
          </cell>
          <cell r="F85" t="str">
            <v>McKendry, Sam</v>
          </cell>
        </row>
        <row r="86">
          <cell r="B86" t="str">
            <v>Leilua, Joseph</v>
          </cell>
          <cell r="E86" t="str">
            <v>Manu, Sika</v>
          </cell>
          <cell r="F86" t="str">
            <v>McLean, Jordan</v>
          </cell>
        </row>
        <row r="87">
          <cell r="B87" t="str">
            <v>Leutele, Ricky</v>
          </cell>
          <cell r="E87" t="str">
            <v>Manu, Willie</v>
          </cell>
          <cell r="F87" t="str">
            <v>Meehan, Willis</v>
          </cell>
        </row>
        <row r="88">
          <cell r="B88" t="str">
            <v>Lewis, Luke</v>
          </cell>
          <cell r="E88" t="str">
            <v>Marketo, Jake</v>
          </cell>
          <cell r="F88" t="str">
            <v>Merrin, Trent</v>
          </cell>
        </row>
        <row r="89">
          <cell r="B89" t="str">
            <v>Li, Leva</v>
          </cell>
          <cell r="E89" t="str">
            <v>Masima, Sione</v>
          </cell>
          <cell r="F89" t="str">
            <v>Minute, David</v>
          </cell>
        </row>
        <row r="90">
          <cell r="B90" t="str">
            <v>Linnett, Kane</v>
          </cell>
          <cell r="E90" t="str">
            <v>Mateo, Feleti</v>
          </cell>
          <cell r="F90" t="str">
            <v>Moa, Sam</v>
          </cell>
        </row>
        <row r="91">
          <cell r="B91" t="str">
            <v>Loko, Jacob</v>
          </cell>
          <cell r="E91" t="str">
            <v>Matthews, Will</v>
          </cell>
          <cell r="F91" t="str">
            <v>Moeroa, Tepai</v>
          </cell>
        </row>
        <row r="92">
          <cell r="B92" t="str">
            <v>Lolohea, Tuimoala</v>
          </cell>
          <cell r="E92" t="str">
            <v>Matulino, Ben</v>
          </cell>
          <cell r="F92" t="str">
            <v>Molo, Francis</v>
          </cell>
        </row>
        <row r="93">
          <cell r="B93" t="str">
            <v>Lulia, Keith</v>
          </cell>
          <cell r="E93" t="str">
            <v>Ma'u, Manu</v>
          </cell>
          <cell r="F93" t="str">
            <v>Myles, Nate</v>
          </cell>
        </row>
        <row r="94">
          <cell r="B94" t="str">
            <v>Lyon, Jamie</v>
          </cell>
          <cell r="E94" t="str">
            <v>Maumalo, Ken</v>
          </cell>
          <cell r="F94" t="str">
            <v>Napa, Dylan</v>
          </cell>
        </row>
        <row r="95">
          <cell r="B95" t="str">
            <v>MacDonald, Nene</v>
          </cell>
          <cell r="E95" t="str">
            <v>McPherson, Shannan</v>
          </cell>
          <cell r="F95" t="str">
            <v>Nutira, Rulon</v>
          </cell>
        </row>
        <row r="96">
          <cell r="B96" t="str">
            <v>Mamo, Jake</v>
          </cell>
          <cell r="E96" t="str">
            <v>McQueen, Chris</v>
          </cell>
          <cell r="F96" t="str">
            <v>Nuuausala, Frank-Paul</v>
          </cell>
        </row>
        <row r="97">
          <cell r="B97" t="str">
            <v>Mann, Kurt</v>
          </cell>
          <cell r="E97" t="str">
            <v>Meehan, Willis</v>
          </cell>
          <cell r="F97" t="str">
            <v>O'Brien, Rory</v>
          </cell>
        </row>
        <row r="98">
          <cell r="B98" t="str">
            <v>Mansour, Josh</v>
          </cell>
          <cell r="E98" t="str">
            <v>Merrin, Trent</v>
          </cell>
          <cell r="F98" t="str">
            <v>O'Donnell, Kyle</v>
          </cell>
        </row>
        <row r="99">
          <cell r="B99" t="str">
            <v>Manuleleua, Sam</v>
          </cell>
          <cell r="E99" t="str">
            <v>Minute, David</v>
          </cell>
          <cell r="F99" t="str">
            <v>Ofahengaue, Jo</v>
          </cell>
        </row>
        <row r="100">
          <cell r="B100" t="str">
            <v>Maranta, Lachlan</v>
          </cell>
          <cell r="E100" t="str">
            <v>Moeroa, Tepai</v>
          </cell>
          <cell r="F100" t="str">
            <v>O'Hanlon, Pat</v>
          </cell>
        </row>
        <row r="101">
          <cell r="B101" t="str">
            <v>Matai, Steve</v>
          </cell>
          <cell r="E101" t="str">
            <v>Murdoch-Masila, Ben</v>
          </cell>
          <cell r="F101" t="str">
            <v>Paasi, Agnatius</v>
          </cell>
        </row>
        <row r="102">
          <cell r="B102" t="str">
            <v>Mata'utia, Chanel</v>
          </cell>
          <cell r="E102" t="str">
            <v>Myles, Nate</v>
          </cell>
          <cell r="F102" t="str">
            <v>Page, Luke</v>
          </cell>
        </row>
        <row r="103">
          <cell r="B103" t="str">
            <v>Mata'utia, Pat</v>
          </cell>
          <cell r="E103" t="str">
            <v>Napa, Dylan</v>
          </cell>
          <cell r="F103" t="str">
            <v>Pangai, Tahakilu</v>
          </cell>
        </row>
        <row r="104">
          <cell r="B104" t="str">
            <v>Mata'utia, Peter</v>
          </cell>
          <cell r="E104" t="str">
            <v>Nelson, Cody</v>
          </cell>
          <cell r="F104" t="str">
            <v>Papalii, Abraham</v>
          </cell>
        </row>
        <row r="105">
          <cell r="B105" t="str">
            <v>Mata'utia, Sione</v>
          </cell>
          <cell r="E105" t="str">
            <v>Newton, Clint</v>
          </cell>
          <cell r="F105" t="str">
            <v>Papalii, Josh</v>
          </cell>
        </row>
        <row r="106">
          <cell r="B106" t="str">
            <v>Maumalo, Ken</v>
          </cell>
          <cell r="E106" t="str">
            <v>Nicholls, Mark</v>
          </cell>
          <cell r="F106" t="str">
            <v>Parker, Corey</v>
          </cell>
        </row>
        <row r="107">
          <cell r="B107" t="str">
            <v>McDonnell, Shannon</v>
          </cell>
          <cell r="E107" t="str">
            <v>Nuuausala, Frank-Paul</v>
          </cell>
          <cell r="F107" t="str">
            <v>Pauli, Pauli</v>
          </cell>
        </row>
        <row r="108">
          <cell r="B108" t="str">
            <v>McInally, Jarrod</v>
          </cell>
          <cell r="E108" t="str">
            <v>Oates, Corey</v>
          </cell>
          <cell r="F108" t="str">
            <v>Paulo, Junior</v>
          </cell>
        </row>
        <row r="109">
          <cell r="B109" t="str">
            <v>McManus, James</v>
          </cell>
          <cell r="E109" t="str">
            <v>O'Donnell, Kyle</v>
          </cell>
          <cell r="F109" t="str">
            <v>Perrett, Lloyd</v>
          </cell>
        </row>
        <row r="110">
          <cell r="B110" t="str">
            <v>Mead, David</v>
          </cell>
          <cell r="E110" t="str">
            <v>Ofahengaue, Jo</v>
          </cell>
          <cell r="F110" t="str">
            <v>Peteru, Nathaniel</v>
          </cell>
        </row>
        <row r="111">
          <cell r="B111" t="str">
            <v>Millard, Daryl</v>
          </cell>
          <cell r="E111" t="str">
            <v>O'Hanlon, Pat</v>
          </cell>
          <cell r="F111" t="str">
            <v>Pettybourne, Eddy</v>
          </cell>
        </row>
        <row r="112">
          <cell r="B112" t="str">
            <v>Milone, Nathan</v>
          </cell>
          <cell r="E112" t="str">
            <v>Palavi, John</v>
          </cell>
          <cell r="F112" t="str">
            <v>Rapira, Sam</v>
          </cell>
        </row>
        <row r="113">
          <cell r="B113" t="str">
            <v>Moga, Tautau</v>
          </cell>
          <cell r="E113" t="str">
            <v>Pangai, Tevita</v>
          </cell>
          <cell r="F113" t="str">
            <v>Robinson, Tim</v>
          </cell>
        </row>
        <row r="114">
          <cell r="B114" t="str">
            <v>Morgan, Ryan</v>
          </cell>
          <cell r="E114" t="str">
            <v>Papalii, Josh</v>
          </cell>
          <cell r="F114" t="str">
            <v>Rose, George</v>
          </cell>
        </row>
        <row r="115">
          <cell r="B115" t="str">
            <v>Morris, Brett</v>
          </cell>
          <cell r="E115" t="str">
            <v>Parker, Corey</v>
          </cell>
          <cell r="F115" t="str">
            <v>Sao, Ligia</v>
          </cell>
        </row>
        <row r="116">
          <cell r="B116" t="str">
            <v>Morris, Josh</v>
          </cell>
          <cell r="E116" t="str">
            <v>Pauli, Pauli</v>
          </cell>
          <cell r="F116" t="str">
            <v>Scott, Matthew</v>
          </cell>
        </row>
        <row r="117">
          <cell r="B117" t="str">
            <v>Moss, Kieran</v>
          </cell>
          <cell r="E117" t="str">
            <v>Paulo, Joseph</v>
          </cell>
          <cell r="F117" t="str">
            <v>Sene-Lefao, Jesse</v>
          </cell>
        </row>
        <row r="118">
          <cell r="B118" t="str">
            <v>Munster, Cameron</v>
          </cell>
          <cell r="E118" t="str">
            <v>Peachey, Tyrone</v>
          </cell>
          <cell r="F118" t="str">
            <v>Seumanufagai, Ava</v>
          </cell>
        </row>
        <row r="119">
          <cell r="B119" t="str">
            <v>Murgha, Hezron</v>
          </cell>
          <cell r="E119" t="str">
            <v>Pettybourne, Eddy</v>
          </cell>
          <cell r="F119" t="str">
            <v>Shillington, David</v>
          </cell>
        </row>
        <row r="120">
          <cell r="B120" t="str">
            <v>Murphy, Ed</v>
          </cell>
          <cell r="E120" t="str">
            <v>Peyroux, Dominique</v>
          </cell>
          <cell r="F120" t="str">
            <v>Sims, Korbin</v>
          </cell>
        </row>
        <row r="121">
          <cell r="B121" t="str">
            <v>Nabuli, Eto</v>
          </cell>
          <cell r="E121" t="str">
            <v>Prior, Matt</v>
          </cell>
          <cell r="F121" t="str">
            <v>Snowden, Kade</v>
          </cell>
        </row>
        <row r="122">
          <cell r="B122" t="str">
            <v>Naiqama, Kevin</v>
          </cell>
          <cell r="E122" t="str">
            <v>Pritchard, Frank</v>
          </cell>
          <cell r="F122" t="str">
            <v>Spina, Ben</v>
          </cell>
        </row>
        <row r="123">
          <cell r="B123" t="str">
            <v>Nightingale, Jason</v>
          </cell>
          <cell r="E123" t="str">
            <v>Proctor, Kevin</v>
          </cell>
          <cell r="F123" t="str">
            <v>Starling, Josh</v>
          </cell>
        </row>
        <row r="124">
          <cell r="B124" t="str">
            <v>Nofoaluma, David</v>
          </cell>
          <cell r="E124" t="str">
            <v>Redman, Chad</v>
          </cell>
          <cell r="F124" t="str">
            <v>Stockwell, Jack</v>
          </cell>
        </row>
        <row r="125">
          <cell r="B125" t="str">
            <v>Oates, Corey</v>
          </cell>
          <cell r="E125" t="str">
            <v>Reed, Jack</v>
          </cell>
          <cell r="F125" t="str">
            <v>Sue, Sauaso</v>
          </cell>
        </row>
        <row r="126">
          <cell r="B126" t="str">
            <v>Olive, John</v>
          </cell>
          <cell r="E126" t="str">
            <v>Ridge, Ben</v>
          </cell>
          <cell r="F126" t="str">
            <v>Tagataese, Sam</v>
          </cell>
        </row>
        <row r="127">
          <cell r="B127" t="str">
            <v>O'Neill, Justin</v>
          </cell>
          <cell r="E127" t="str">
            <v>Robinson, Matt</v>
          </cell>
          <cell r="F127" t="str">
            <v>Tamou, James</v>
          </cell>
        </row>
        <row r="128">
          <cell r="B128" t="str">
            <v>Peni, Chance</v>
          </cell>
          <cell r="E128" t="str">
            <v>Robinson, Tim</v>
          </cell>
          <cell r="F128" t="str">
            <v>Taupau, Martin</v>
          </cell>
        </row>
        <row r="129">
          <cell r="B129" t="str">
            <v>Perrett, Sam</v>
          </cell>
          <cell r="E129" t="str">
            <v>Rochow, Robbie</v>
          </cell>
          <cell r="F129" t="str">
            <v>Taylor, James</v>
          </cell>
        </row>
        <row r="130">
          <cell r="B130" t="str">
            <v>Pewhairangi, Api</v>
          </cell>
          <cell r="E130" t="str">
            <v>Roqica, Junior</v>
          </cell>
          <cell r="F130" t="str">
            <v>Terepo, Peni</v>
          </cell>
        </row>
        <row r="131">
          <cell r="B131" t="str">
            <v>Peyroux, Dominique</v>
          </cell>
          <cell r="E131" t="str">
            <v>Santi, Brenden</v>
          </cell>
          <cell r="F131" t="str">
            <v>Thaiday, Sam</v>
          </cell>
        </row>
        <row r="132">
          <cell r="B132" t="str">
            <v>Phillips, Tyrone</v>
          </cell>
          <cell r="E132" t="str">
            <v>Scott, Beau</v>
          </cell>
          <cell r="F132" t="str">
            <v>Tilse, Dane</v>
          </cell>
        </row>
        <row r="133">
          <cell r="B133" t="str">
            <v>Prior, Matt</v>
          </cell>
          <cell r="E133" t="str">
            <v>Sene-Lefao, Jesse</v>
          </cell>
          <cell r="F133" t="str">
            <v>Tolman, Aiden</v>
          </cell>
        </row>
        <row r="134">
          <cell r="B134" t="str">
            <v>Radradra, Semi</v>
          </cell>
          <cell r="E134" t="str">
            <v>Setu, Lagi</v>
          </cell>
          <cell r="F134" t="str">
            <v>Trbojevic, Jake</v>
          </cell>
        </row>
        <row r="135">
          <cell r="B135" t="str">
            <v>Rapana, Jordan</v>
          </cell>
          <cell r="E135" t="str">
            <v>Siejka, Jack</v>
          </cell>
          <cell r="F135" t="str">
            <v>Tyrrell, David</v>
          </cell>
        </row>
        <row r="136">
          <cell r="B136" t="str">
            <v>Reddy, Joel</v>
          </cell>
          <cell r="E136" t="str">
            <v>Simpkins, Ryan</v>
          </cell>
          <cell r="F136" t="str">
            <v>Vaivai, Paterika</v>
          </cell>
        </row>
        <row r="137">
          <cell r="B137" t="str">
            <v>Reed, Jack</v>
          </cell>
          <cell r="E137" t="str">
            <v>Sims, Tariq</v>
          </cell>
          <cell r="F137" t="str">
            <v>Vaughan, Paul</v>
          </cell>
        </row>
        <row r="138">
          <cell r="B138" t="str">
            <v>Richards, Pat</v>
          </cell>
          <cell r="E138" t="str">
            <v>Sironen, Curtis</v>
          </cell>
          <cell r="F138" t="str">
            <v>Vave, Siosaia</v>
          </cell>
        </row>
        <row r="139">
          <cell r="B139" t="str">
            <v>Roberts, James</v>
          </cell>
          <cell r="E139" t="str">
            <v>Smith, Jeremy</v>
          </cell>
          <cell r="F139" t="str">
            <v>Vete, Albert</v>
          </cell>
        </row>
        <row r="140">
          <cell r="B140" t="str">
            <v>Robinson, Reece</v>
          </cell>
          <cell r="E140" t="str">
            <v>Soliola, Iosia</v>
          </cell>
          <cell r="F140" t="str">
            <v>Waerea-Hargreaves, Jared</v>
          </cell>
        </row>
        <row r="141">
          <cell r="B141" t="str">
            <v>Robinson, Travis</v>
          </cell>
          <cell r="E141" t="str">
            <v>Sopoaga, Tupou</v>
          </cell>
          <cell r="F141" t="str">
            <v>Wallace, Jarrod</v>
          </cell>
        </row>
        <row r="142">
          <cell r="B142" t="str">
            <v>Rona, Curtis</v>
          </cell>
          <cell r="E142" t="str">
            <v>Sorensen, Scott</v>
          </cell>
          <cell r="F142" t="str">
            <v>Welch, Christian</v>
          </cell>
        </row>
        <row r="143">
          <cell r="B143" t="str">
            <v>Roqica, Junior</v>
          </cell>
          <cell r="E143" t="str">
            <v>Spence, Shaun</v>
          </cell>
          <cell r="F143" t="str">
            <v>Weston, Dayne</v>
          </cell>
        </row>
        <row r="144">
          <cell r="B144" t="str">
            <v>Rowe, Kurtis</v>
          </cell>
          <cell r="E144" t="str">
            <v>Stagg, David</v>
          </cell>
          <cell r="F144" t="str">
            <v>White, Matthew</v>
          </cell>
        </row>
        <row r="145">
          <cell r="B145" t="str">
            <v>Runciman, Charly</v>
          </cell>
          <cell r="E145" t="str">
            <v>Stewart, Glenn</v>
          </cell>
          <cell r="F145" t="str">
            <v>Wicks, Danny</v>
          </cell>
        </row>
        <row r="146">
          <cell r="B146" t="str">
            <v>Santo, Zac</v>
          </cell>
          <cell r="E146" t="str">
            <v>Sue, Sauaso</v>
          </cell>
          <cell r="F146" t="str">
            <v>Woods, Aaron</v>
          </cell>
        </row>
        <row r="147">
          <cell r="B147" t="str">
            <v>Satini, Tony</v>
          </cell>
          <cell r="E147" t="str">
            <v>Sutton, John</v>
          </cell>
        </row>
        <row r="148">
          <cell r="B148" t="str">
            <v>Sauiluma, Sami</v>
          </cell>
          <cell r="E148" t="str">
            <v>Symonds, Tom</v>
          </cell>
        </row>
        <row r="149">
          <cell r="B149" t="str">
            <v>Simmons, David</v>
          </cell>
          <cell r="E149" t="str">
            <v>Takarangi, Brad</v>
          </cell>
        </row>
        <row r="150">
          <cell r="B150" t="str">
            <v>Simona, Tim</v>
          </cell>
          <cell r="E150" t="str">
            <v>Tanginoa, Kelepi</v>
          </cell>
        </row>
        <row r="151">
          <cell r="B151" t="str">
            <v>Siua Taukeiaho, Sio</v>
          </cell>
          <cell r="E151" t="str">
            <v>Tapine, Joseph</v>
          </cell>
        </row>
        <row r="152">
          <cell r="B152" t="str">
            <v>Soliola, Iosia</v>
          </cell>
          <cell r="E152" t="str">
            <v>Taumalolo, Jason</v>
          </cell>
        </row>
        <row r="153">
          <cell r="B153" t="str">
            <v>Stagg, David</v>
          </cell>
          <cell r="E153" t="str">
            <v>Taylor, David</v>
          </cell>
        </row>
        <row r="154">
          <cell r="B154" t="str">
            <v>Stanley, Chase</v>
          </cell>
          <cell r="E154" t="str">
            <v>Taylor, Elijah</v>
          </cell>
        </row>
        <row r="155">
          <cell r="B155" t="str">
            <v>Stanley, Kyle</v>
          </cell>
          <cell r="E155" t="str">
            <v>Terepo, Peni</v>
          </cell>
        </row>
        <row r="156">
          <cell r="B156" t="str">
            <v>Stapleton, Nathan</v>
          </cell>
          <cell r="E156" t="str">
            <v>Thaiday, Sam</v>
          </cell>
        </row>
        <row r="157">
          <cell r="B157" t="str">
            <v>Symonds, Tom</v>
          </cell>
          <cell r="E157" t="str">
            <v>Thompson, Bodene</v>
          </cell>
        </row>
        <row r="158">
          <cell r="B158" t="str">
            <v>Takarangi, Brad</v>
          </cell>
          <cell r="E158" t="str">
            <v>Thompson, Joel</v>
          </cell>
        </row>
        <row r="159">
          <cell r="B159" t="str">
            <v>Taufua, Jorge</v>
          </cell>
          <cell r="E159" t="str">
            <v>Tupou, Anthony</v>
          </cell>
        </row>
        <row r="160">
          <cell r="B160" t="str">
            <v>Thompson, Bodene</v>
          </cell>
          <cell r="E160" t="str">
            <v>Turner, Kyle</v>
          </cell>
        </row>
        <row r="161">
          <cell r="B161" t="str">
            <v>Thompson, Corey</v>
          </cell>
          <cell r="E161" t="str">
            <v>Ualesi, Joseph</v>
          </cell>
        </row>
        <row r="162">
          <cell r="B162" t="str">
            <v>Thompson, Joel</v>
          </cell>
          <cell r="E162" t="str">
            <v>Vaughan, Paul</v>
          </cell>
        </row>
        <row r="163">
          <cell r="B163" t="str">
            <v>Tighe, Brad</v>
          </cell>
          <cell r="E163" t="str">
            <v>Wakeman, Shannon</v>
          </cell>
        </row>
        <row r="164">
          <cell r="B164" t="str">
            <v>Tonumaipea, Young</v>
          </cell>
          <cell r="E164" t="str">
            <v>Watmough, Anthony</v>
          </cell>
        </row>
        <row r="165">
          <cell r="B165" t="str">
            <v>Toutai, Vai</v>
          </cell>
          <cell r="E165" t="str">
            <v>Whitchurch, Aaron</v>
          </cell>
        </row>
        <row r="166">
          <cell r="B166" t="str">
            <v>Trbojevic, Tom</v>
          </cell>
          <cell r="E166" t="str">
            <v>Wicks, Danny</v>
          </cell>
        </row>
        <row r="167">
          <cell r="B167" t="str">
            <v>Tuimavave, Carlos</v>
          </cell>
          <cell r="E167" t="str">
            <v>Williams, Tony</v>
          </cell>
        </row>
        <row r="168">
          <cell r="B168" t="str">
            <v>Tuimavave-Gerrard, Adam</v>
          </cell>
          <cell r="E168" t="str">
            <v>Yeo, Isaah</v>
          </cell>
        </row>
        <row r="169">
          <cell r="B169" t="str">
            <v>Tuivasa-Sheck, Roger</v>
          </cell>
        </row>
        <row r="170">
          <cell r="B170" t="str">
            <v>Tupou, Bill</v>
          </cell>
        </row>
        <row r="171">
          <cell r="B171" t="str">
            <v>Tupou, Daniel</v>
          </cell>
        </row>
        <row r="172">
          <cell r="B172" t="str">
            <v>Turner, Kyle</v>
          </cell>
        </row>
        <row r="173">
          <cell r="B173" t="str">
            <v>Uate, Akuila</v>
          </cell>
        </row>
        <row r="174">
          <cell r="B174" t="str">
            <v>Vatuvei, Manu</v>
          </cell>
        </row>
        <row r="175">
          <cell r="B175" t="str">
            <v>Vidot, Daniel</v>
          </cell>
        </row>
        <row r="176">
          <cell r="B176" t="str">
            <v>Walker, Dylan</v>
          </cell>
        </row>
        <row r="177">
          <cell r="B177" t="str">
            <v>Waqa, Sisa</v>
          </cell>
        </row>
        <row r="178">
          <cell r="B178" t="str">
            <v>Watene-Zelezniak, Dallin</v>
          </cell>
        </row>
        <row r="179">
          <cell r="B179" t="str">
            <v>Whare, Dean</v>
          </cell>
        </row>
        <row r="180">
          <cell r="B180" t="str">
            <v>Whitchurch, Aaron</v>
          </cell>
        </row>
        <row r="181">
          <cell r="B181" t="str">
            <v>Wighton, Jack</v>
          </cell>
        </row>
        <row r="182">
          <cell r="B182" t="str">
            <v>Williame, Brayden</v>
          </cell>
        </row>
        <row r="183">
          <cell r="B183" t="str">
            <v>Williams, David</v>
          </cell>
        </row>
        <row r="184">
          <cell r="B184" t="str">
            <v>Winterstein, Antonio</v>
          </cell>
        </row>
        <row r="185">
          <cell r="B185" t="str">
            <v>Wright, Jonathan</v>
          </cell>
        </row>
        <row r="186">
          <cell r="B186" t="str">
            <v>Wright, Matthew</v>
          </cell>
        </row>
        <row r="187">
          <cell r="B187" t="str">
            <v>Yeo, Isaah</v>
          </cell>
        </row>
        <row r="188">
          <cell r="B188" t="str">
            <v>Zillman, William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1">
          <cell r="V1" t="str">
            <v>Player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heroar.com.au/rugby-league/nrl-fixtures/%E2%80%9Chttp:/www.theroar.com.au/rugby-league/nrl/south-sydney-rabbitohs/%E2%80%9D" TargetMode="External"/><Relationship Id="rId299" Type="http://schemas.openxmlformats.org/officeDocument/2006/relationships/hyperlink" Target="http://www.theroar.com.au/rugby-league/nrl-fixtures/%E2%80%9Chttp:/www.theroar.com.au/rugby-league/nrl/melbourne-storm/%E2%80%9D" TargetMode="External"/><Relationship Id="rId21" Type="http://schemas.openxmlformats.org/officeDocument/2006/relationships/hyperlink" Target="http://www.theroar.com.au/rugby-league/nrl-fixtures/%E2%80%9Chttp:/www.theroar.com.au/rugby-league/nrl/brisbane-broncos/%E2%80%9D" TargetMode="External"/><Relationship Id="rId42" Type="http://schemas.openxmlformats.org/officeDocument/2006/relationships/hyperlink" Target="http://www.theroar.com.au/rugby-league/nrl-fixtures/%E2%80%9Chttp:/www.theroar.com.au/rugby-league/nrl/manly-sea-eagles/%E2%80%9D" TargetMode="External"/><Relationship Id="rId63" Type="http://schemas.openxmlformats.org/officeDocument/2006/relationships/hyperlink" Target="http://www.theroar.com.au/rugby-league/nrl-fixtures/%E2%80%9Chttp:/www.theroar.com.au/rugby-league/nrl/wests-tigers/%E2%80%9D" TargetMode="External"/><Relationship Id="rId84" Type="http://schemas.openxmlformats.org/officeDocument/2006/relationships/hyperlink" Target="http://www.theroar.com.au/rugby-league/nrl-fixtures/%E2%80%9Chttp:/www.theroar.com.au/rugby-league/nrl/newcastle-knights/%E2%80%9D" TargetMode="External"/><Relationship Id="rId138" Type="http://schemas.openxmlformats.org/officeDocument/2006/relationships/hyperlink" Target="http://www.theroar.com.au/rugby-league/nrl-fixtures/%E2%80%9Chttp:/www.theroar.com.au/rugby-league/nrl/wests-tigers/%E2%80%9D" TargetMode="External"/><Relationship Id="rId159" Type="http://schemas.openxmlformats.org/officeDocument/2006/relationships/hyperlink" Target="http://www.theroar.com.au/rugby-league/nrl-fixtures/%E2%80%9Chttp:/www.theroar.com.au/rugby-league/nrl/canberra-raiders/%E2%80%9D" TargetMode="External"/><Relationship Id="rId324" Type="http://schemas.openxmlformats.org/officeDocument/2006/relationships/hyperlink" Target="http://www.theroar.com.au/rugby-league/nrl-fixtures/%E2%80%9Chttp:/www.theroar.com.au/rugby-league/nrl/newcastle-knights/%E2%80%9D" TargetMode="External"/><Relationship Id="rId345" Type="http://schemas.openxmlformats.org/officeDocument/2006/relationships/hyperlink" Target="http://www.theroar.com.au/rugby-league/nrl-fixtures/%E2%80%9Chttp:/www.theroar.com.au/rugby-league/nrl/wests-tigers/%E2%80%9D" TargetMode="External"/><Relationship Id="rId366" Type="http://schemas.openxmlformats.org/officeDocument/2006/relationships/hyperlink" Target="http://www.theroar.com.au/rugby-league/nrl-fixtures/%E2%80%9Chttp:/www.theroar.com.au/rugby-league/nrl/newcastle-knights/%E2%80%9D" TargetMode="External"/><Relationship Id="rId170" Type="http://schemas.openxmlformats.org/officeDocument/2006/relationships/hyperlink" Target="http://www.theroar.com.au/rugby-league/nrl-fixtures/%E2%80%9Chttp:/www.theroar.com.au/rugby-league/nrl/south-sydney-rabbitohs/%E2%80%9D" TargetMode="External"/><Relationship Id="rId191" Type="http://schemas.openxmlformats.org/officeDocument/2006/relationships/hyperlink" Target="http://www.theroar.com.au/rugby-league/nrl-fixtures/%E2%80%9Chttp:/www.theroar.com.au/rugby-league/nrl/wests-tigers/%E2%80%9D" TargetMode="External"/><Relationship Id="rId205" Type="http://schemas.openxmlformats.org/officeDocument/2006/relationships/hyperlink" Target="http://www.theroar.com.au/rugby-league/nrl-fixtures/%E2%80%9Chttp:/www.theroar.com.au/rugby-league/nrl/manly-sea-eagles/%E2%80%9D" TargetMode="External"/><Relationship Id="rId226" Type="http://schemas.openxmlformats.org/officeDocument/2006/relationships/hyperlink" Target="http://www.theroar.com.au/rugby-league/nrl-fixtures/%E2%80%9Chttp:/www.theroar.com.au/rugby-league/nrl/manly-sea-eagles/%E2%80%9D" TargetMode="External"/><Relationship Id="rId247" Type="http://schemas.openxmlformats.org/officeDocument/2006/relationships/hyperlink" Target="http://www.theroar.com.au/rugby-league/nrl-fixtures/%E2%80%9Chttp:/www.theroar.com.au/rugby-league/nrl/south-sydney-rabbitohs/%E2%80%9D" TargetMode="External"/><Relationship Id="rId107" Type="http://schemas.openxmlformats.org/officeDocument/2006/relationships/hyperlink" Target="http://www.theroar.com.au/rugby-league/nrl-fixtures/%E2%80%9Chttp:/www.theroar.com.au/rugby-league/nrl/north-queensland-cowboys/%E2%80%9D" TargetMode="External"/><Relationship Id="rId268" Type="http://schemas.openxmlformats.org/officeDocument/2006/relationships/hyperlink" Target="http://www.theroar.com.au/rugby-league/nrl-fixtures/%E2%80%9Chttp:/www.theroar.com.au/rugby-league/nrl/new-zealand-warriors/%E2%80%9D" TargetMode="External"/><Relationship Id="rId289" Type="http://schemas.openxmlformats.org/officeDocument/2006/relationships/hyperlink" Target="http://www.theroar.com.au/rugby-league/nrl-fixtures/%E2%80%9Chttp:/www.theroar.com.au/rugby-league/nrl/brisbane-broncos/%E2%80%9D" TargetMode="External"/><Relationship Id="rId11" Type="http://schemas.openxmlformats.org/officeDocument/2006/relationships/hyperlink" Target="http://www.theroar.com.au/rugby-league/nrl-fixtures/%E2%80%9Chttp:/www.theroar.com.au/rugby-league/nrl/canterbury-bulldogs/%E2%80%9D" TargetMode="External"/><Relationship Id="rId32" Type="http://schemas.openxmlformats.org/officeDocument/2006/relationships/hyperlink" Target="http://www.theroar.com.au/rugby-league/nrl-fixtures/%E2%80%9Chttp:/www.theroar.com.au/rugby-league/nrl/newcastle-knights/%E2%80%9D" TargetMode="External"/><Relationship Id="rId53" Type="http://schemas.openxmlformats.org/officeDocument/2006/relationships/hyperlink" Target="http://www.theroar.com.au/rugby-league/nrl-fixtures/%E2%80%9Chttp:/www.theroar.com.au/rugby-league/nrl/cronulla-sharks/%E2%80%9D" TargetMode="External"/><Relationship Id="rId74" Type="http://schemas.openxmlformats.org/officeDocument/2006/relationships/hyperlink" Target="http://www.theroar.com.au/rugby-league/nrl-fixtures/%E2%80%9Chttp:/www.theroar.com.au/rugby-league/nrl/north-queensland-cowboys/%E2%80%9D" TargetMode="External"/><Relationship Id="rId128" Type="http://schemas.openxmlformats.org/officeDocument/2006/relationships/hyperlink" Target="http://www.theroar.com.au/rugby-league/nrl-fixtures/%E2%80%9Chttp:/www.theroar.com.au/rugby-league/nrl/wests-tigers/%E2%80%9D" TargetMode="External"/><Relationship Id="rId149" Type="http://schemas.openxmlformats.org/officeDocument/2006/relationships/hyperlink" Target="http://www.theroar.com.au/rugby-league/nrl-fixtures/%E2%80%9Chttp:/www.theroar.com.au/rugby-league/nrl/canterbury-bulldogs/%E2%80%9D" TargetMode="External"/><Relationship Id="rId314" Type="http://schemas.openxmlformats.org/officeDocument/2006/relationships/hyperlink" Target="http://www.theroar.com.au/rugby-league/nrl-fixtures/%E2%80%9Chttp:/www.theroar.com.au/rugby-league/nrl/gold-coast-titans/%E2%80%9D" TargetMode="External"/><Relationship Id="rId335" Type="http://schemas.openxmlformats.org/officeDocument/2006/relationships/hyperlink" Target="http://www.theroar.com.au/rugby-league/nrl-fixtures/%E2%80%9Chttp:/www.theroar.com.au/rugby-league/nrl/melbourne-storm/%E2%80%9D" TargetMode="External"/><Relationship Id="rId356" Type="http://schemas.openxmlformats.org/officeDocument/2006/relationships/hyperlink" Target="http://www.theroar.com.au/rugby-league/nrl-fixtures/%E2%80%9Chttp:/www.theroar.com.au/rugby-league/nrl/penrith-panthers/%E2%80%9D" TargetMode="External"/><Relationship Id="rId377" Type="http://schemas.openxmlformats.org/officeDocument/2006/relationships/hyperlink" Target="http://www.theroar.com.au/rugby-league/nrl-fixtures/%E2%80%9Chttp:/www.theroar.com.au/rugby-league/nrl/gold-coast-titans/%E2%80%9D" TargetMode="External"/><Relationship Id="rId5" Type="http://schemas.openxmlformats.org/officeDocument/2006/relationships/hyperlink" Target="http://www.theroar.com.au/rugby-league/nrl-fixtures/%E2%80%9Chttp:/www.theroar.com.au/rugby-league/nrl/north-queensland-cowboys/%E2%80%9D" TargetMode="External"/><Relationship Id="rId95" Type="http://schemas.openxmlformats.org/officeDocument/2006/relationships/hyperlink" Target="http://www.theroar.com.au/rugby-league/nrl-fixtures/%E2%80%9Chttp:/www.theroar.com.au/rugby-league/nrl/manly-sea-eagles/%E2%80%9D" TargetMode="External"/><Relationship Id="rId160" Type="http://schemas.openxmlformats.org/officeDocument/2006/relationships/hyperlink" Target="http://www.theroar.com.au/rugby-league/nrl-fixtures/%E2%80%9Chttp:/www.theroar.com.au/rugby-league/nrl/cronulla-sharks/%E2%80%9D" TargetMode="External"/><Relationship Id="rId181" Type="http://schemas.openxmlformats.org/officeDocument/2006/relationships/hyperlink" Target="http://www.theroar.com.au/rugby-league/nrl-fixtures/%E2%80%9Chttp:/www.theroar.com.au/rugby-league/nrl/north-queensland-cowboys/%E2%80%9D" TargetMode="External"/><Relationship Id="rId216" Type="http://schemas.openxmlformats.org/officeDocument/2006/relationships/hyperlink" Target="http://www.theroar.com.au/rugby-league/nrl-fixtures/%E2%80%9Chttp:/www.theroar.com.au/rugby-league/nrl/st-george-illawarra-dragons/%E2%80%9D" TargetMode="External"/><Relationship Id="rId237" Type="http://schemas.openxmlformats.org/officeDocument/2006/relationships/hyperlink" Target="http://www.theroar.com.au/rugby-league/nrl-fixtures/%E2%80%9Chttp:/www.theroar.com.au/rugby-league/nrl/sydney-roosters/%E2%80%9D" TargetMode="External"/><Relationship Id="rId258" Type="http://schemas.openxmlformats.org/officeDocument/2006/relationships/hyperlink" Target="http://www.theroar.com.au/rugby-league/nrl-fixtures/%E2%80%9Chttp:/www.theroar.com.au/rugby-league/nrl/cronulla-sharks/%E2%80%9D" TargetMode="External"/><Relationship Id="rId279" Type="http://schemas.openxmlformats.org/officeDocument/2006/relationships/hyperlink" Target="http://www.theroar.com.au/rugby-league/nrl-fixtures/%E2%80%9Chttp:/www.theroar.com.au/rugby-league/nrl/newcastle-knights/%E2%80%9D" TargetMode="External"/><Relationship Id="rId22" Type="http://schemas.openxmlformats.org/officeDocument/2006/relationships/hyperlink" Target="http://www.theroar.com.au/rugby-league/nrl-fixtures/%E2%80%9Chttp:/www.theroar.com.au/rugby-league/nrl/north-queensland-cowboys/%E2%80%9D" TargetMode="External"/><Relationship Id="rId43" Type="http://schemas.openxmlformats.org/officeDocument/2006/relationships/hyperlink" Target="http://www.theroar.com.au/rugby-league/nrl-fixtures/%E2%80%9Chttp:/www.theroar.com.au/rugby-league/nrl/parramatta-eels/%E2%80%9D" TargetMode="External"/><Relationship Id="rId64" Type="http://schemas.openxmlformats.org/officeDocument/2006/relationships/hyperlink" Target="http://www.theroar.com.au/rugby-league/nrl-fixtures/%E2%80%9Chttp:/www.theroar.com.au/rugby-league/nrl/parramatta-eels/%E2%80%9D" TargetMode="External"/><Relationship Id="rId118" Type="http://schemas.openxmlformats.org/officeDocument/2006/relationships/hyperlink" Target="http://www.theroar.com.au/rugby-league/nrl-fixtures/%E2%80%9Chttp:/www.theroar.com.au/rugby-league/nrl/brisbane-broncos/%E2%80%9D" TargetMode="External"/><Relationship Id="rId139" Type="http://schemas.openxmlformats.org/officeDocument/2006/relationships/hyperlink" Target="http://www.theroar.com.au/rugby-league/nrl-fixtures/%E2%80%9Chttp:/www.theroar.com.au/rugby-league/nrl/cronulla-sharks/%E2%80%9D" TargetMode="External"/><Relationship Id="rId290" Type="http://schemas.openxmlformats.org/officeDocument/2006/relationships/hyperlink" Target="http://www.theroar.com.au/rugby-league/nrl-fixtures/%E2%80%9Chttp:/www.theroar.com.au/rugby-league/nrl/cronulla-sharks/%E2%80%9D" TargetMode="External"/><Relationship Id="rId304" Type="http://schemas.openxmlformats.org/officeDocument/2006/relationships/hyperlink" Target="http://www.theroar.com.au/rugby-league/nrl-fixtures/%E2%80%9Chttp:/www.theroar.com.au/rugby-league/nrl/st-george-illawarra-dragons/%E2%80%9D" TargetMode="External"/><Relationship Id="rId325" Type="http://schemas.openxmlformats.org/officeDocument/2006/relationships/hyperlink" Target="http://www.theroar.com.au/rugby-league/nrl-fixtures/%E2%80%9Chttp:/www.theroar.com.au/rugby-league/nrl/south-sydney-rabbitohs/%E2%80%9D" TargetMode="External"/><Relationship Id="rId346" Type="http://schemas.openxmlformats.org/officeDocument/2006/relationships/hyperlink" Target="http://www.theroar.com.au/rugby-league/nrl-fixtures/%E2%80%9Chttp:/www.theroar.com.au/rugby-league/nrl/st-george-illawarra-dragons/%E2%80%9D" TargetMode="External"/><Relationship Id="rId367" Type="http://schemas.openxmlformats.org/officeDocument/2006/relationships/hyperlink" Target="http://www.theroar.com.au/rugby-league/nrl-fixtures/%E2%80%9Chttp:/www.theroar.com.au/rugby-league/nrl/st-george-illawarra-dragons/%E2%80%9D" TargetMode="External"/><Relationship Id="rId85" Type="http://schemas.openxmlformats.org/officeDocument/2006/relationships/hyperlink" Target="http://www.theroar.com.au/rugby-league/nrl-fixtures/%E2%80%9Chttp:/www.theroar.com.au/rugby-league/nrl/st-george-illawarra-dragons/%E2%80%9D" TargetMode="External"/><Relationship Id="rId150" Type="http://schemas.openxmlformats.org/officeDocument/2006/relationships/hyperlink" Target="http://www.theroar.com.au/rugby-league/nrl-fixtures/%E2%80%9Chttp:/www.theroar.com.au/rugby-league/nrl/parramatta-eels/%E2%80%9D" TargetMode="External"/><Relationship Id="rId171" Type="http://schemas.openxmlformats.org/officeDocument/2006/relationships/hyperlink" Target="http://www.theroar.com.au/rugby-league/nrl-fixtures/%E2%80%9Chttp:/www.theroar.com.au/rugby-league/nrl/melbourne-storm/%E2%80%9D" TargetMode="External"/><Relationship Id="rId192" Type="http://schemas.openxmlformats.org/officeDocument/2006/relationships/hyperlink" Target="http://www.theroar.com.au/rugby-league/nrl-fixtures/%E2%80%9Chttp:/www.theroar.com.au/rugby-league/nrl/canterbury-bulldogs/%E2%80%9D" TargetMode="External"/><Relationship Id="rId206" Type="http://schemas.openxmlformats.org/officeDocument/2006/relationships/hyperlink" Target="http://www.theroar.com.au/rugby-league/nrl-fixtures/%E2%80%9Chttp:/www.theroar.com.au/rugby-league/nrl/new-zealand-warriors/%E2%80%9D" TargetMode="External"/><Relationship Id="rId227" Type="http://schemas.openxmlformats.org/officeDocument/2006/relationships/hyperlink" Target="http://www.theroar.com.au/rugby-league/nrl-fixtures/%E2%80%9Chttp:/www.theroar.com.au/rugby-league/nrl/cronulla-sharks/%E2%80%9D" TargetMode="External"/><Relationship Id="rId248" Type="http://schemas.openxmlformats.org/officeDocument/2006/relationships/hyperlink" Target="http://www.theroar.com.au/rugby-league/nrl-fixtures/%E2%80%9Chttp:/www.theroar.com.au/rugby-league/nrl/north-queensland-cowboys/%E2%80%9D" TargetMode="External"/><Relationship Id="rId269" Type="http://schemas.openxmlformats.org/officeDocument/2006/relationships/hyperlink" Target="http://www.theroar.com.au/rugby-league/nrl-fixtures/%E2%80%9Chttp:/www.theroar.com.au/rugby-league/nrl/st-george-illawarra-dragons/%E2%80%9D" TargetMode="External"/><Relationship Id="rId12" Type="http://schemas.openxmlformats.org/officeDocument/2006/relationships/hyperlink" Target="http://www.theroar.com.au/rugby-league/nrl-fixtures/%E2%80%9Chttp:/www.theroar.com.au/rugby-league/nrl/melbourne-storm/%E2%80%9D" TargetMode="External"/><Relationship Id="rId33" Type="http://schemas.openxmlformats.org/officeDocument/2006/relationships/hyperlink" Target="http://www.theroar.com.au/rugby-league/nrl-fixtures/%E2%80%9Chttp:/www.theroar.com.au/rugby-league/nrl/melbourne-storm/%E2%80%9D" TargetMode="External"/><Relationship Id="rId108" Type="http://schemas.openxmlformats.org/officeDocument/2006/relationships/hyperlink" Target="http://www.theroar.com.au/rugby-league/nrl-fixtures/%E2%80%9Chttp:/www.theroar.com.au/rugby-league/nrl/gold-coast-titans/%E2%80%9D" TargetMode="External"/><Relationship Id="rId129" Type="http://schemas.openxmlformats.org/officeDocument/2006/relationships/hyperlink" Target="http://www.theroar.com.au/rugby-league/nrl-fixtures/%E2%80%9Chttp:/www.theroar.com.au/rugby-league/nrl/brisbane-broncos/%E2%80%9D" TargetMode="External"/><Relationship Id="rId280" Type="http://schemas.openxmlformats.org/officeDocument/2006/relationships/hyperlink" Target="http://www.theroar.com.au/rugby-league/nrl-fixtures/%E2%80%9Chttp:/www.theroar.com.au/rugby-league/nrl/gold-coast-titans/%E2%80%9D" TargetMode="External"/><Relationship Id="rId315" Type="http://schemas.openxmlformats.org/officeDocument/2006/relationships/hyperlink" Target="http://www.theroar.com.au/rugby-league/nrl-fixtures/%E2%80%9Chttp:/www.theroar.com.au/rugby-league/nrl/sydney-roosters/%E2%80%9D" TargetMode="External"/><Relationship Id="rId336" Type="http://schemas.openxmlformats.org/officeDocument/2006/relationships/hyperlink" Target="http://www.theroar.com.au/rugby-league/nrl-fixtures/%E2%80%9Chttp:/www.theroar.com.au/rugby-league/nrl/cronulla-sharks/%E2%80%9D" TargetMode="External"/><Relationship Id="rId357" Type="http://schemas.openxmlformats.org/officeDocument/2006/relationships/hyperlink" Target="http://www.theroar.com.au/rugby-league/nrl-fixtures/%E2%80%9Chttp:/www.theroar.com.au/rugby-league/nrl/north-queensland-cowboys/%E2%80%9D" TargetMode="External"/><Relationship Id="rId54" Type="http://schemas.openxmlformats.org/officeDocument/2006/relationships/hyperlink" Target="http://www.theroar.com.au/rugby-league/nrl-fixtures/%E2%80%9Chttp:/www.theroar.com.au/rugby-league/nrl/melbourne-storm/%E2%80%9D" TargetMode="External"/><Relationship Id="rId75" Type="http://schemas.openxmlformats.org/officeDocument/2006/relationships/hyperlink" Target="http://www.theroar.com.au/rugby-league/nrl-fixtures/%E2%80%9Chttp:/www.theroar.com.au/rugby-league/nrl/newcastle-knights/%E2%80%9D" TargetMode="External"/><Relationship Id="rId96" Type="http://schemas.openxmlformats.org/officeDocument/2006/relationships/hyperlink" Target="http://www.theroar.com.au/rugby-league/nrl-fixtures/%E2%80%9Chttp:/www.theroar.com.au/rugby-league/nrl/wests-tigers/%E2%80%9D" TargetMode="External"/><Relationship Id="rId140" Type="http://schemas.openxmlformats.org/officeDocument/2006/relationships/hyperlink" Target="http://www.theroar.com.au/rugby-league/nrl-fixtures/%E2%80%9Chttp:/www.theroar.com.au/rugby-league/nrl/parramatta-eels/%E2%80%9D" TargetMode="External"/><Relationship Id="rId161" Type="http://schemas.openxmlformats.org/officeDocument/2006/relationships/hyperlink" Target="http://www.theroar.com.au/rugby-league/nrl-fixtures/%E2%80%9Chttp:/www.theroar.com.au/rugby-league/nrl/penrith-panthers/%E2%80%9D" TargetMode="External"/><Relationship Id="rId182" Type="http://schemas.openxmlformats.org/officeDocument/2006/relationships/hyperlink" Target="http://www.theroar.com.au/rugby-league/nrl-fixtures/%E2%80%9Chttp:/www.theroar.com.au/rugby-league/nrl/melbourne-storm/%E2%80%9D" TargetMode="External"/><Relationship Id="rId217" Type="http://schemas.openxmlformats.org/officeDocument/2006/relationships/hyperlink" Target="http://www.theroar.com.au/rugby-league/nrl-fixtures/%E2%80%9Chttp:/www.theroar.com.au/rugby-league/nrl/parramatta-eels/%E2%80%9D" TargetMode="External"/><Relationship Id="rId378" Type="http://schemas.openxmlformats.org/officeDocument/2006/relationships/hyperlink" Target="http://www.theroar.com.au/rugby-league/nrl-fixtures/%E2%80%9Chttp:/www.theroar.com.au/rugby-league/nrl/north-queensland-cowboys/%E2%80%9D" TargetMode="External"/><Relationship Id="rId6" Type="http://schemas.openxmlformats.org/officeDocument/2006/relationships/hyperlink" Target="http://www.theroar.com.au/rugby-league/nrl-fixtures/%E2%80%9Chttp:/www.theroar.com.au/rugby-league/nrl/cronulla-sharks/%E2%80%9D" TargetMode="External"/><Relationship Id="rId238" Type="http://schemas.openxmlformats.org/officeDocument/2006/relationships/hyperlink" Target="http://www.theroar.com.au/rugby-league/nrl-fixtures/%E2%80%9Chttp:/www.theroar.com.au/rugby-league/nrl/melbourne-storm/%E2%80%9D" TargetMode="External"/><Relationship Id="rId259" Type="http://schemas.openxmlformats.org/officeDocument/2006/relationships/hyperlink" Target="http://www.theroar.com.au/rugby-league/nrl-fixtures/%E2%80%9Chttp:/www.theroar.com.au/rugby-league/nrl/newcastle-knights/%E2%80%9D" TargetMode="External"/><Relationship Id="rId23" Type="http://schemas.openxmlformats.org/officeDocument/2006/relationships/hyperlink" Target="http://www.theroar.com.au/rugby-league/nrl-fixtures/%E2%80%9Chttp:/www.theroar.com.au/rugby-league/nrl/new-zealand-warriors/%E2%80%9D" TargetMode="External"/><Relationship Id="rId119" Type="http://schemas.openxmlformats.org/officeDocument/2006/relationships/hyperlink" Target="http://www.theroar.com.au/rugby-league/nrl-fixtures/%E2%80%9Chttp:/www.theroar.com.au/rugby-league/nrl/manly-sea-eagles/%E2%80%9D" TargetMode="External"/><Relationship Id="rId270" Type="http://schemas.openxmlformats.org/officeDocument/2006/relationships/hyperlink" Target="http://www.theroar.com.au/rugby-league/nrl-fixtures/%E2%80%9Chttp:/www.theroar.com.au/rugby-league/nrl/wests-tigers/%E2%80%9D" TargetMode="External"/><Relationship Id="rId291" Type="http://schemas.openxmlformats.org/officeDocument/2006/relationships/hyperlink" Target="http://www.theroar.com.au/rugby-league/nrl-fixtures/%E2%80%9Chttp:/www.theroar.com.au/rugby-league/nrl/north-queensland-cowboys/%E2%80%9D" TargetMode="External"/><Relationship Id="rId305" Type="http://schemas.openxmlformats.org/officeDocument/2006/relationships/hyperlink" Target="http://www.theroar.com.au/rugby-league/nrl-fixtures/%E2%80%9Chttp:/www.theroar.com.au/rugby-league/nrl/canterbury-bulldogs/%E2%80%9D" TargetMode="External"/><Relationship Id="rId326" Type="http://schemas.openxmlformats.org/officeDocument/2006/relationships/hyperlink" Target="http://www.theroar.com.au/rugby-league/nrl-fixtures/%E2%80%9Chttp:/www.theroar.com.au/rugby-league/nrl/sydney-roosters/%E2%80%9D" TargetMode="External"/><Relationship Id="rId347" Type="http://schemas.openxmlformats.org/officeDocument/2006/relationships/hyperlink" Target="http://www.theroar.com.au/rugby-league/nrl-fixtures/%E2%80%9Chttp:/www.theroar.com.au/rugby-league/nrl/cronulla-sharks/%E2%80%9D" TargetMode="External"/><Relationship Id="rId44" Type="http://schemas.openxmlformats.org/officeDocument/2006/relationships/hyperlink" Target="http://www.theroar.com.au/rugby-league/nrl-fixtures/%E2%80%9Chttp:/www.theroar.com.au/rugby-league/nrl/cronulla-sharks/%E2%80%9D" TargetMode="External"/><Relationship Id="rId65" Type="http://schemas.openxmlformats.org/officeDocument/2006/relationships/hyperlink" Target="http://www.theroar.com.au/rugby-league/nrl-fixtures/%E2%80%9Chttp:/www.theroar.com.au/rugby-league/nrl/canberra-raiders/%E2%80%9D" TargetMode="External"/><Relationship Id="rId86" Type="http://schemas.openxmlformats.org/officeDocument/2006/relationships/hyperlink" Target="http://www.theroar.com.au/rugby-league/nrl-fixtures/%E2%80%9Chttp:/www.theroar.com.au/rugby-league/nrl/cronulla-sharks/%E2%80%9D" TargetMode="External"/><Relationship Id="rId130" Type="http://schemas.openxmlformats.org/officeDocument/2006/relationships/hyperlink" Target="http://www.theroar.com.au/rugby-league/nrl-fixtures/%E2%80%9Chttp:/www.theroar.com.au/rugby-league/nrl/canterbury-bulldogs/%E2%80%9D" TargetMode="External"/><Relationship Id="rId151" Type="http://schemas.openxmlformats.org/officeDocument/2006/relationships/hyperlink" Target="http://www.theroar.com.au/rugby-league/nrl-fixtures/%E2%80%9Chttp:/www.theroar.com.au/rugby-league/nrl/new-zealand-warriors/%E2%80%9D" TargetMode="External"/><Relationship Id="rId368" Type="http://schemas.openxmlformats.org/officeDocument/2006/relationships/hyperlink" Target="http://www.theroar.com.au/rugby-league/nrl-fixtures/%E2%80%9Chttp:/www.theroar.com.au/rugby-league/nrl/canterbury-bulldogs/%E2%80%9D" TargetMode="External"/><Relationship Id="rId172" Type="http://schemas.openxmlformats.org/officeDocument/2006/relationships/hyperlink" Target="http://www.theroar.com.au/rugby-league/nrl-fixtures/%E2%80%9Chttp:/www.theroar.com.au/rugby-league/nrl/manly-sea-eagles/%E2%80%9D" TargetMode="External"/><Relationship Id="rId193" Type="http://schemas.openxmlformats.org/officeDocument/2006/relationships/hyperlink" Target="http://www.theroar.com.au/rugby-league/nrl-fixtures/%E2%80%9Chttp:/www.theroar.com.au/rugby-league/nrl/manly-sea-eagles/%E2%80%9D" TargetMode="External"/><Relationship Id="rId207" Type="http://schemas.openxmlformats.org/officeDocument/2006/relationships/hyperlink" Target="http://www.theroar.com.au/rugby-league/nrl-fixtures/%E2%80%9Chttp:/www.theroar.com.au/rugby-league/nrl/newcastle-knights/%E2%80%9D" TargetMode="External"/><Relationship Id="rId228" Type="http://schemas.openxmlformats.org/officeDocument/2006/relationships/hyperlink" Target="http://www.theroar.com.au/rugby-league/nrl-fixtures/%E2%80%9Chttp:/www.theroar.com.au/rugby-league/nrl/brisbane-broncos/%E2%80%9D" TargetMode="External"/><Relationship Id="rId249" Type="http://schemas.openxmlformats.org/officeDocument/2006/relationships/hyperlink" Target="http://www.theroar.com.au/rugby-league/nrl-fixtures/%E2%80%9Chttp:/www.theroar.com.au/rugby-league/nrl/melbourne-storm/%E2%80%9D" TargetMode="External"/><Relationship Id="rId13" Type="http://schemas.openxmlformats.org/officeDocument/2006/relationships/hyperlink" Target="http://www.theroar.com.au/rugby-league/nrl-fixtures/%E2%80%9Chttp:/www.theroar.com.au/rugby-league/nrl/penrith-panthers/%E2%80%9D" TargetMode="External"/><Relationship Id="rId109" Type="http://schemas.openxmlformats.org/officeDocument/2006/relationships/hyperlink" Target="http://www.theroar.com.au/rugby-league/nrl-fixtures/%E2%80%9Chttp:/www.theroar.com.au/rugby-league/nrl/parramatta-eels/%E2%80%9D" TargetMode="External"/><Relationship Id="rId260" Type="http://schemas.openxmlformats.org/officeDocument/2006/relationships/hyperlink" Target="http://www.theroar.com.au/rugby-league/nrl-fixtures/%E2%80%9Chttp:/www.theroar.com.au/rugby-league/nrl/parramatta-eels/%E2%80%9D" TargetMode="External"/><Relationship Id="rId281" Type="http://schemas.openxmlformats.org/officeDocument/2006/relationships/hyperlink" Target="http://www.theroar.com.au/rugby-league/nrl-fixtures/%E2%80%9Chttp:/www.theroar.com.au/rugby-league/nrl/wests-tigers/%E2%80%9D" TargetMode="External"/><Relationship Id="rId316" Type="http://schemas.openxmlformats.org/officeDocument/2006/relationships/hyperlink" Target="http://www.theroar.com.au/rugby-league/nrl-fixtures/%E2%80%9Chttp:/www.theroar.com.au/rugby-league/nrl/north-queensland-cowboys/%E2%80%9D" TargetMode="External"/><Relationship Id="rId337" Type="http://schemas.openxmlformats.org/officeDocument/2006/relationships/hyperlink" Target="http://www.theroar.com.au/rugby-league/nrl-fixtures/%E2%80%9Chttp:/www.theroar.com.au/rugby-league/nrl/brisbane-broncos/%E2%80%9D" TargetMode="External"/><Relationship Id="rId34" Type="http://schemas.openxmlformats.org/officeDocument/2006/relationships/hyperlink" Target="http://www.theroar.com.au/rugby-league/nrl-fixtures/%E2%80%9Chttp:/www.theroar.com.au/rugby-league/nrl/north-queensland-cowboys/%E2%80%9D" TargetMode="External"/><Relationship Id="rId55" Type="http://schemas.openxmlformats.org/officeDocument/2006/relationships/hyperlink" Target="http://www.theroar.com.au/rugby-league/nrl-fixtures/%E2%80%9Chttp:/www.theroar.com.au/rugby-league/nrl/sydney-roosters/%E2%80%9D" TargetMode="External"/><Relationship Id="rId76" Type="http://schemas.openxmlformats.org/officeDocument/2006/relationships/hyperlink" Target="http://www.theroar.com.au/rugby-league/nrl-fixtures/%E2%80%9Chttp:/www.theroar.com.au/rugby-league/nrl/brisbane-broncos/%E2%80%9D" TargetMode="External"/><Relationship Id="rId97" Type="http://schemas.openxmlformats.org/officeDocument/2006/relationships/hyperlink" Target="http://www.theroar.com.au/rugby-league/nrl-fixtures/%E2%80%9Chttp:/www.theroar.com.au/rugby-league/nrl/canterbury-bulldogs/%E2%80%9D" TargetMode="External"/><Relationship Id="rId120" Type="http://schemas.openxmlformats.org/officeDocument/2006/relationships/hyperlink" Target="http://www.theroar.com.au/rugby-league/nrl-fixtures/%E2%80%9Chttp:/www.theroar.com.au/rugby-league/nrl/newcastle-knights/%E2%80%9D" TargetMode="External"/><Relationship Id="rId141" Type="http://schemas.openxmlformats.org/officeDocument/2006/relationships/hyperlink" Target="http://www.theroar.com.au/rugby-league/nrl-fixtures/%E2%80%9Chttp:/www.theroar.com.au/rugby-league/nrl/st-george-illawarra-dragons/%E2%80%9D" TargetMode="External"/><Relationship Id="rId358" Type="http://schemas.openxmlformats.org/officeDocument/2006/relationships/hyperlink" Target="http://www.theroar.com.au/rugby-league/nrl-fixtures/%E2%80%9Chttp:/www.theroar.com.au/rugby-league/nrl/parramatta-eels/%E2%80%9D" TargetMode="External"/><Relationship Id="rId379" Type="http://schemas.openxmlformats.org/officeDocument/2006/relationships/hyperlink" Target="http://www.theroar.com.au/rugby-league/nrl-fixtures/%E2%80%9Chttp:/www.theroar.com.au/rugby-league/nrl/parramatta-eels/%E2%80%9D" TargetMode="External"/><Relationship Id="rId7" Type="http://schemas.openxmlformats.org/officeDocument/2006/relationships/hyperlink" Target="http://www.theroar.com.au/rugby-league/nrl-fixtures/%E2%80%9Chttp:/www.theroar.com.au/rugby-league/nrl/wests-tigers/%E2%80%9D" TargetMode="External"/><Relationship Id="rId162" Type="http://schemas.openxmlformats.org/officeDocument/2006/relationships/hyperlink" Target="http://www.theroar.com.au/rugby-league/nrl-fixtures/%E2%80%9Chttp:/www.theroar.com.au/rugby-league/nrl/wests-tigers/%E2%80%9D" TargetMode="External"/><Relationship Id="rId183" Type="http://schemas.openxmlformats.org/officeDocument/2006/relationships/hyperlink" Target="http://www.theroar.com.au/rugby-league/nrl-fixtures/%E2%80%9Chttp:/www.theroar.com.au/rugby-league/nrl/sydney-roosters/%E2%80%9D" TargetMode="External"/><Relationship Id="rId218" Type="http://schemas.openxmlformats.org/officeDocument/2006/relationships/hyperlink" Target="http://www.theroar.com.au/rugby-league/nrl-fixtures/%E2%80%9Chttp:/www.theroar.com.au/rugby-league/nrl/south-sydney-rabbitohs/%E2%80%9D" TargetMode="External"/><Relationship Id="rId239" Type="http://schemas.openxmlformats.org/officeDocument/2006/relationships/hyperlink" Target="http://www.theroar.com.au/rugby-league/nrl-fixtures/%E2%80%9Chttp:/www.theroar.com.au/rugby-league/nrl/penrith-panthers/%E2%80%9D" TargetMode="External"/><Relationship Id="rId250" Type="http://schemas.openxmlformats.org/officeDocument/2006/relationships/hyperlink" Target="http://www.theroar.com.au/rugby-league/nrl-fixtures/%E2%80%9Chttp:/www.theroar.com.au/rugby-league/nrl/st-george-illawarra-dragons/%E2%80%9D" TargetMode="External"/><Relationship Id="rId271" Type="http://schemas.openxmlformats.org/officeDocument/2006/relationships/hyperlink" Target="http://www.theroar.com.au/rugby-league/nrl-fixtures/%E2%80%9Chttp:/www.theroar.com.au/rugby-league/nrl/gold-coast-titans/%E2%80%9D" TargetMode="External"/><Relationship Id="rId292" Type="http://schemas.openxmlformats.org/officeDocument/2006/relationships/hyperlink" Target="http://www.theroar.com.au/rugby-league/nrl-fixtures/%E2%80%9Chttp:/www.theroar.com.au/rugby-league/nrl/newcastle-knights/%E2%80%9D" TargetMode="External"/><Relationship Id="rId306" Type="http://schemas.openxmlformats.org/officeDocument/2006/relationships/hyperlink" Target="http://www.theroar.com.au/rugby-league/nrl-fixtures/%E2%80%9Chttp:/www.theroar.com.au/rugby-league/nrl/brisbane-broncos/%E2%80%9D" TargetMode="External"/><Relationship Id="rId24" Type="http://schemas.openxmlformats.org/officeDocument/2006/relationships/hyperlink" Target="http://www.theroar.com.au/rugby-league/nrl-fixtures/%E2%80%9Chttp:/www.theroar.com.au/rugby-league/nrl/gold-coast-titans/%E2%80%9D" TargetMode="External"/><Relationship Id="rId45" Type="http://schemas.openxmlformats.org/officeDocument/2006/relationships/hyperlink" Target="http://www.theroar.com.au/rugby-league/nrl-fixtures/%E2%80%9Chttp:/www.theroar.com.au/rugby-league/nrl/gold-coast-titans/%E2%80%9D" TargetMode="External"/><Relationship Id="rId66" Type="http://schemas.openxmlformats.org/officeDocument/2006/relationships/hyperlink" Target="http://www.theroar.com.au/rugby-league/nrl-fixtures/%E2%80%9Chttp:/www.theroar.com.au/rugby-league/nrl/canterbury-bulldogs/%E2%80%9D" TargetMode="External"/><Relationship Id="rId87" Type="http://schemas.openxmlformats.org/officeDocument/2006/relationships/hyperlink" Target="http://www.theroar.com.au/rugby-league/nrl-fixtures/%E2%80%9Chttp:/www.theroar.com.au/rugby-league/nrl/new-zealand-warriors/%E2%80%9D" TargetMode="External"/><Relationship Id="rId110" Type="http://schemas.openxmlformats.org/officeDocument/2006/relationships/hyperlink" Target="http://www.theroar.com.au/rugby-league/nrl-fixtures/%E2%80%9Chttp:/www.theroar.com.au/rugby-league/nrl/manly-sea-eagles/%E2%80%9D" TargetMode="External"/><Relationship Id="rId131" Type="http://schemas.openxmlformats.org/officeDocument/2006/relationships/hyperlink" Target="http://www.theroar.com.au/rugby-league/nrl-fixtures/%E2%80%9Chttp:/www.theroar.com.au/rugby-league/nrl/newcastle-knights/%E2%80%9D" TargetMode="External"/><Relationship Id="rId327" Type="http://schemas.openxmlformats.org/officeDocument/2006/relationships/hyperlink" Target="http://www.theroar.com.au/rugby-league/nrl-fixtures/%E2%80%9Chttp:/www.theroar.com.au/rugby-league/nrl/gold-coast-titans/%E2%80%9D" TargetMode="External"/><Relationship Id="rId348" Type="http://schemas.openxmlformats.org/officeDocument/2006/relationships/hyperlink" Target="http://www.theroar.com.au/rugby-league/nrl-fixtures/%E2%80%9Chttp:/www.theroar.com.au/rugby-league/nrl/north-queensland-cowboys/%E2%80%9D" TargetMode="External"/><Relationship Id="rId369" Type="http://schemas.openxmlformats.org/officeDocument/2006/relationships/hyperlink" Target="http://www.theroar.com.au/rugby-league/nrl-fixtures/%E2%80%9Chttp:/www.theroar.com.au/rugby-league/nrl/south-sydney-rabbitohs/%E2%80%9D" TargetMode="External"/><Relationship Id="rId152" Type="http://schemas.openxmlformats.org/officeDocument/2006/relationships/hyperlink" Target="http://www.theroar.com.au/rugby-league/nrl-fixtures/%E2%80%9Chttp:/www.theroar.com.au/rugby-league/nrl/sydney-roosters/%E2%80%9D" TargetMode="External"/><Relationship Id="rId173" Type="http://schemas.openxmlformats.org/officeDocument/2006/relationships/hyperlink" Target="http://www.theroar.com.au/rugby-league/nrl-fixtures/%E2%80%9Chttp:/www.theroar.com.au/rugby-league/nrl/st-george-illawarra-dragons/%E2%80%9D" TargetMode="External"/><Relationship Id="rId194" Type="http://schemas.openxmlformats.org/officeDocument/2006/relationships/hyperlink" Target="http://www.theroar.com.au/rugby-league/nrl-fixtures/%E2%80%9Chttp:/www.theroar.com.au/rugby-league/nrl/north-queensland-cowboys/%E2%80%9D" TargetMode="External"/><Relationship Id="rId208" Type="http://schemas.openxmlformats.org/officeDocument/2006/relationships/hyperlink" Target="http://www.theroar.com.au/rugby-league/nrl-fixtures/%E2%80%9Chttp:/www.theroar.com.au/rugby-league/nrl/sydney-roosters/%E2%80%9D" TargetMode="External"/><Relationship Id="rId229" Type="http://schemas.openxmlformats.org/officeDocument/2006/relationships/hyperlink" Target="http://www.theroar.com.au/rugby-league/nrl-fixtures/%E2%80%9Chttp:/www.theroar.com.au/rugby-league/nrl/newcastle-knights/%E2%80%9D" TargetMode="External"/><Relationship Id="rId380" Type="http://schemas.openxmlformats.org/officeDocument/2006/relationships/hyperlink" Target="http://www.theroar.com.au/rugby-league/nrl-fixtures/%E2%80%9Chttp:/www.theroar.com.au/rugby-league/nrl/sydney-roosters/%E2%80%9D" TargetMode="External"/><Relationship Id="rId240" Type="http://schemas.openxmlformats.org/officeDocument/2006/relationships/hyperlink" Target="http://www.theroar.com.au/rugby-league/nrl-fixtures/%E2%80%9Chttp:/www.theroar.com.au/rugby-league/nrl/manly-sea-eagles/%E2%80%9D" TargetMode="External"/><Relationship Id="rId261" Type="http://schemas.openxmlformats.org/officeDocument/2006/relationships/hyperlink" Target="http://www.theroar.com.au/rugby-league/nrl-fixtures/%E2%80%9Chttp:/www.theroar.com.au/rugby-league/nrl/canterbury-bulldogs/%E2%80%9D" TargetMode="External"/><Relationship Id="rId14" Type="http://schemas.openxmlformats.org/officeDocument/2006/relationships/hyperlink" Target="http://www.theroar.com.au/rugby-league/nrl-fixtures/%E2%80%9Chttp:/www.theroar.com.au/rugby-league/nrl/parramatta-eels/%E2%80%9D" TargetMode="External"/><Relationship Id="rId35" Type="http://schemas.openxmlformats.org/officeDocument/2006/relationships/hyperlink" Target="http://www.theroar.com.au/rugby-league/nrl-fixtures/%E2%80%9Chttp:/www.theroar.com.au/rugby-league/nrl/canterbury-bulldogs/%E2%80%9D" TargetMode="External"/><Relationship Id="rId56" Type="http://schemas.openxmlformats.org/officeDocument/2006/relationships/hyperlink" Target="http://www.theroar.com.au/rugby-league/nrl-fixtures/%E2%80%9Chttp:/www.theroar.com.au/rugby-league/nrl/new-zealand-warriors/%E2%80%9D" TargetMode="External"/><Relationship Id="rId77" Type="http://schemas.openxmlformats.org/officeDocument/2006/relationships/hyperlink" Target="http://www.theroar.com.au/rugby-league/nrl-fixtures/%E2%80%9Chttp:/www.theroar.com.au/rugby-league/nrl/gold-coast-titans/%E2%80%9D" TargetMode="External"/><Relationship Id="rId100" Type="http://schemas.openxmlformats.org/officeDocument/2006/relationships/hyperlink" Target="http://www.theroar.com.au/rugby-league/nrl-fixtures/%E2%80%9Chttp:/www.theroar.com.au/rugby-league/nrl/st-george-illawarra-dragons/%E2%80%9D" TargetMode="External"/><Relationship Id="rId282" Type="http://schemas.openxmlformats.org/officeDocument/2006/relationships/hyperlink" Target="http://www.theroar.com.au/rugby-league/nrl-fixtures/%E2%80%9Chttp:/www.theroar.com.au/rugby-league/nrl/south-sydney-rabbitohs/%E2%80%9D" TargetMode="External"/><Relationship Id="rId317" Type="http://schemas.openxmlformats.org/officeDocument/2006/relationships/hyperlink" Target="http://www.theroar.com.au/rugby-league/nrl-fixtures/%E2%80%9Chttp:/www.theroar.com.au/rugby-league/nrl/cronulla-sharks/%E2%80%9D" TargetMode="External"/><Relationship Id="rId338" Type="http://schemas.openxmlformats.org/officeDocument/2006/relationships/hyperlink" Target="http://www.theroar.com.au/rugby-league/nrl-fixtures/%E2%80%9Chttp:/www.theroar.com.au/rugby-league/nrl/south-sydney-rabbitohs/%E2%80%9D" TargetMode="External"/><Relationship Id="rId359" Type="http://schemas.openxmlformats.org/officeDocument/2006/relationships/hyperlink" Target="http://www.theroar.com.au/rugby-league/nrl-fixtures/%E2%80%9Chttp:/www.theroar.com.au/rugby-league/nrl/canberra-raiders/%E2%80%9D" TargetMode="External"/><Relationship Id="rId8" Type="http://schemas.openxmlformats.org/officeDocument/2006/relationships/hyperlink" Target="http://www.theroar.com.au/rugby-league/nrl-fixtures/%E2%80%9Chttp:/www.theroar.com.au/rugby-league/nrl/sydney-roosters/%E2%80%9D" TargetMode="External"/><Relationship Id="rId98" Type="http://schemas.openxmlformats.org/officeDocument/2006/relationships/hyperlink" Target="http://www.theroar.com.au/rugby-league/nrl-fixtures/%E2%80%9Chttp:/www.theroar.com.au/rugby-league/nrl/sydney-roosters/%E2%80%9D" TargetMode="External"/><Relationship Id="rId121" Type="http://schemas.openxmlformats.org/officeDocument/2006/relationships/hyperlink" Target="http://www.theroar.com.au/rugby-league/nrl-fixtures/%E2%80%9Chttp:/www.theroar.com.au/rugby-league/nrl/penrith-panthers/%E2%80%9D" TargetMode="External"/><Relationship Id="rId142" Type="http://schemas.openxmlformats.org/officeDocument/2006/relationships/hyperlink" Target="http://www.theroar.com.au/rugby-league/nrl-fixtures/%E2%80%9Chttp:/www.theroar.com.au/rugby-league/nrl/melbourne-storm/%E2%80%9D" TargetMode="External"/><Relationship Id="rId163" Type="http://schemas.openxmlformats.org/officeDocument/2006/relationships/hyperlink" Target="http://www.theroar.com.au/rugby-league/nrl-fixtures/%E2%80%9Chttp:/www.theroar.com.au/rugby-league/nrl/parramatta-eels/%E2%80%9D" TargetMode="External"/><Relationship Id="rId184" Type="http://schemas.openxmlformats.org/officeDocument/2006/relationships/hyperlink" Target="http://www.theroar.com.au/rugby-league/nrl-fixtures/%E2%80%9Chttp:/www.theroar.com.au/rugby-league/nrl/gold-coast-titans/%E2%80%9D" TargetMode="External"/><Relationship Id="rId219" Type="http://schemas.openxmlformats.org/officeDocument/2006/relationships/hyperlink" Target="http://www.theroar.com.au/rugby-league/nrl-fixtures/%E2%80%9Chttp:/www.theroar.com.au/rugby-league/nrl/north-queensland-cowboys/%E2%80%9D" TargetMode="External"/><Relationship Id="rId370" Type="http://schemas.openxmlformats.org/officeDocument/2006/relationships/hyperlink" Target="http://www.theroar.com.au/rugby-league/nrl-fixtures/%E2%80%9Chttp:/www.theroar.com.au/rugby-league/nrl/wests-tigers/%E2%80%9D" TargetMode="External"/><Relationship Id="rId230" Type="http://schemas.openxmlformats.org/officeDocument/2006/relationships/hyperlink" Target="http://www.theroar.com.au/rugby-league/nrl-fixtures/%E2%80%9Chttp:/www.theroar.com.au/rugby-league/nrl/melbourne-storm/%E2%80%9D" TargetMode="External"/><Relationship Id="rId251" Type="http://schemas.openxmlformats.org/officeDocument/2006/relationships/hyperlink" Target="http://www.theroar.com.au/rugby-league/nrl-fixtures/%E2%80%9Chttp:/www.theroar.com.au/rugby-league/nrl/penrith-panthers/%E2%80%9D" TargetMode="External"/><Relationship Id="rId25" Type="http://schemas.openxmlformats.org/officeDocument/2006/relationships/hyperlink" Target="http://www.theroar.com.au/rugby-league/nrl-fixtures/%E2%80%9Chttp:/www.theroar.com.au/rugby-league/nrl/penrith-panthers/%E2%80%9D" TargetMode="External"/><Relationship Id="rId46" Type="http://schemas.openxmlformats.org/officeDocument/2006/relationships/hyperlink" Target="http://www.theroar.com.au/rugby-league/nrl-fixtures/%E2%80%9Chttp:/www.theroar.com.au/rugby-league/nrl/st-george-illawarra-dragons/%E2%80%9D" TargetMode="External"/><Relationship Id="rId67" Type="http://schemas.openxmlformats.org/officeDocument/2006/relationships/hyperlink" Target="http://www.theroar.com.au/rugby-league/nrl-fixtures/%E2%80%9Chttp:/www.theroar.com.au/rugby-league/nrl/cronulla-sharks/%E2%80%9D" TargetMode="External"/><Relationship Id="rId272" Type="http://schemas.openxmlformats.org/officeDocument/2006/relationships/hyperlink" Target="http://www.theroar.com.au/rugby-league/nrl-fixtures/%E2%80%9Chttp:/www.theroar.com.au/rugby-league/nrl/sydney-roosters/%E2%80%9D" TargetMode="External"/><Relationship Id="rId293" Type="http://schemas.openxmlformats.org/officeDocument/2006/relationships/hyperlink" Target="http://www.theroar.com.au/rugby-league/nrl-fixtures/%E2%80%9Chttp:/www.theroar.com.au/rugby-league/nrl/canterbury-bulldogs/%E2%80%9D" TargetMode="External"/><Relationship Id="rId307" Type="http://schemas.openxmlformats.org/officeDocument/2006/relationships/hyperlink" Target="http://www.theroar.com.au/rugby-league/nrl-fixtures/%E2%80%9Chttp:/www.theroar.com.au/rugby-league/nrl/newcastle-knights/%E2%80%9D" TargetMode="External"/><Relationship Id="rId328" Type="http://schemas.openxmlformats.org/officeDocument/2006/relationships/hyperlink" Target="http://www.theroar.com.au/rugby-league/nrl-fixtures/%E2%80%9Chttp:/www.theroar.com.au/rugby-league/nrl/penrith-panthers/%E2%80%9D" TargetMode="External"/><Relationship Id="rId349" Type="http://schemas.openxmlformats.org/officeDocument/2006/relationships/hyperlink" Target="http://www.theroar.com.au/rugby-league/nrl-fixtures/%E2%80%9Chttp:/www.theroar.com.au/rugby-league/nrl/canterbury-bulldogs/%E2%80%9D" TargetMode="External"/><Relationship Id="rId88" Type="http://schemas.openxmlformats.org/officeDocument/2006/relationships/hyperlink" Target="http://www.theroar.com.au/rugby-league/nrl-fixtures/%E2%80%9Chttp:/www.theroar.com.au/rugby-league/nrl/brisbane-broncos/%E2%80%9D" TargetMode="External"/><Relationship Id="rId111" Type="http://schemas.openxmlformats.org/officeDocument/2006/relationships/hyperlink" Target="http://www.theroar.com.au/rugby-league/nrl-fixtures/%E2%80%9Chttp:/www.theroar.com.au/rugby-league/nrl/cronulla-sharks/%E2%80%9D" TargetMode="External"/><Relationship Id="rId132" Type="http://schemas.openxmlformats.org/officeDocument/2006/relationships/hyperlink" Target="http://www.theroar.com.au/rugby-league/nrl-fixtures/%E2%80%9Chttp:/www.theroar.com.au/rugby-league/nrl/south-sydney-rabbitohs/%E2%80%9D" TargetMode="External"/><Relationship Id="rId153" Type="http://schemas.openxmlformats.org/officeDocument/2006/relationships/hyperlink" Target="http://www.theroar.com.au/rugby-league/nrl-fixtures/%E2%80%9Chttp:/www.theroar.com.au/rugby-league/nrl/melbourne-storm/%E2%80%9D" TargetMode="External"/><Relationship Id="rId174" Type="http://schemas.openxmlformats.org/officeDocument/2006/relationships/hyperlink" Target="http://www.theroar.com.au/rugby-league/nrl-fixtures/%E2%80%9Chttp:/www.theroar.com.au/rugby-league/nrl/canberra-raiders/%E2%80%9D" TargetMode="External"/><Relationship Id="rId195" Type="http://schemas.openxmlformats.org/officeDocument/2006/relationships/hyperlink" Target="http://www.theroar.com.au/rugby-league/nrl-fixtures/%E2%80%9Chttp:/www.theroar.com.au/rugby-league/nrl/south-sydney-rabbitohs/%E2%80%9D" TargetMode="External"/><Relationship Id="rId209" Type="http://schemas.openxmlformats.org/officeDocument/2006/relationships/hyperlink" Target="http://www.theroar.com.au/rugby-league/nrl-fixtures/%E2%80%9Chttp:/www.theroar.com.au/rugby-league/nrl/parramatta-eels/%E2%80%9D" TargetMode="External"/><Relationship Id="rId360" Type="http://schemas.openxmlformats.org/officeDocument/2006/relationships/hyperlink" Target="http://www.theroar.com.au/rugby-league/nrl-fixtures/%E2%80%9Chttp:/www.theroar.com.au/rugby-league/nrl/south-sydney-rabbitohs/%E2%80%9D" TargetMode="External"/><Relationship Id="rId381" Type="http://schemas.openxmlformats.org/officeDocument/2006/relationships/hyperlink" Target="http://www.theroar.com.au/rugby-league/nrl-fixtures/%E2%80%9Chttp:/www.theroar.com.au/rugby-league/nrl/canterbury-bulldogs/%E2%80%9D" TargetMode="External"/><Relationship Id="rId220" Type="http://schemas.openxmlformats.org/officeDocument/2006/relationships/hyperlink" Target="http://www.theroar.com.au/rugby-league/nrl-fixtures/%E2%80%9Chttp:/www.theroar.com.au/rugby-league/nrl/new-zealand-warriors/%E2%80%9D" TargetMode="External"/><Relationship Id="rId241" Type="http://schemas.openxmlformats.org/officeDocument/2006/relationships/hyperlink" Target="http://www.theroar.com.au/rugby-league/nrl-fixtures/%E2%80%9Chttp:/www.theroar.com.au/rugby-league/nrl/newcastle-knights/%E2%80%9D" TargetMode="External"/><Relationship Id="rId15" Type="http://schemas.openxmlformats.org/officeDocument/2006/relationships/hyperlink" Target="http://www.theroar.com.au/rugby-league/nrl-fixtures/%E2%80%9Chttp:/www.theroar.com.au/rugby-league/nrl/gold-coast-titans/%E2%80%9D" TargetMode="External"/><Relationship Id="rId36" Type="http://schemas.openxmlformats.org/officeDocument/2006/relationships/hyperlink" Target="http://www.theroar.com.au/rugby-league/nrl-fixtures/%E2%80%9Chttp:/www.theroar.com.au/rugby-league/nrl/penrith-panthers/%E2%80%9D" TargetMode="External"/><Relationship Id="rId57" Type="http://schemas.openxmlformats.org/officeDocument/2006/relationships/hyperlink" Target="http://www.theroar.com.au/rugby-league/nrl-fixtures/%E2%80%9Chttp:/www.theroar.com.au/rugby-league/nrl/manly-sea-eagles/%E2%80%9D" TargetMode="External"/><Relationship Id="rId262" Type="http://schemas.openxmlformats.org/officeDocument/2006/relationships/hyperlink" Target="http://www.theroar.com.au/rugby-league/nrl-fixtures/%E2%80%9Chttp:/www.theroar.com.au/rugby-league/nrl/south-sydney-rabbitohs/%E2%80%9D" TargetMode="External"/><Relationship Id="rId283" Type="http://schemas.openxmlformats.org/officeDocument/2006/relationships/hyperlink" Target="http://www.theroar.com.au/rugby-league/nrl-fixtures/%E2%80%9Chttp:/www.theroar.com.au/rugby-league/nrl/north-queensland-cowboys/%E2%80%9D" TargetMode="External"/><Relationship Id="rId318" Type="http://schemas.openxmlformats.org/officeDocument/2006/relationships/hyperlink" Target="http://www.theroar.com.au/rugby-league/nrl-fixtures/%E2%80%9Chttp:/www.theroar.com.au/rugby-league/nrl/manly-sea-eagles/%E2%80%9D" TargetMode="External"/><Relationship Id="rId339" Type="http://schemas.openxmlformats.org/officeDocument/2006/relationships/hyperlink" Target="http://www.theroar.com.au/rugby-league/nrl-fixtures/%E2%80%9Chttp:/www.theroar.com.au/rugby-league/nrl/manly-sea-eagles/%E2%80%9D" TargetMode="External"/><Relationship Id="rId78" Type="http://schemas.openxmlformats.org/officeDocument/2006/relationships/hyperlink" Target="http://www.theroar.com.au/rugby-league/nrl-fixtures/%E2%80%9Chttp:/www.theroar.com.au/rugby-league/nrl/manly-sea-eagles/%E2%80%9D" TargetMode="External"/><Relationship Id="rId99" Type="http://schemas.openxmlformats.org/officeDocument/2006/relationships/hyperlink" Target="http://www.theroar.com.au/rugby-league/nrl-fixtures/%E2%80%9Chttp:/www.theroar.com.au/rugby-league/nrl/new-zealand-warriors/%E2%80%9D" TargetMode="External"/><Relationship Id="rId101" Type="http://schemas.openxmlformats.org/officeDocument/2006/relationships/hyperlink" Target="http://www.theroar.com.au/rugby-league/nrl-fixtures/%E2%80%9Chttp:/www.theroar.com.au/rugby-league/nrl/brisbane-broncos/%E2%80%9D" TargetMode="External"/><Relationship Id="rId122" Type="http://schemas.openxmlformats.org/officeDocument/2006/relationships/hyperlink" Target="http://www.theroar.com.au/rugby-league/nrl-fixtures/%E2%80%9Chttp:/www.theroar.com.au/rugby-league/nrl/canterbury-bulldogs/%E2%80%9D" TargetMode="External"/><Relationship Id="rId143" Type="http://schemas.openxmlformats.org/officeDocument/2006/relationships/hyperlink" Target="http://www.theroar.com.au/rugby-league/nrl-fixtures/%E2%80%9Chttp:/www.theroar.com.au/rugby-league/nrl/sydney-roosters/%E2%80%9D" TargetMode="External"/><Relationship Id="rId164" Type="http://schemas.openxmlformats.org/officeDocument/2006/relationships/hyperlink" Target="http://www.theroar.com.au/rugby-league/nrl-fixtures/%E2%80%9Chttp:/www.theroar.com.au/rugby-league/nrl/new-zealand-warriors/%E2%80%9D" TargetMode="External"/><Relationship Id="rId185" Type="http://schemas.openxmlformats.org/officeDocument/2006/relationships/hyperlink" Target="http://www.theroar.com.au/rugby-league/nrl-fixtures/%E2%80%9Chttp:/www.theroar.com.au/rugby-league/nrl/new-zealand-warriors/%E2%80%9D" TargetMode="External"/><Relationship Id="rId350" Type="http://schemas.openxmlformats.org/officeDocument/2006/relationships/hyperlink" Target="http://www.theroar.com.au/rugby-league/nrl-fixtures/%E2%80%9Chttp:/www.theroar.com.au/rugby-league/nrl/new-zealand-warriors/%E2%80%9D" TargetMode="External"/><Relationship Id="rId371" Type="http://schemas.openxmlformats.org/officeDocument/2006/relationships/hyperlink" Target="http://www.theroar.com.au/rugby-league/nrl-fixtures/%E2%80%9Chttp:/www.theroar.com.au/rugby-league/nrl/new-zealand-warriors/%E2%80%9D" TargetMode="External"/><Relationship Id="rId9" Type="http://schemas.openxmlformats.org/officeDocument/2006/relationships/hyperlink" Target="http://www.theroar.com.au/rugby-league/nrl-fixtures/%E2%80%9Chttp:/www.theroar.com.au/rugby-league/nrl/south-sydney-rabbitohs/%E2%80%9D" TargetMode="External"/><Relationship Id="rId210" Type="http://schemas.openxmlformats.org/officeDocument/2006/relationships/hyperlink" Target="http://www.theroar.com.au/rugby-league/nrl-fixtures/%E2%80%9Chttp:/www.theroar.com.au/rugby-league/nrl/north-queensland-cowboys/%E2%80%9D" TargetMode="External"/><Relationship Id="rId26" Type="http://schemas.openxmlformats.org/officeDocument/2006/relationships/hyperlink" Target="http://www.theroar.com.au/rugby-league/nrl-fixtures/%E2%80%9Chttp:/www.theroar.com.au/rugby-league/nrl/south-sydney-rabbitohs/%E2%80%9D" TargetMode="External"/><Relationship Id="rId231" Type="http://schemas.openxmlformats.org/officeDocument/2006/relationships/hyperlink" Target="http://www.theroar.com.au/rugby-league/nrl-fixtures/%E2%80%9Chttp:/www.theroar.com.au/rugby-league/nrl/wests-tigers/%E2%80%9D" TargetMode="External"/><Relationship Id="rId252" Type="http://schemas.openxmlformats.org/officeDocument/2006/relationships/hyperlink" Target="http://www.theroar.com.au/rugby-league/nrl-fixtures/%E2%80%9Chttp:/www.theroar.com.au/rugby-league/nrl/new-zealand-warriors/%E2%80%9D" TargetMode="External"/><Relationship Id="rId273" Type="http://schemas.openxmlformats.org/officeDocument/2006/relationships/hyperlink" Target="http://www.theroar.com.au/rugby-league/nrl-fixtures/%E2%80%9Chttp:/www.theroar.com.au/rugby-league/nrl/parramatta-eels/%E2%80%9D" TargetMode="External"/><Relationship Id="rId294" Type="http://schemas.openxmlformats.org/officeDocument/2006/relationships/hyperlink" Target="http://www.theroar.com.au/rugby-league/nrl-fixtures/%E2%80%9Chttp:/www.theroar.com.au/rugby-league/nrl/wests-tigers/%E2%80%9D" TargetMode="External"/><Relationship Id="rId308" Type="http://schemas.openxmlformats.org/officeDocument/2006/relationships/hyperlink" Target="http://www.theroar.com.au/rugby-league/nrl-fixtures/%E2%80%9Chttp:/www.theroar.com.au/rugby-league/nrl/wests-tigers/%E2%80%9D" TargetMode="External"/><Relationship Id="rId329" Type="http://schemas.openxmlformats.org/officeDocument/2006/relationships/hyperlink" Target="http://www.theroar.com.au/rugby-league/nrl-fixtures/%E2%80%9Chttp:/www.theroar.com.au/rugby-league/nrl/manly-sea-eagles/%E2%80%9D" TargetMode="External"/><Relationship Id="rId47" Type="http://schemas.openxmlformats.org/officeDocument/2006/relationships/hyperlink" Target="http://www.theroar.com.au/rugby-league/nrl-fixtures/%E2%80%9Chttp:/www.theroar.com.au/rugby-league/nrl/sydney-roosters/%E2%80%9D" TargetMode="External"/><Relationship Id="rId68" Type="http://schemas.openxmlformats.org/officeDocument/2006/relationships/hyperlink" Target="http://www.theroar.com.au/rugby-league/nrl-fixtures/%E2%80%9Chttp:/www.theroar.com.au/rugby-league/nrl/sydney-roosters/%E2%80%9D" TargetMode="External"/><Relationship Id="rId89" Type="http://schemas.openxmlformats.org/officeDocument/2006/relationships/hyperlink" Target="http://www.theroar.com.au/rugby-league/nrl-fixtures/%E2%80%9Chttp:/www.theroar.com.au/rugby-league/nrl/north-queensland-cowboys/%E2%80%9D" TargetMode="External"/><Relationship Id="rId112" Type="http://schemas.openxmlformats.org/officeDocument/2006/relationships/hyperlink" Target="http://www.theroar.com.au/rugby-league/nrl-fixtures/%E2%80%9Chttp:/www.theroar.com.au/rugby-league/nrl/penrith-panthers/%E2%80%9D" TargetMode="External"/><Relationship Id="rId133" Type="http://schemas.openxmlformats.org/officeDocument/2006/relationships/hyperlink" Target="http://www.theroar.com.au/rugby-league/nrl-fixtures/%E2%80%9Chttp:/www.theroar.com.au/rugby-league/nrl/penrith-panthers/%E2%80%9D" TargetMode="External"/><Relationship Id="rId154" Type="http://schemas.openxmlformats.org/officeDocument/2006/relationships/hyperlink" Target="http://www.theroar.com.au/rugby-league/nrl-fixtures/%E2%80%9Chttp:/www.theroar.com.au/rugby-league/nrl/gold-coast-titans/%E2%80%9D" TargetMode="External"/><Relationship Id="rId175" Type="http://schemas.openxmlformats.org/officeDocument/2006/relationships/hyperlink" Target="http://www.theroar.com.au/rugby-league/nrl-fixtures/%E2%80%9Chttp:/www.theroar.com.au/rugby-league/nrl/cronulla-sharks/%E2%80%9D" TargetMode="External"/><Relationship Id="rId340" Type="http://schemas.openxmlformats.org/officeDocument/2006/relationships/hyperlink" Target="http://www.theroar.com.au/rugby-league/nrl-fixtures/%E2%80%9Chttp:/www.theroar.com.au/rugby-league/nrl/gold-coast-titans/%E2%80%9D" TargetMode="External"/><Relationship Id="rId361" Type="http://schemas.openxmlformats.org/officeDocument/2006/relationships/hyperlink" Target="http://www.theroar.com.au/rugby-league/nrl-fixtures/%E2%80%9Chttp:/www.theroar.com.au/rugby-league/nrl/gold-coast-titans/%E2%80%9D" TargetMode="External"/><Relationship Id="rId196" Type="http://schemas.openxmlformats.org/officeDocument/2006/relationships/hyperlink" Target="http://www.theroar.com.au/rugby-league/nrl-fixtures/%E2%80%9Chttp:/www.theroar.com.au/rugby-league/nrl/cronulla-sharks/%E2%80%9D" TargetMode="External"/><Relationship Id="rId200" Type="http://schemas.openxmlformats.org/officeDocument/2006/relationships/hyperlink" Target="http://www.theroar.com.au/rugby-league/nrl-fixtures/%E2%80%9Chttp:/www.theroar.com.au/rugby-league/nrl/wests-tigers/%E2%80%9D" TargetMode="External"/><Relationship Id="rId382" Type="http://schemas.openxmlformats.org/officeDocument/2006/relationships/hyperlink" Target="http://www.theroar.com.au/rugby-league/nrl-fixtures/%E2%80%9Chttp:/www.theroar.com.au/rugby-league/nrl/cronulla-sharks/%E2%80%9D" TargetMode="External"/><Relationship Id="rId16" Type="http://schemas.openxmlformats.org/officeDocument/2006/relationships/hyperlink" Target="http://www.theroar.com.au/rugby-league/nrl-fixtures/%E2%80%9Chttp:/www.theroar.com.au/rugby-league/nrl/canberra-raiders/%E2%80%9D" TargetMode="External"/><Relationship Id="rId221" Type="http://schemas.openxmlformats.org/officeDocument/2006/relationships/hyperlink" Target="http://www.theroar.com.au/rugby-league/nrl-fixtures/%E2%80%9Chttp:/www.theroar.com.au/rugby-league/nrl/sydney-roosters/%E2%80%9D" TargetMode="External"/><Relationship Id="rId242" Type="http://schemas.openxmlformats.org/officeDocument/2006/relationships/hyperlink" Target="http://www.theroar.com.au/rugby-league/nrl-fixtures/%E2%80%9Chttp:/www.theroar.com.au/rugby-league/nrl/canterbury-bulldogs/%E2%80%9D" TargetMode="External"/><Relationship Id="rId263" Type="http://schemas.openxmlformats.org/officeDocument/2006/relationships/hyperlink" Target="http://www.theroar.com.au/rugby-league/nrl-fixtures/%E2%80%9Chttp:/www.theroar.com.au/rugby-league/nrl/manly-sea-eagles/%E2%80%9D" TargetMode="External"/><Relationship Id="rId284" Type="http://schemas.openxmlformats.org/officeDocument/2006/relationships/hyperlink" Target="http://www.theroar.com.au/rugby-league/nrl-fixtures/%E2%80%9Chttp:/www.theroar.com.au/rugby-league/nrl/st-george-illawarra-dragons/%E2%80%9D" TargetMode="External"/><Relationship Id="rId319" Type="http://schemas.openxmlformats.org/officeDocument/2006/relationships/hyperlink" Target="http://www.theroar.com.au/rugby-league/nrl-fixtures/%E2%80%9Chttp:/www.theroar.com.au/rugby-league/nrl/penrith-panthers/%E2%80%9D" TargetMode="External"/><Relationship Id="rId37" Type="http://schemas.openxmlformats.org/officeDocument/2006/relationships/hyperlink" Target="http://www.theroar.com.au/rugby-league/nrl-fixtures/%E2%80%9Chttp:/www.theroar.com.au/rugby-league/nrl/wests-tigers/%E2%80%9D" TargetMode="External"/><Relationship Id="rId58" Type="http://schemas.openxmlformats.org/officeDocument/2006/relationships/hyperlink" Target="http://www.theroar.com.au/rugby-league/nrl-fixtures/%E2%80%9Chttp:/www.theroar.com.au/rugby-league/nrl/canberra-raiders/%E2%80%9D" TargetMode="External"/><Relationship Id="rId79" Type="http://schemas.openxmlformats.org/officeDocument/2006/relationships/hyperlink" Target="http://www.theroar.com.au/rugby-league/nrl-fixtures/%E2%80%9Chttp:/www.theroar.com.au/rugby-league/nrl/parramatta-eels/%E2%80%9D" TargetMode="External"/><Relationship Id="rId102" Type="http://schemas.openxmlformats.org/officeDocument/2006/relationships/hyperlink" Target="http://www.theroar.com.au/rugby-league/nrl-fixtures/%E2%80%9Chttp:/www.theroar.com.au/rugby-league/nrl/melbourne-storm/%E2%80%9D" TargetMode="External"/><Relationship Id="rId123" Type="http://schemas.openxmlformats.org/officeDocument/2006/relationships/hyperlink" Target="http://www.theroar.com.au/rugby-league/nrl-fixtures/%E2%80%9Chttp:/www.theroar.com.au/rugby-league/nrl/gold-coast-titans/%E2%80%9D" TargetMode="External"/><Relationship Id="rId144" Type="http://schemas.openxmlformats.org/officeDocument/2006/relationships/hyperlink" Target="http://www.theroar.com.au/rugby-league/nrl-fixtures/%E2%80%9Chttp:/www.theroar.com.au/rugby-league/nrl/manly-sea-eagles/%E2%80%9D" TargetMode="External"/><Relationship Id="rId330" Type="http://schemas.openxmlformats.org/officeDocument/2006/relationships/hyperlink" Target="http://www.theroar.com.au/rugby-league/nrl-fixtures/%E2%80%9Chttp:/www.theroar.com.au/rugby-league/nrl/canterbury-bulldogs/%E2%80%9D" TargetMode="External"/><Relationship Id="rId90" Type="http://schemas.openxmlformats.org/officeDocument/2006/relationships/hyperlink" Target="http://www.theroar.com.au/rugby-league/nrl-fixtures/%E2%80%9Chttp:/www.theroar.com.au/rugby-league/nrl/canterbury-bulldogs/%E2%80%9D" TargetMode="External"/><Relationship Id="rId165" Type="http://schemas.openxmlformats.org/officeDocument/2006/relationships/hyperlink" Target="http://www.theroar.com.au/rugby-league/nrl-fixtures/%E2%80%9Chttp:/www.theroar.com.au/rugby-league/nrl/brisbane-broncos/%E2%80%9D" TargetMode="External"/><Relationship Id="rId186" Type="http://schemas.openxmlformats.org/officeDocument/2006/relationships/hyperlink" Target="http://www.theroar.com.au/rugby-league/nrl-fixtures/%E2%80%9Chttp:/www.theroar.com.au/rugby-league/nrl/south-sydney-rabbitohs/%E2%80%9D" TargetMode="External"/><Relationship Id="rId351" Type="http://schemas.openxmlformats.org/officeDocument/2006/relationships/hyperlink" Target="http://www.theroar.com.au/rugby-league/nrl-fixtures/%E2%80%9Chttp:/www.theroar.com.au/rugby-league/nrl/canberra-raiders/%E2%80%9D" TargetMode="External"/><Relationship Id="rId372" Type="http://schemas.openxmlformats.org/officeDocument/2006/relationships/hyperlink" Target="http://www.theroar.com.au/rugby-league/nrl-fixtures/%E2%80%9Chttp:/www.theroar.com.au/rugby-league/nrl/canberra-raiders/%E2%80%9D" TargetMode="External"/><Relationship Id="rId211" Type="http://schemas.openxmlformats.org/officeDocument/2006/relationships/hyperlink" Target="http://www.theroar.com.au/rugby-league/nrl-fixtures/%E2%80%9Chttp:/www.theroar.com.au/rugby-league/nrl/cronulla-sharks/%E2%80%9D" TargetMode="External"/><Relationship Id="rId232" Type="http://schemas.openxmlformats.org/officeDocument/2006/relationships/hyperlink" Target="http://www.theroar.com.au/rugby-league/nrl-fixtures/%E2%80%9Chttp:/www.theroar.com.au/rugby-league/nrl/canberra-raiders/%E2%80%9D" TargetMode="External"/><Relationship Id="rId253" Type="http://schemas.openxmlformats.org/officeDocument/2006/relationships/hyperlink" Target="http://www.theroar.com.au/rugby-league/nrl-fixtures/%E2%80%9Chttp:/www.theroar.com.au/rugby-league/nrl/canterbury-bulldogs/%E2%80%9D" TargetMode="External"/><Relationship Id="rId274" Type="http://schemas.openxmlformats.org/officeDocument/2006/relationships/hyperlink" Target="http://www.theroar.com.au/rugby-league/nrl-fixtures/%E2%80%9Chttp:/www.theroar.com.au/rugby-league/nrl/canterbury-bulldogs/%E2%80%9D" TargetMode="External"/><Relationship Id="rId295" Type="http://schemas.openxmlformats.org/officeDocument/2006/relationships/hyperlink" Target="http://www.theroar.com.au/rugby-league/nrl-fixtures/%E2%80%9Chttp:/www.theroar.com.au/rugby-league/nrl/manly-sea-eagles/%E2%80%9D" TargetMode="External"/><Relationship Id="rId309" Type="http://schemas.openxmlformats.org/officeDocument/2006/relationships/hyperlink" Target="http://www.theroar.com.au/rugby-league/nrl-fixtures/%E2%80%9Chttp:/www.theroar.com.au/rugby-league/nrl/south-sydney-rabbitohs/%E2%80%9D" TargetMode="External"/><Relationship Id="rId27" Type="http://schemas.openxmlformats.org/officeDocument/2006/relationships/hyperlink" Target="http://www.theroar.com.au/rugby-league/nrl-fixtures/%E2%80%9Chttp:/www.theroar.com.au/rugby-league/nrl/melbourne-storm/%E2%80%9D" TargetMode="External"/><Relationship Id="rId48" Type="http://schemas.openxmlformats.org/officeDocument/2006/relationships/hyperlink" Target="http://www.theroar.com.au/rugby-league/nrl-fixtures/%E2%80%9Chttp:/www.theroar.com.au/rugby-league/nrl/newcastle-knights/%E2%80%9D" TargetMode="External"/><Relationship Id="rId69" Type="http://schemas.openxmlformats.org/officeDocument/2006/relationships/hyperlink" Target="http://www.theroar.com.au/rugby-league/nrl-fixtures/%E2%80%9Chttp:/www.theroar.com.au/rugby-league/nrl/st-george-illawarra-dragons/%E2%80%9D" TargetMode="External"/><Relationship Id="rId113" Type="http://schemas.openxmlformats.org/officeDocument/2006/relationships/hyperlink" Target="http://www.theroar.com.au/rugby-league/nrl-fixtures/%E2%80%9Chttp:/www.theroar.com.au/rugby-league/nrl/melbourne-storm/%E2%80%9D" TargetMode="External"/><Relationship Id="rId134" Type="http://schemas.openxmlformats.org/officeDocument/2006/relationships/hyperlink" Target="http://www.theroar.com.au/rugby-league/nrl-fixtures/%E2%80%9Chttp:/www.theroar.com.au/rugby-league/nrl/north-queensland-cowboys/%E2%80%9D" TargetMode="External"/><Relationship Id="rId320" Type="http://schemas.openxmlformats.org/officeDocument/2006/relationships/hyperlink" Target="http://www.theroar.com.au/rugby-league/nrl-fixtures/%E2%80%9Chttp:/www.theroar.com.au/rugby-league/nrl/canberra-raiders/%E2%80%9D" TargetMode="External"/><Relationship Id="rId80" Type="http://schemas.openxmlformats.org/officeDocument/2006/relationships/hyperlink" Target="http://www.theroar.com.au/rugby-league/nrl-fixtures/%E2%80%9Chttp:/www.theroar.com.au/rugby-league/nrl/penrith-panthers/%E2%80%9D" TargetMode="External"/><Relationship Id="rId155" Type="http://schemas.openxmlformats.org/officeDocument/2006/relationships/hyperlink" Target="http://www.theroar.com.au/rugby-league/nrl-fixtures/%E2%80%9Chttp:/www.theroar.com.au/rugby-league/nrl/manly-sea-eagles/%E2%80%9D" TargetMode="External"/><Relationship Id="rId176" Type="http://schemas.openxmlformats.org/officeDocument/2006/relationships/hyperlink" Target="http://www.theroar.com.au/rugby-league/nrl-fixtures/%E2%80%9Chttp:/www.theroar.com.au/rugby-league/nrl/canterbury-bulldogs/%E2%80%9D" TargetMode="External"/><Relationship Id="rId197" Type="http://schemas.openxmlformats.org/officeDocument/2006/relationships/hyperlink" Target="http://www.theroar.com.au/rugby-league/nrl-fixtures/%E2%80%9Chttp:/www.theroar.com.au/rugby-league/nrl/parramatta-eels/%E2%80%9D" TargetMode="External"/><Relationship Id="rId341" Type="http://schemas.openxmlformats.org/officeDocument/2006/relationships/hyperlink" Target="http://www.theroar.com.au/rugby-league/nrl-fixtures/%E2%80%9Chttp:/www.theroar.com.au/rugby-league/nrl/melbourne-storm/%E2%80%9D" TargetMode="External"/><Relationship Id="rId362" Type="http://schemas.openxmlformats.org/officeDocument/2006/relationships/hyperlink" Target="http://www.theroar.com.au/rugby-league/nrl-fixtures/%E2%80%9Chttp:/www.theroar.com.au/rugby-league/nrl/melbourne-storm/%E2%80%9D" TargetMode="External"/><Relationship Id="rId383" Type="http://schemas.openxmlformats.org/officeDocument/2006/relationships/hyperlink" Target="http://www.theroar.com.au/rugby-league/nrl-fixtures/%E2%80%9Chttp:/www.theroar.com.au/rugby-league/nrl/brisbane-broncos/%E2%80%9D" TargetMode="External"/><Relationship Id="rId201" Type="http://schemas.openxmlformats.org/officeDocument/2006/relationships/hyperlink" Target="http://www.theroar.com.au/rugby-league/nrl-fixtures/%E2%80%9Chttp:/www.theroar.com.au/rugby-league/nrl/canberra-raiders/%E2%80%9D" TargetMode="External"/><Relationship Id="rId222" Type="http://schemas.openxmlformats.org/officeDocument/2006/relationships/hyperlink" Target="http://www.theroar.com.au/rugby-league/nrl-fixtures/%E2%80%9Chttp:/www.theroar.com.au/rugby-league/nrl/penrith-panthers/%E2%80%9D" TargetMode="External"/><Relationship Id="rId243" Type="http://schemas.openxmlformats.org/officeDocument/2006/relationships/hyperlink" Target="http://www.theroar.com.au/rugby-league/nrl-fixtures/%E2%80%9Chttp:/www.theroar.com.au/rugby-league/nrl/brisbane-broncos/%E2%80%9D" TargetMode="External"/><Relationship Id="rId264" Type="http://schemas.openxmlformats.org/officeDocument/2006/relationships/hyperlink" Target="http://www.theroar.com.au/rugby-league/nrl-fixtures/%E2%80%9Chttp:/www.theroar.com.au/rugby-league/nrl/melbourne-storm/%E2%80%9D" TargetMode="External"/><Relationship Id="rId285" Type="http://schemas.openxmlformats.org/officeDocument/2006/relationships/hyperlink" Target="http://www.theroar.com.au/rugby-league/nrl-fixtures/%E2%80%9Chttp:/www.theroar.com.au/rugby-league/nrl/new-zealand-warriors/%E2%80%9D" TargetMode="External"/><Relationship Id="rId17" Type="http://schemas.openxmlformats.org/officeDocument/2006/relationships/hyperlink" Target="http://www.theroar.com.au/rugby-league/nrl-fixtures/%E2%80%9Chttp:/www.theroar.com.au/rugby-league/nrl/cronulla-sharks/%E2%80%9D" TargetMode="External"/><Relationship Id="rId38" Type="http://schemas.openxmlformats.org/officeDocument/2006/relationships/hyperlink" Target="http://www.theroar.com.au/rugby-league/nrl-fixtures/%E2%80%9Chttp:/www.theroar.com.au/rugby-league/nrl/brisbane-broncos/%E2%80%9D" TargetMode="External"/><Relationship Id="rId59" Type="http://schemas.openxmlformats.org/officeDocument/2006/relationships/hyperlink" Target="http://www.theroar.com.au/rugby-league/nrl-fixtures/%E2%80%9Chttp:/www.theroar.com.au/rugby-league/nrl/st-george-illawarra-dragons/%E2%80%9D" TargetMode="External"/><Relationship Id="rId103" Type="http://schemas.openxmlformats.org/officeDocument/2006/relationships/hyperlink" Target="http://www.theroar.com.au/rugby-league/nrl-fixtures/%E2%80%9Chttp:/www.theroar.com.au/rugby-league/nrl/south-sydney-rabbitohs/%E2%80%9D" TargetMode="External"/><Relationship Id="rId124" Type="http://schemas.openxmlformats.org/officeDocument/2006/relationships/hyperlink" Target="http://www.theroar.com.au/rugby-league/nrl-fixtures/%E2%80%9Chttp:/www.theroar.com.au/rugby-league/nrl/cronulla-sharks/%E2%80%9D" TargetMode="External"/><Relationship Id="rId310" Type="http://schemas.openxmlformats.org/officeDocument/2006/relationships/hyperlink" Target="http://www.theroar.com.au/rugby-league/nrl-fixtures/%E2%80%9Chttp:/www.theroar.com.au/rugby-league/nrl/melbourne-storm/%E2%80%9D" TargetMode="External"/><Relationship Id="rId70" Type="http://schemas.openxmlformats.org/officeDocument/2006/relationships/hyperlink" Target="http://www.theroar.com.au/rugby-league/nrl-fixtures/%E2%80%9Chttp:/www.theroar.com.au/rugby-league/nrl/south-sydney-rabbitohs/%E2%80%9D" TargetMode="External"/><Relationship Id="rId91" Type="http://schemas.openxmlformats.org/officeDocument/2006/relationships/hyperlink" Target="http://www.theroar.com.au/rugby-league/nrl-fixtures/%E2%80%9Chttp:/www.theroar.com.au/rugby-league/nrl/canberra-raiders/%E2%80%9D" TargetMode="External"/><Relationship Id="rId145" Type="http://schemas.openxmlformats.org/officeDocument/2006/relationships/hyperlink" Target="http://www.theroar.com.au/rugby-league/nrl-fixtures/%E2%80%9Chttp:/www.theroar.com.au/rugby-league/nrl/wests-tigers/%E2%80%9D" TargetMode="External"/><Relationship Id="rId166" Type="http://schemas.openxmlformats.org/officeDocument/2006/relationships/hyperlink" Target="http://www.theroar.com.au/rugby-league/nrl-fixtures/%E2%80%9Chttp:/www.theroar.com.au/rugby-league/nrl/sydney-roosters/%E2%80%9D" TargetMode="External"/><Relationship Id="rId187" Type="http://schemas.openxmlformats.org/officeDocument/2006/relationships/hyperlink" Target="http://www.theroar.com.au/rugby-league/nrl-fixtures/%E2%80%9Chttp:/www.theroar.com.au/rugby-league/nrl/penrith-panthers/%E2%80%9D" TargetMode="External"/><Relationship Id="rId331" Type="http://schemas.openxmlformats.org/officeDocument/2006/relationships/hyperlink" Target="http://www.theroar.com.au/rugby-league/nrl-fixtures/%E2%80%9Chttp:/www.theroar.com.au/rugby-league/nrl/parramatta-eels/%E2%80%9D" TargetMode="External"/><Relationship Id="rId352" Type="http://schemas.openxmlformats.org/officeDocument/2006/relationships/hyperlink" Target="http://www.theroar.com.au/rugby-league/nrl-fixtures/%E2%80%9Chttp:/www.theroar.com.au/rugby-league/nrl/sydney-roosters/%E2%80%9D" TargetMode="External"/><Relationship Id="rId373" Type="http://schemas.openxmlformats.org/officeDocument/2006/relationships/hyperlink" Target="http://www.theroar.com.au/rugby-league/nrl-fixtures/%E2%80%9Chttp:/www.theroar.com.au/rugby-league/nrl/melbourne-storm/%E2%80%9D" TargetMode="External"/><Relationship Id="rId1" Type="http://schemas.openxmlformats.org/officeDocument/2006/relationships/hyperlink" Target="http://www.theroar.com.au/rugby-league/nrl-fixtures/%E2%80%9Chttp:/www.theroar.com.au/rugby-league/nrl/st-george-illawarra-dragons/%E2%80%9D" TargetMode="External"/><Relationship Id="rId212" Type="http://schemas.openxmlformats.org/officeDocument/2006/relationships/hyperlink" Target="http://www.theroar.com.au/rugby-league/nrl-fixtures/%E2%80%9Chttp:/www.theroar.com.au/rugby-league/nrl/wests-tigers/%E2%80%9D" TargetMode="External"/><Relationship Id="rId233" Type="http://schemas.openxmlformats.org/officeDocument/2006/relationships/hyperlink" Target="http://www.theroar.com.au/rugby-league/nrl-fixtures/%E2%80%9Chttp:/www.theroar.com.au/rugby-league/nrl/st-george-illawarra-dragons/%E2%80%9D" TargetMode="External"/><Relationship Id="rId254" Type="http://schemas.openxmlformats.org/officeDocument/2006/relationships/hyperlink" Target="http://www.theroar.com.au/rugby-league/nrl-fixtures/%E2%80%9Chttp:/www.theroar.com.au/rugby-league/nrl/canberra-raiders/%E2%80%9D" TargetMode="External"/><Relationship Id="rId28" Type="http://schemas.openxmlformats.org/officeDocument/2006/relationships/hyperlink" Target="http://www.theroar.com.au/rugby-league/nrl-fixtures/%E2%80%9Chttp:/www.theroar.com.au/rugby-league/nrl/wests-tigers/%E2%80%9D" TargetMode="External"/><Relationship Id="rId49" Type="http://schemas.openxmlformats.org/officeDocument/2006/relationships/hyperlink" Target="http://www.theroar.com.au/rugby-league/nrl-fixtures/%E2%80%9Chttp:/www.theroar.com.au/rugby-league/nrl/north-queensland-cowboys/%E2%80%9D" TargetMode="External"/><Relationship Id="rId114" Type="http://schemas.openxmlformats.org/officeDocument/2006/relationships/hyperlink" Target="http://www.theroar.com.au/rugby-league/nrl-fixtures/%E2%80%9Chttp:/www.theroar.com.au/rugby-league/nrl/new-zealand-warriors/%E2%80%9D" TargetMode="External"/><Relationship Id="rId275" Type="http://schemas.openxmlformats.org/officeDocument/2006/relationships/hyperlink" Target="http://www.theroar.com.au/rugby-league/nrl-fixtures/%E2%80%9Chttp:/www.theroar.com.au/rugby-league/nrl/cronulla-sharks/%E2%80%9D" TargetMode="External"/><Relationship Id="rId296" Type="http://schemas.openxmlformats.org/officeDocument/2006/relationships/hyperlink" Target="http://www.theroar.com.au/rugby-league/nrl-fixtures/%E2%80%9Chttp:/www.theroar.com.au/rugby-league/nrl/penrith-panthers/%E2%80%9D" TargetMode="External"/><Relationship Id="rId300" Type="http://schemas.openxmlformats.org/officeDocument/2006/relationships/hyperlink" Target="http://www.theroar.com.au/rugby-league/nrl-fixtures/%E2%80%9Chttp:/www.theroar.com.au/rugby-league/nrl/canberra-raiders/%E2%80%9D" TargetMode="External"/><Relationship Id="rId60" Type="http://schemas.openxmlformats.org/officeDocument/2006/relationships/hyperlink" Target="http://www.theroar.com.au/rugby-league/nrl-fixtures/%E2%80%9Chttp:/www.theroar.com.au/rugby-league/nrl/newcastle-knights/%E2%80%9D" TargetMode="External"/><Relationship Id="rId81" Type="http://schemas.openxmlformats.org/officeDocument/2006/relationships/hyperlink" Target="http://www.theroar.com.au/rugby-league/nrl-fixtures/%E2%80%9Chttp:/www.theroar.com.au/rugby-league/nrl/sydney-roosters/%E2%80%9D" TargetMode="External"/><Relationship Id="rId135" Type="http://schemas.openxmlformats.org/officeDocument/2006/relationships/hyperlink" Target="http://www.theroar.com.au/rugby-league/nrl-fixtures/%E2%80%9Chttp:/www.theroar.com.au/rugby-league/nrl/canberra-raiders/%E2%80%9D" TargetMode="External"/><Relationship Id="rId156" Type="http://schemas.openxmlformats.org/officeDocument/2006/relationships/hyperlink" Target="http://www.theroar.com.au/rugby-league/nrl-fixtures/%E2%80%9Chttp:/www.theroar.com.au/rugby-league/nrl/brisbane-broncos/%E2%80%9D" TargetMode="External"/><Relationship Id="rId177" Type="http://schemas.openxmlformats.org/officeDocument/2006/relationships/hyperlink" Target="http://www.theroar.com.au/rugby-league/nrl-fixtures/%E2%80%9Chttp:/www.theroar.com.au/rugby-league/nrl/brisbane-broncos/%E2%80%9D" TargetMode="External"/><Relationship Id="rId198" Type="http://schemas.openxmlformats.org/officeDocument/2006/relationships/hyperlink" Target="http://www.theroar.com.au/rugby-league/nrl-fixtures/%E2%80%9Chttp:/www.theroar.com.au/rugby-league/nrl/newcastle-knights/%E2%80%9D" TargetMode="External"/><Relationship Id="rId321" Type="http://schemas.openxmlformats.org/officeDocument/2006/relationships/hyperlink" Target="http://www.theroar.com.au/rugby-league/nrl-fixtures/%E2%80%9Chttp:/www.theroar.com.au/rugby-league/nrl/north-queensland-cowboys/%E2%80%9D" TargetMode="External"/><Relationship Id="rId342" Type="http://schemas.openxmlformats.org/officeDocument/2006/relationships/hyperlink" Target="http://www.theroar.com.au/rugby-league/nrl-fixtures/%E2%80%9Chttp:/www.theroar.com.au/rugby-league/nrl/parramatta-eels/%E2%80%9D" TargetMode="External"/><Relationship Id="rId363" Type="http://schemas.openxmlformats.org/officeDocument/2006/relationships/hyperlink" Target="http://www.theroar.com.au/rugby-league/nrl-fixtures/%E2%80%9Chttp:/www.theroar.com.au/rugby-league/nrl/sydney-roosters/%E2%80%9D" TargetMode="External"/><Relationship Id="rId384" Type="http://schemas.openxmlformats.org/officeDocument/2006/relationships/hyperlink" Target="http://www.theroar.com.au/rugby-league/nrl-fixtures/%E2%80%9Chttp:/www.theroar.com.au/rugby-league/nrl/manly-sea-eagles/%E2%80%9D" TargetMode="External"/><Relationship Id="rId202" Type="http://schemas.openxmlformats.org/officeDocument/2006/relationships/hyperlink" Target="http://www.theroar.com.au/rugby-league/nrl-fixtures/%E2%80%9Chttp:/www.theroar.com.au/rugby-league/nrl/penrith-panthers/%E2%80%9D" TargetMode="External"/><Relationship Id="rId223" Type="http://schemas.openxmlformats.org/officeDocument/2006/relationships/hyperlink" Target="http://www.theroar.com.au/rugby-league/nrl-fixtures/%E2%80%9Chttp:/www.theroar.com.au/rugby-league/nrl/canterbury-bulldogs/%E2%80%9D" TargetMode="External"/><Relationship Id="rId244" Type="http://schemas.openxmlformats.org/officeDocument/2006/relationships/hyperlink" Target="http://www.theroar.com.au/rugby-league/nrl-fixtures/%E2%80%9Chttp:/www.theroar.com.au/rugby-league/nrl/canberra-raiders/%E2%80%9D" TargetMode="External"/><Relationship Id="rId18" Type="http://schemas.openxmlformats.org/officeDocument/2006/relationships/hyperlink" Target="http://www.theroar.com.au/rugby-league/nrl-fixtures/%E2%80%9Chttp:/www.theroar.com.au/rugby-league/nrl/st-george-illawarra-dragons/%E2%80%9D" TargetMode="External"/><Relationship Id="rId39" Type="http://schemas.openxmlformats.org/officeDocument/2006/relationships/hyperlink" Target="http://www.theroar.com.au/rugby-league/nrl-fixtures/%E2%80%9Chttp:/www.theroar.com.au/rugby-league/nrl/canberra-raiders/%E2%80%9D" TargetMode="External"/><Relationship Id="rId265" Type="http://schemas.openxmlformats.org/officeDocument/2006/relationships/hyperlink" Target="http://www.theroar.com.au/rugby-league/nrl-fixtures/%E2%80%9Chttp:/www.theroar.com.au/rugby-league/nrl/canberra-raiders/%E2%80%9D" TargetMode="External"/><Relationship Id="rId286" Type="http://schemas.openxmlformats.org/officeDocument/2006/relationships/hyperlink" Target="http://www.theroar.com.au/rugby-league/nrl-fixtures/%E2%80%9Chttp:/www.theroar.com.au/rugby-league/nrl/melbourne-storm/%E2%80%9D" TargetMode="External"/><Relationship Id="rId50" Type="http://schemas.openxmlformats.org/officeDocument/2006/relationships/hyperlink" Target="http://www.theroar.com.au/rugby-league/nrl-fixtures/%E2%80%9Chttp:/www.theroar.com.au/rugby-league/nrl/penrith-panthers/%E2%80%9D" TargetMode="External"/><Relationship Id="rId104" Type="http://schemas.openxmlformats.org/officeDocument/2006/relationships/hyperlink" Target="http://www.theroar.com.au/rugby-league/nrl-fixtures/%E2%80%9Chttp:/www.theroar.com.au/rugby-league/nrl/canberra-raiders/%E2%80%9D" TargetMode="External"/><Relationship Id="rId125" Type="http://schemas.openxmlformats.org/officeDocument/2006/relationships/hyperlink" Target="http://www.theroar.com.au/rugby-league/nrl-fixtures/%E2%80%9Chttp:/www.theroar.com.au/rugby-league/nrl/north-queensland-cowboys/%E2%80%9D" TargetMode="External"/><Relationship Id="rId146" Type="http://schemas.openxmlformats.org/officeDocument/2006/relationships/hyperlink" Target="http://www.theroar.com.au/rugby-league/nrl-fixtures/%E2%80%9Chttp:/www.theroar.com.au/rugby-league/nrl/north-queensland-cowboys/%E2%80%9D" TargetMode="External"/><Relationship Id="rId167" Type="http://schemas.openxmlformats.org/officeDocument/2006/relationships/hyperlink" Target="http://www.theroar.com.au/rugby-league/nrl-fixtures/%E2%80%9Chttp:/www.theroar.com.au/rugby-league/nrl/gold-coast-titans/%E2%80%9D" TargetMode="External"/><Relationship Id="rId188" Type="http://schemas.openxmlformats.org/officeDocument/2006/relationships/hyperlink" Target="http://www.theroar.com.au/rugby-league/nrl-fixtures/%E2%80%9Chttp:/www.theroar.com.au/rugby-league/nrl/st-george-illawarra-dragons/%E2%80%9D" TargetMode="External"/><Relationship Id="rId311" Type="http://schemas.openxmlformats.org/officeDocument/2006/relationships/hyperlink" Target="http://www.theroar.com.au/rugby-league/nrl-fixtures/%E2%80%9Chttp:/www.theroar.com.au/rugby-league/nrl/st-george-illawarra-dragons/%E2%80%9D" TargetMode="External"/><Relationship Id="rId332" Type="http://schemas.openxmlformats.org/officeDocument/2006/relationships/hyperlink" Target="http://www.theroar.com.au/rugby-league/nrl-fixtures/%E2%80%9Chttp:/www.theroar.com.au/rugby-league/nrl/st-george-illawarra-dragons/%E2%80%9D" TargetMode="External"/><Relationship Id="rId353" Type="http://schemas.openxmlformats.org/officeDocument/2006/relationships/hyperlink" Target="http://www.theroar.com.au/rugby-league/nrl-fixtures/%E2%80%9Chttp:/www.theroar.com.au/rugby-league/nrl/wests-tigers/%E2%80%9D" TargetMode="External"/><Relationship Id="rId374" Type="http://schemas.openxmlformats.org/officeDocument/2006/relationships/hyperlink" Target="http://www.theroar.com.au/rugby-league/nrl-fixtures/%E2%80%9Chttp:/www.theroar.com.au/rugby-league/nrl/penrith-panthers/%E2%80%9D" TargetMode="External"/><Relationship Id="rId71" Type="http://schemas.openxmlformats.org/officeDocument/2006/relationships/hyperlink" Target="http://www.theroar.com.au/rugby-league/nrl-fixtures/%E2%80%9Chttp:/www.theroar.com.au/rugby-league/nrl/wests-tigers/%E2%80%9D" TargetMode="External"/><Relationship Id="rId92" Type="http://schemas.openxmlformats.org/officeDocument/2006/relationships/hyperlink" Target="http://www.theroar.com.au/rugby-league/nrl-fixtures/%E2%80%9Chttp:/www.theroar.com.au/rugby-league/nrl/parramatta-eels/%E2%80%9D" TargetMode="External"/><Relationship Id="rId213" Type="http://schemas.openxmlformats.org/officeDocument/2006/relationships/hyperlink" Target="http://www.theroar.com.au/rugby-league/nrl-fixtures/%E2%80%9Chttp:/www.theroar.com.au/rugby-league/nrl/melbourne-storm/%E2%80%9D" TargetMode="External"/><Relationship Id="rId234" Type="http://schemas.openxmlformats.org/officeDocument/2006/relationships/hyperlink" Target="http://www.theroar.com.au/rugby-league/nrl-fixtures/%E2%80%9Chttp:/www.theroar.com.au/rugby-league/nrl/parramatta-eels/%E2%80%9D" TargetMode="External"/><Relationship Id="rId2" Type="http://schemas.openxmlformats.org/officeDocument/2006/relationships/hyperlink" Target="http://www.theroar.com.au/rugby-league/nrl-fixtures/%E2%80%9Chttp:/www.theroar.com.au/rugby-league/nrl/brisbane-broncos/%E2%80%9D" TargetMode="External"/><Relationship Id="rId29" Type="http://schemas.openxmlformats.org/officeDocument/2006/relationships/hyperlink" Target="http://www.theroar.com.au/rugby-league/nrl-fixtures/%E2%80%9Chttp:/www.theroar.com.au/rugby-league/nrl/manly-sea-eagles/%E2%80%9D" TargetMode="External"/><Relationship Id="rId255" Type="http://schemas.openxmlformats.org/officeDocument/2006/relationships/hyperlink" Target="http://www.theroar.com.au/rugby-league/nrl-fixtures/%E2%80%9Chttp:/www.theroar.com.au/rugby-league/nrl/gold-coast-titans/%E2%80%9D" TargetMode="External"/><Relationship Id="rId276" Type="http://schemas.openxmlformats.org/officeDocument/2006/relationships/hyperlink" Target="http://www.theroar.com.au/rugby-league/nrl-fixtures/%E2%80%9Chttp:/www.theroar.com.au/rugby-league/nrl/canberra-raiders/%E2%80%9D" TargetMode="External"/><Relationship Id="rId297" Type="http://schemas.openxmlformats.org/officeDocument/2006/relationships/hyperlink" Target="http://www.theroar.com.au/rugby-league/nrl-fixtures/%E2%80%9Chttp:/www.theroar.com.au/rugby-league/nrl/south-sydney-rabbitohs/%E2%80%9D" TargetMode="External"/><Relationship Id="rId40" Type="http://schemas.openxmlformats.org/officeDocument/2006/relationships/hyperlink" Target="http://www.theroar.com.au/rugby-league/nrl-fixtures/%E2%80%9Chttp:/www.theroar.com.au/rugby-league/nrl/new-zealand-warriors/%E2%80%9D" TargetMode="External"/><Relationship Id="rId115" Type="http://schemas.openxmlformats.org/officeDocument/2006/relationships/hyperlink" Target="http://www.theroar.com.au/rugby-league/nrl-fixtures/%E2%80%9Chttp:/www.theroar.com.au/rugby-league/nrl/st-george-illawarra-dragons/%E2%80%9D" TargetMode="External"/><Relationship Id="rId136" Type="http://schemas.openxmlformats.org/officeDocument/2006/relationships/hyperlink" Target="http://www.theroar.com.au/rugby-league/nrl-fixtures/%E2%80%9Chttp:/www.theroar.com.au/rugby-league/nrl/gold-coast-titans/%E2%80%9D" TargetMode="External"/><Relationship Id="rId157" Type="http://schemas.openxmlformats.org/officeDocument/2006/relationships/hyperlink" Target="http://www.theroar.com.au/rugby-league/nrl-fixtures/%E2%80%9Chttp:/www.theroar.com.au/rugby-league/nrl/south-sydney-rabbitohs/%E2%80%9D" TargetMode="External"/><Relationship Id="rId178" Type="http://schemas.openxmlformats.org/officeDocument/2006/relationships/hyperlink" Target="http://www.theroar.com.au/rugby-league/nrl-fixtures/%E2%80%9Chttp:/www.theroar.com.au/rugby-league/nrl/parramatta-eels/%E2%80%9D" TargetMode="External"/><Relationship Id="rId301" Type="http://schemas.openxmlformats.org/officeDocument/2006/relationships/hyperlink" Target="http://www.theroar.com.au/rugby-league/nrl-fixtures/%E2%80%9Chttp:/www.theroar.com.au/rugby-league/nrl/gold-coast-titans/%E2%80%9D" TargetMode="External"/><Relationship Id="rId322" Type="http://schemas.openxmlformats.org/officeDocument/2006/relationships/hyperlink" Target="http://www.theroar.com.au/rugby-league/nrl-fixtures/%E2%80%9Chttp:/www.theroar.com.au/rugby-league/nrl/brisbane-broncos/%E2%80%9D" TargetMode="External"/><Relationship Id="rId343" Type="http://schemas.openxmlformats.org/officeDocument/2006/relationships/hyperlink" Target="http://www.theroar.com.au/rugby-league/nrl-fixtures/%E2%80%9Chttp:/www.theroar.com.au/rugby-league/nrl/penrith-panthers/%E2%80%9D" TargetMode="External"/><Relationship Id="rId364" Type="http://schemas.openxmlformats.org/officeDocument/2006/relationships/hyperlink" Target="http://www.theroar.com.au/rugby-league/nrl-fixtures/%E2%80%9Chttp:/www.theroar.com.au/rugby-league/nrl/brisbane-broncos/%E2%80%9D" TargetMode="External"/><Relationship Id="rId61" Type="http://schemas.openxmlformats.org/officeDocument/2006/relationships/hyperlink" Target="http://www.theroar.com.au/rugby-league/nrl-fixtures/%E2%80%9Chttp:/www.theroar.com.au/rugby-league/nrl/brisbane-broncos/%E2%80%9D" TargetMode="External"/><Relationship Id="rId82" Type="http://schemas.openxmlformats.org/officeDocument/2006/relationships/hyperlink" Target="http://www.theroar.com.au/rugby-league/nrl-fixtures/%E2%80%9Chttp:/www.theroar.com.au/rugby-league/nrl/south-sydney-rabbitohs/%E2%80%9D" TargetMode="External"/><Relationship Id="rId199" Type="http://schemas.openxmlformats.org/officeDocument/2006/relationships/hyperlink" Target="http://www.theroar.com.au/rugby-league/nrl-fixtures/%E2%80%9Chttp:/www.theroar.com.au/rugby-league/nrl/sydney-roosters/%E2%80%9D" TargetMode="External"/><Relationship Id="rId203" Type="http://schemas.openxmlformats.org/officeDocument/2006/relationships/hyperlink" Target="http://www.theroar.com.au/rugby-league/nrl-fixtures/%E2%80%9Chttp:/www.theroar.com.au/rugby-league/nrl/gold-coast-titans/%E2%80%9D" TargetMode="External"/><Relationship Id="rId385" Type="http://schemas.openxmlformats.org/officeDocument/2006/relationships/drawing" Target="../drawings/drawing2.xml"/><Relationship Id="rId19" Type="http://schemas.openxmlformats.org/officeDocument/2006/relationships/hyperlink" Target="http://www.theroar.com.au/rugby-league/nrl-fixtures/%E2%80%9Chttp:/www.theroar.com.au/rugby-league/nrl/sydney-roosters/%E2%80%9D" TargetMode="External"/><Relationship Id="rId224" Type="http://schemas.openxmlformats.org/officeDocument/2006/relationships/hyperlink" Target="http://www.theroar.com.au/rugby-league/nrl-fixtures/%E2%80%9Chttp:/www.theroar.com.au/rugby-league/nrl/gold-coast-titans/%E2%80%9D" TargetMode="External"/><Relationship Id="rId245" Type="http://schemas.openxmlformats.org/officeDocument/2006/relationships/hyperlink" Target="http://www.theroar.com.au/rugby-league/nrl-fixtures/%E2%80%9Chttp:/www.theroar.com.au/rugby-league/nrl/wests-tigers/%E2%80%9D" TargetMode="External"/><Relationship Id="rId266" Type="http://schemas.openxmlformats.org/officeDocument/2006/relationships/hyperlink" Target="http://www.theroar.com.au/rugby-league/nrl-fixtures/%E2%80%9Chttp:/www.theroar.com.au/rugby-league/nrl/north-queensland-cowboys/%E2%80%9D" TargetMode="External"/><Relationship Id="rId287" Type="http://schemas.openxmlformats.org/officeDocument/2006/relationships/hyperlink" Target="http://www.theroar.com.au/rugby-league/nrl-fixtures/%E2%80%9Chttp:/www.theroar.com.au/rugby-league/nrl/manly-sea-eagles/%E2%80%9D" TargetMode="External"/><Relationship Id="rId30" Type="http://schemas.openxmlformats.org/officeDocument/2006/relationships/hyperlink" Target="http://www.theroar.com.au/rugby-league/nrl-fixtures/%E2%80%9Chttp:/www.theroar.com.au/rugby-league/nrl/parramatta-eels/%E2%80%9D" TargetMode="External"/><Relationship Id="rId105" Type="http://schemas.openxmlformats.org/officeDocument/2006/relationships/hyperlink" Target="http://www.theroar.com.au/rugby-league/nrl-fixtures/%E2%80%9Chttp:/www.theroar.com.au/rugby-league/nrl/wests-tigers/%E2%80%9D" TargetMode="External"/><Relationship Id="rId126" Type="http://schemas.openxmlformats.org/officeDocument/2006/relationships/hyperlink" Target="http://www.theroar.com.au/rugby-league/nrl-fixtures/%E2%80%9Chttp:/www.theroar.com.au/rugby-league/nrl/canberra-raiders/%E2%80%9D" TargetMode="External"/><Relationship Id="rId147" Type="http://schemas.openxmlformats.org/officeDocument/2006/relationships/hyperlink" Target="http://www.theroar.com.au/rugby-league/nrl-fixtures/%E2%80%9Chttp:/www.theroar.com.au/rugby-league/nrl/newcastle-knights/%E2%80%9D" TargetMode="External"/><Relationship Id="rId168" Type="http://schemas.openxmlformats.org/officeDocument/2006/relationships/hyperlink" Target="http://www.theroar.com.au/rugby-league/nrl-fixtures/%E2%80%9Chttp:/www.theroar.com.au/rugby-league/nrl/newcastle-knights/%E2%80%9D" TargetMode="External"/><Relationship Id="rId312" Type="http://schemas.openxmlformats.org/officeDocument/2006/relationships/hyperlink" Target="http://www.theroar.com.au/rugby-league/nrl-fixtures/%E2%80%9Chttp:/www.theroar.com.au/rugby-league/nrl/new-zealand-warriors/%E2%80%9D" TargetMode="External"/><Relationship Id="rId333" Type="http://schemas.openxmlformats.org/officeDocument/2006/relationships/hyperlink" Target="http://www.theroar.com.au/rugby-league/nrl-fixtures/%E2%80%9Chttp:/www.theroar.com.au/rugby-league/nrl/canberra-raiders/%E2%80%9D" TargetMode="External"/><Relationship Id="rId354" Type="http://schemas.openxmlformats.org/officeDocument/2006/relationships/hyperlink" Target="http://www.theroar.com.au/rugby-league/nrl-fixtures/%E2%80%9Chttp:/www.theroar.com.au/rugby-league/nrl/manly-sea-eagles/%E2%80%9D" TargetMode="External"/><Relationship Id="rId51" Type="http://schemas.openxmlformats.org/officeDocument/2006/relationships/hyperlink" Target="http://www.theroar.com.au/rugby-league/nrl-fixtures/%E2%80%9Chttp:/www.theroar.com.au/rugby-league/nrl/south-sydney-rabbitohs/%E2%80%9D" TargetMode="External"/><Relationship Id="rId72" Type="http://schemas.openxmlformats.org/officeDocument/2006/relationships/hyperlink" Target="http://www.theroar.com.au/rugby-league/nrl-fixtures/%E2%80%9Chttp:/www.theroar.com.au/rugby-league/nrl/melbourne-storm/%E2%80%9D" TargetMode="External"/><Relationship Id="rId93" Type="http://schemas.openxmlformats.org/officeDocument/2006/relationships/hyperlink" Target="http://www.theroar.com.au/rugby-league/nrl-fixtures/%E2%80%9Chttp:/www.theroar.com.au/rugby-league/nrl/penrith-panthers/%E2%80%9D" TargetMode="External"/><Relationship Id="rId189" Type="http://schemas.openxmlformats.org/officeDocument/2006/relationships/hyperlink" Target="http://www.theroar.com.au/rugby-league/nrl-fixtures/%E2%80%9Chttp:/www.theroar.com.au/rugby-league/nrl/newcastle-knights/%E2%80%9D" TargetMode="External"/><Relationship Id="rId375" Type="http://schemas.openxmlformats.org/officeDocument/2006/relationships/hyperlink" Target="http://www.theroar.com.au/rugby-league/nrl-fixtures/%E2%80%9Chttp:/www.theroar.com.au/rugby-league/nrl/newcastle-knights/%E2%80%9D" TargetMode="External"/><Relationship Id="rId3" Type="http://schemas.openxmlformats.org/officeDocument/2006/relationships/hyperlink" Target="http://www.theroar.com.au/rugby-league/nrl-fixtures/%E2%80%9Chttp:/www.theroar.com.au/rugby-league/nrl/newcastle-knights/%E2%80%9D" TargetMode="External"/><Relationship Id="rId214" Type="http://schemas.openxmlformats.org/officeDocument/2006/relationships/hyperlink" Target="http://www.theroar.com.au/rugby-league/nrl-fixtures/%E2%80%9Chttp:/www.theroar.com.au/rugby-league/nrl/brisbane-broncos/%E2%80%9D" TargetMode="External"/><Relationship Id="rId235" Type="http://schemas.openxmlformats.org/officeDocument/2006/relationships/hyperlink" Target="http://www.theroar.com.au/rugby-league/nrl-fixtures/%E2%80%9Chttp:/www.theroar.com.au/rugby-league/nrl/new-zealand-warriors/%E2%80%9D" TargetMode="External"/><Relationship Id="rId256" Type="http://schemas.openxmlformats.org/officeDocument/2006/relationships/hyperlink" Target="http://www.theroar.com.au/rugby-league/nrl-fixtures/%E2%80%9Chttp:/www.theroar.com.au/rugby-league/nrl/brisbane-broncos/%E2%80%9D" TargetMode="External"/><Relationship Id="rId277" Type="http://schemas.openxmlformats.org/officeDocument/2006/relationships/hyperlink" Target="http://www.theroar.com.au/rugby-league/nrl-fixtures/%E2%80%9Chttp:/www.theroar.com.au/rugby-league/nrl/brisbane-broncos/%E2%80%9D" TargetMode="External"/><Relationship Id="rId298" Type="http://schemas.openxmlformats.org/officeDocument/2006/relationships/hyperlink" Target="http://www.theroar.com.au/rugby-league/nrl-fixtures/%E2%80%9Chttp:/www.theroar.com.au/rugby-league/nrl/parramatta-eels/%E2%80%9D" TargetMode="External"/><Relationship Id="rId116" Type="http://schemas.openxmlformats.org/officeDocument/2006/relationships/hyperlink" Target="http://www.theroar.com.au/rugby-league/nrl-fixtures/%E2%80%9Chttp:/www.theroar.com.au/rugby-league/nrl/sydney-roosters/%E2%80%9D" TargetMode="External"/><Relationship Id="rId137" Type="http://schemas.openxmlformats.org/officeDocument/2006/relationships/hyperlink" Target="http://www.theroar.com.au/rugby-league/nrl-fixtures/%E2%80%9Chttp:/www.theroar.com.au/rugby-league/nrl/new-zealand-warriors/%E2%80%9D" TargetMode="External"/><Relationship Id="rId158" Type="http://schemas.openxmlformats.org/officeDocument/2006/relationships/hyperlink" Target="http://www.theroar.com.au/rugby-league/nrl-fixtures/%E2%80%9Chttp:/www.theroar.com.au/rugby-league/nrl/st-george-illawarra-dragons/%E2%80%9D" TargetMode="External"/><Relationship Id="rId302" Type="http://schemas.openxmlformats.org/officeDocument/2006/relationships/hyperlink" Target="http://www.theroar.com.au/rugby-league/nrl-fixtures/%E2%80%9Chttp:/www.theroar.com.au/rugby-league/nrl/new-zealand-warriors/%E2%80%9D" TargetMode="External"/><Relationship Id="rId323" Type="http://schemas.openxmlformats.org/officeDocument/2006/relationships/hyperlink" Target="http://www.theroar.com.au/rugby-league/nrl-fixtures/%E2%80%9Chttp:/www.theroar.com.au/rugby-league/nrl/new-zealand-warriors/%E2%80%9D" TargetMode="External"/><Relationship Id="rId344" Type="http://schemas.openxmlformats.org/officeDocument/2006/relationships/hyperlink" Target="http://www.theroar.com.au/rugby-league/nrl-fixtures/%E2%80%9Chttp:/www.theroar.com.au/rugby-league/nrl/newcastle-knights/%E2%80%9D" TargetMode="External"/><Relationship Id="rId20" Type="http://schemas.openxmlformats.org/officeDocument/2006/relationships/hyperlink" Target="http://www.theroar.com.au/rugby-league/nrl-fixtures/%E2%80%9Chttp:/www.theroar.com.au/rugby-league/nrl/canterbury-bulldogs/%E2%80%9D" TargetMode="External"/><Relationship Id="rId41" Type="http://schemas.openxmlformats.org/officeDocument/2006/relationships/hyperlink" Target="http://www.theroar.com.au/rugby-league/nrl-fixtures/%E2%80%9Chttp:/www.theroar.com.au/rugby-league/nrl/south-sydney-rabbitohs/%E2%80%9D" TargetMode="External"/><Relationship Id="rId62" Type="http://schemas.openxmlformats.org/officeDocument/2006/relationships/hyperlink" Target="http://www.theroar.com.au/rugby-league/nrl-fixtures/%E2%80%9Chttp:/www.theroar.com.au/rugby-league/nrl/gold-coast-titans/%E2%80%9D" TargetMode="External"/><Relationship Id="rId83" Type="http://schemas.openxmlformats.org/officeDocument/2006/relationships/hyperlink" Target="http://www.theroar.com.au/rugby-league/nrl-fixtures/%E2%80%9Chttp:/www.theroar.com.au/rugby-league/nrl/melbourne-storm/%E2%80%9D" TargetMode="External"/><Relationship Id="rId179" Type="http://schemas.openxmlformats.org/officeDocument/2006/relationships/hyperlink" Target="http://www.theroar.com.au/rugby-league/nrl-fixtures/%E2%80%9Chttp:/www.theroar.com.au/rugby-league/nrl/canberra-raiders/%E2%80%9D" TargetMode="External"/><Relationship Id="rId365" Type="http://schemas.openxmlformats.org/officeDocument/2006/relationships/hyperlink" Target="http://www.theroar.com.au/rugby-league/nrl-fixtures/%E2%80%9Chttp:/www.theroar.com.au/rugby-league/nrl/cronulla-sharks/%E2%80%9D" TargetMode="External"/><Relationship Id="rId190" Type="http://schemas.openxmlformats.org/officeDocument/2006/relationships/hyperlink" Target="http://www.theroar.com.au/rugby-league/nrl-fixtures/%E2%80%9Chttp:/www.theroar.com.au/rugby-league/nrl/cronulla-sharks/%E2%80%9D" TargetMode="External"/><Relationship Id="rId204" Type="http://schemas.openxmlformats.org/officeDocument/2006/relationships/hyperlink" Target="http://www.theroar.com.au/rugby-league/nrl-fixtures/%E2%80%9Chttp:/www.theroar.com.au/rugby-league/nrl/south-sydney-rabbitohs/%E2%80%9D" TargetMode="External"/><Relationship Id="rId225" Type="http://schemas.openxmlformats.org/officeDocument/2006/relationships/hyperlink" Target="http://www.theroar.com.au/rugby-league/nrl-fixtures/%E2%80%9Chttp:/www.theroar.com.au/rugby-league/nrl/st-george-illawarra-dragons/%E2%80%9D" TargetMode="External"/><Relationship Id="rId246" Type="http://schemas.openxmlformats.org/officeDocument/2006/relationships/hyperlink" Target="http://www.theroar.com.au/rugby-league/nrl-fixtures/%E2%80%9Chttp:/www.theroar.com.au/rugby-league/nrl/gold-coast-titans/%E2%80%9D" TargetMode="External"/><Relationship Id="rId267" Type="http://schemas.openxmlformats.org/officeDocument/2006/relationships/hyperlink" Target="http://www.theroar.com.au/rugby-league/nrl-fixtures/%E2%80%9Chttp:/www.theroar.com.au/rugby-league/nrl/brisbane-broncos/%E2%80%9D" TargetMode="External"/><Relationship Id="rId288" Type="http://schemas.openxmlformats.org/officeDocument/2006/relationships/hyperlink" Target="http://www.theroar.com.au/rugby-league/nrl-fixtures/%E2%80%9Chttp:/www.theroar.com.au/rugby-league/nrl/sydney-roosters/%E2%80%9D" TargetMode="External"/><Relationship Id="rId106" Type="http://schemas.openxmlformats.org/officeDocument/2006/relationships/hyperlink" Target="http://www.theroar.com.au/rugby-league/nrl-fixtures/%E2%80%9Chttp:/www.theroar.com.au/rugby-league/nrl/newcastle-knights/%E2%80%9D" TargetMode="External"/><Relationship Id="rId127" Type="http://schemas.openxmlformats.org/officeDocument/2006/relationships/hyperlink" Target="http://www.theroar.com.au/rugby-league/nrl-fixtures/%E2%80%9Chttp:/www.theroar.com.au/rugby-league/nrl/parramatta-eels/%E2%80%9D" TargetMode="External"/><Relationship Id="rId313" Type="http://schemas.openxmlformats.org/officeDocument/2006/relationships/hyperlink" Target="http://www.theroar.com.au/rugby-league/nrl-fixtures/%E2%80%9Chttp:/www.theroar.com.au/rugby-league/nrl/parramatta-eels/%E2%80%9D" TargetMode="External"/><Relationship Id="rId10" Type="http://schemas.openxmlformats.org/officeDocument/2006/relationships/hyperlink" Target="http://www.theroar.com.au/rugby-league/nrl-fixtures/%E2%80%9Chttp:/www.theroar.com.au/rugby-league/nrl/new-zealand-warriors/%E2%80%9D" TargetMode="External"/><Relationship Id="rId31" Type="http://schemas.openxmlformats.org/officeDocument/2006/relationships/hyperlink" Target="http://www.theroar.com.au/rugby-league/nrl-fixtures/%E2%80%9Chttp:/www.theroar.com.au/rugby-league/nrl/canberra-raiders/%E2%80%9D" TargetMode="External"/><Relationship Id="rId52" Type="http://schemas.openxmlformats.org/officeDocument/2006/relationships/hyperlink" Target="http://www.theroar.com.au/rugby-league/nrl-fixtures/%E2%80%9Chttp:/www.theroar.com.au/rugby-league/nrl/canterbury-bulldogs/%E2%80%9D" TargetMode="External"/><Relationship Id="rId73" Type="http://schemas.openxmlformats.org/officeDocument/2006/relationships/hyperlink" Target="http://www.theroar.com.au/rugby-league/nrl-fixtures/%E2%80%9Chttp:/www.theroar.com.au/rugby-league/nrl/new-zealand-warriors/%E2%80%9D" TargetMode="External"/><Relationship Id="rId94" Type="http://schemas.openxmlformats.org/officeDocument/2006/relationships/hyperlink" Target="http://www.theroar.com.au/rugby-league/nrl-fixtures/%E2%80%9Chttp:/www.theroar.com.au/rugby-league/nrl/gold-coast-titans/%E2%80%9D" TargetMode="External"/><Relationship Id="rId148" Type="http://schemas.openxmlformats.org/officeDocument/2006/relationships/hyperlink" Target="http://www.theroar.com.au/rugby-league/nrl-fixtures/%E2%80%9Chttp:/www.theroar.com.au/rugby-league/nrl/penrith-panthers/%E2%80%9D" TargetMode="External"/><Relationship Id="rId169" Type="http://schemas.openxmlformats.org/officeDocument/2006/relationships/hyperlink" Target="http://www.theroar.com.au/rugby-league/nrl-fixtures/%E2%80%9Chttp:/www.theroar.com.au/rugby-league/nrl/north-queensland-cowboys/%E2%80%9D" TargetMode="External"/><Relationship Id="rId334" Type="http://schemas.openxmlformats.org/officeDocument/2006/relationships/hyperlink" Target="http://www.theroar.com.au/rugby-league/nrl-fixtures/%E2%80%9Chttp:/www.theroar.com.au/rugby-league/nrl/wests-tigers/%E2%80%9D" TargetMode="External"/><Relationship Id="rId355" Type="http://schemas.openxmlformats.org/officeDocument/2006/relationships/hyperlink" Target="http://www.theroar.com.au/rugby-league/nrl-fixtures/%E2%80%9Chttp:/www.theroar.com.au/rugby-league/nrl/new-zealand-warriors/%E2%80%9D" TargetMode="External"/><Relationship Id="rId376" Type="http://schemas.openxmlformats.org/officeDocument/2006/relationships/hyperlink" Target="http://www.theroar.com.au/rugby-league/nrl-fixtures/%E2%80%9Chttp:/www.theroar.com.au/rugby-league/nrl/st-george-illawarra-dragons/%E2%80%9D" TargetMode="External"/><Relationship Id="rId4" Type="http://schemas.openxmlformats.org/officeDocument/2006/relationships/hyperlink" Target="http://www.theroar.com.au/rugby-league/nrl-fixtures/%E2%80%9Chttp:/www.theroar.com.au/rugby-league/nrl/manly-sea-eagles/%E2%80%9D" TargetMode="External"/><Relationship Id="rId180" Type="http://schemas.openxmlformats.org/officeDocument/2006/relationships/hyperlink" Target="http://www.theroar.com.au/rugby-league/nrl-fixtures/%E2%80%9Chttp:/www.theroar.com.au/rugby-league/nrl/manly-sea-eagles/%E2%80%9D" TargetMode="External"/><Relationship Id="rId215" Type="http://schemas.openxmlformats.org/officeDocument/2006/relationships/hyperlink" Target="http://www.theroar.com.au/rugby-league/nrl-fixtures/%E2%80%9Chttp:/www.theroar.com.au/rugby-league/nrl/canterbury-bulldogs/%E2%80%9D" TargetMode="External"/><Relationship Id="rId236" Type="http://schemas.openxmlformats.org/officeDocument/2006/relationships/hyperlink" Target="http://www.theroar.com.au/rugby-league/nrl-fixtures/%E2%80%9Chttp:/www.theroar.com.au/rugby-league/nrl/cronulla-sharks/%E2%80%9D" TargetMode="External"/><Relationship Id="rId257" Type="http://schemas.openxmlformats.org/officeDocument/2006/relationships/hyperlink" Target="http://www.theroar.com.au/rugby-league/nrl-fixtures/%E2%80%9Chttp:/www.theroar.com.au/rugby-league/nrl/penrith-panthers/%E2%80%9D" TargetMode="External"/><Relationship Id="rId278" Type="http://schemas.openxmlformats.org/officeDocument/2006/relationships/hyperlink" Target="http://www.theroar.com.au/rugby-league/nrl-fixtures/%E2%80%9Chttp:/www.theroar.com.au/rugby-league/nrl/penrith-panthers/%E2%80%9D" TargetMode="External"/><Relationship Id="rId303" Type="http://schemas.openxmlformats.org/officeDocument/2006/relationships/hyperlink" Target="http://www.theroar.com.au/rugby-league/nrl-fixtures/%E2%80%9Chttp:/www.theroar.com.au/rugby-league/nrl/sydney-roosters/%E2%80%9D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7"/>
  <sheetViews>
    <sheetView topLeftCell="A40" zoomScale="85" zoomScaleNormal="85" workbookViewId="0">
      <selection activeCell="A2" sqref="A2:XFD2"/>
    </sheetView>
  </sheetViews>
  <sheetFormatPr defaultRowHeight="14.4"/>
  <cols>
    <col min="1" max="1" width="19.88671875" bestFit="1" customWidth="1"/>
    <col min="9" max="9" width="11.44140625" bestFit="1" customWidth="1"/>
  </cols>
  <sheetData>
    <row r="1" spans="1:17" s="5" customFormat="1" ht="15.6">
      <c r="A1" s="11" t="s">
        <v>415</v>
      </c>
      <c r="B1" s="11" t="s">
        <v>410</v>
      </c>
      <c r="C1" s="11" t="s">
        <v>416</v>
      </c>
      <c r="D1" s="11" t="s">
        <v>417</v>
      </c>
      <c r="E1" s="11" t="s">
        <v>418</v>
      </c>
      <c r="F1" s="12" t="s">
        <v>413</v>
      </c>
      <c r="G1" s="12" t="s">
        <v>1</v>
      </c>
      <c r="H1" s="13" t="s">
        <v>419</v>
      </c>
      <c r="I1" s="28" t="s">
        <v>443</v>
      </c>
      <c r="K1" s="38"/>
      <c r="L1" s="38"/>
      <c r="M1" s="38"/>
    </row>
    <row r="2" spans="1:17" s="5" customFormat="1" ht="15.6">
      <c r="A2" s="43" t="s">
        <v>537</v>
      </c>
      <c r="C2" s="27"/>
      <c r="D2" s="27"/>
      <c r="E2" s="19"/>
      <c r="F2" s="16"/>
      <c r="G2" s="17"/>
      <c r="H2" s="18"/>
      <c r="I2" s="3">
        <v>113800</v>
      </c>
      <c r="J2" s="10"/>
      <c r="K2" s="39"/>
      <c r="L2" s="39"/>
      <c r="M2" s="39"/>
      <c r="N2" s="36"/>
      <c r="O2" s="37"/>
      <c r="P2" s="10"/>
      <c r="Q2" s="10"/>
    </row>
    <row r="3" spans="1:17" ht="15.6">
      <c r="A3" s="14" t="s">
        <v>245</v>
      </c>
      <c r="B3" s="10" t="s">
        <v>24</v>
      </c>
      <c r="C3" s="40" t="s">
        <v>397</v>
      </c>
      <c r="D3" s="40"/>
      <c r="E3" s="19">
        <v>22</v>
      </c>
      <c r="F3" s="16">
        <v>43.2273</v>
      </c>
      <c r="G3" s="17">
        <v>71</v>
      </c>
      <c r="H3" s="18">
        <v>0.60883521126760565</v>
      </c>
      <c r="I3" s="30">
        <v>273300</v>
      </c>
    </row>
    <row r="4" spans="1:17" ht="15.6">
      <c r="A4" s="14" t="s">
        <v>199</v>
      </c>
      <c r="B4" s="10" t="s">
        <v>22</v>
      </c>
      <c r="C4" s="39" t="s">
        <v>397</v>
      </c>
      <c r="D4" s="39"/>
      <c r="E4" s="19">
        <v>16</v>
      </c>
      <c r="F4" s="16">
        <v>24.75</v>
      </c>
      <c r="G4" s="17">
        <v>24.9375</v>
      </c>
      <c r="H4" s="18">
        <v>0.99248120300751874</v>
      </c>
      <c r="I4" s="29">
        <v>156500</v>
      </c>
    </row>
    <row r="5" spans="1:17" ht="15.6">
      <c r="A5" s="14" t="s">
        <v>357</v>
      </c>
      <c r="B5" s="10" t="s">
        <v>28</v>
      </c>
      <c r="C5" s="39" t="s">
        <v>8</v>
      </c>
      <c r="D5" s="39" t="s">
        <v>397</v>
      </c>
      <c r="E5" s="19">
        <v>0</v>
      </c>
      <c r="F5" s="16">
        <v>0</v>
      </c>
      <c r="G5" s="17">
        <v>0</v>
      </c>
      <c r="H5" s="18">
        <v>0</v>
      </c>
      <c r="I5" s="29">
        <v>113800</v>
      </c>
    </row>
    <row r="6" spans="1:17" ht="15.6">
      <c r="A6" s="14" t="s">
        <v>449</v>
      </c>
      <c r="B6" s="10" t="s">
        <v>55</v>
      </c>
      <c r="C6" s="40" t="s">
        <v>397</v>
      </c>
      <c r="D6" s="40"/>
      <c r="E6" s="19"/>
      <c r="F6" s="16"/>
      <c r="G6" s="17"/>
      <c r="H6" s="18"/>
      <c r="I6" s="30">
        <v>113800</v>
      </c>
    </row>
    <row r="7" spans="1:17" ht="15.6">
      <c r="A7" s="14" t="s">
        <v>426</v>
      </c>
      <c r="B7" s="10" t="s">
        <v>55</v>
      </c>
      <c r="C7" s="40" t="s">
        <v>397</v>
      </c>
      <c r="D7" s="40" t="s">
        <v>536</v>
      </c>
      <c r="E7" s="19">
        <v>0</v>
      </c>
      <c r="F7" s="16">
        <v>0</v>
      </c>
      <c r="G7" s="17">
        <v>0</v>
      </c>
      <c r="H7" s="18">
        <v>0</v>
      </c>
      <c r="I7" s="30">
        <v>173400</v>
      </c>
    </row>
    <row r="8" spans="1:17" ht="15.6">
      <c r="A8" s="14" t="s">
        <v>431</v>
      </c>
      <c r="B8" s="10" t="s">
        <v>412</v>
      </c>
      <c r="C8" s="40" t="s">
        <v>8</v>
      </c>
      <c r="D8" s="40" t="s">
        <v>397</v>
      </c>
      <c r="E8" s="19">
        <v>3</v>
      </c>
      <c r="F8" s="16">
        <v>26</v>
      </c>
      <c r="G8" s="17">
        <v>30</v>
      </c>
      <c r="H8" s="18">
        <v>0.8666666666666667</v>
      </c>
      <c r="I8" s="30">
        <v>164400</v>
      </c>
    </row>
    <row r="9" spans="1:17" ht="15.6">
      <c r="A9" s="14" t="s">
        <v>318</v>
      </c>
      <c r="B9" s="10" t="s">
        <v>24</v>
      </c>
      <c r="C9" s="40" t="s">
        <v>397</v>
      </c>
      <c r="D9" s="40"/>
      <c r="E9" s="19">
        <v>11</v>
      </c>
      <c r="F9" s="16">
        <v>22.090900000000001</v>
      </c>
      <c r="G9" s="17">
        <v>27.272727272727273</v>
      </c>
      <c r="H9" s="18">
        <v>0.80999966666666667</v>
      </c>
      <c r="I9" s="30">
        <v>139700</v>
      </c>
    </row>
    <row r="10" spans="1:17" ht="31.2">
      <c r="A10" s="14" t="s">
        <v>454</v>
      </c>
      <c r="B10" s="10" t="s">
        <v>53</v>
      </c>
      <c r="C10" s="39" t="s">
        <v>397</v>
      </c>
      <c r="D10" s="39"/>
      <c r="E10" s="19"/>
      <c r="F10" s="16"/>
      <c r="G10" s="17"/>
      <c r="H10" s="18"/>
      <c r="I10" s="29">
        <v>113800</v>
      </c>
    </row>
    <row r="11" spans="1:17" ht="15.6">
      <c r="A11" s="14" t="s">
        <v>158</v>
      </c>
      <c r="B11" s="10" t="s">
        <v>22</v>
      </c>
      <c r="C11" s="39" t="s">
        <v>397</v>
      </c>
      <c r="D11" s="39"/>
      <c r="E11" s="19">
        <v>17</v>
      </c>
      <c r="F11" s="16">
        <v>38.882399999999997</v>
      </c>
      <c r="G11" s="17">
        <v>50.470588235294116</v>
      </c>
      <c r="H11" s="18">
        <v>0.77039720279720281</v>
      </c>
      <c r="I11" s="29">
        <v>245900</v>
      </c>
    </row>
    <row r="12" spans="1:17" ht="15.6">
      <c r="A12" s="14" t="s">
        <v>32</v>
      </c>
      <c r="B12" s="10" t="s">
        <v>412</v>
      </c>
      <c r="C12" s="40" t="s">
        <v>397</v>
      </c>
      <c r="D12" s="40"/>
      <c r="E12" s="19">
        <v>3</v>
      </c>
      <c r="F12" s="16">
        <v>84.666700000000006</v>
      </c>
      <c r="G12" s="17">
        <v>80</v>
      </c>
      <c r="H12" s="18">
        <v>1.0583337500000001</v>
      </c>
      <c r="I12" s="30">
        <v>321200</v>
      </c>
    </row>
    <row r="13" spans="1:17" ht="15.6">
      <c r="A13" s="14" t="s">
        <v>110</v>
      </c>
      <c r="B13" s="10" t="s">
        <v>82</v>
      </c>
      <c r="C13" s="40" t="s">
        <v>397</v>
      </c>
      <c r="D13" s="40"/>
      <c r="E13" s="19">
        <v>17</v>
      </c>
      <c r="F13" s="16">
        <v>29.529399999999999</v>
      </c>
      <c r="G13" s="17">
        <v>46.294117647058826</v>
      </c>
      <c r="H13" s="18">
        <v>0.63786505717916131</v>
      </c>
      <c r="I13" s="30">
        <v>186700</v>
      </c>
    </row>
    <row r="14" spans="1:17" ht="31.2">
      <c r="A14" s="14" t="s">
        <v>111</v>
      </c>
      <c r="B14" s="10" t="s">
        <v>104</v>
      </c>
      <c r="C14" s="40" t="s">
        <v>37</v>
      </c>
      <c r="D14" s="40" t="s">
        <v>397</v>
      </c>
      <c r="E14" s="19">
        <v>0</v>
      </c>
      <c r="F14" s="16">
        <v>0</v>
      </c>
      <c r="G14" s="17">
        <v>0</v>
      </c>
      <c r="H14" s="18">
        <v>0</v>
      </c>
      <c r="I14" s="30">
        <v>113800</v>
      </c>
    </row>
    <row r="15" spans="1:17" ht="15.6">
      <c r="A15" s="14" t="s">
        <v>271</v>
      </c>
      <c r="B15" s="10" t="s">
        <v>55</v>
      </c>
      <c r="C15" s="40" t="s">
        <v>397</v>
      </c>
      <c r="D15" s="40"/>
      <c r="E15" s="19">
        <v>23</v>
      </c>
      <c r="F15" s="16">
        <v>51.304299999999998</v>
      </c>
      <c r="G15" s="17">
        <v>78.913043478260875</v>
      </c>
      <c r="H15" s="18">
        <v>0.65013713498622583</v>
      </c>
      <c r="I15" s="30">
        <v>324400</v>
      </c>
    </row>
    <row r="16" spans="1:17" ht="15.6">
      <c r="A16" s="14" t="s">
        <v>319</v>
      </c>
      <c r="B16" s="10" t="s">
        <v>24</v>
      </c>
      <c r="C16" s="40" t="s">
        <v>397</v>
      </c>
      <c r="D16" s="40"/>
      <c r="E16" s="19">
        <v>17</v>
      </c>
      <c r="F16" s="16">
        <v>57.529400000000003</v>
      </c>
      <c r="G16" s="17">
        <v>72.117647058823536</v>
      </c>
      <c r="H16" s="18">
        <v>0.79771598694942902</v>
      </c>
      <c r="I16" s="30">
        <v>363800</v>
      </c>
    </row>
    <row r="17" spans="1:9" ht="15.6">
      <c r="A17" s="14" t="s">
        <v>465</v>
      </c>
      <c r="B17" s="10" t="s">
        <v>28</v>
      </c>
      <c r="C17" s="39" t="s">
        <v>397</v>
      </c>
      <c r="D17" s="39" t="s">
        <v>8</v>
      </c>
      <c r="E17" s="19"/>
      <c r="F17" s="16"/>
      <c r="G17" s="17"/>
      <c r="H17" s="18"/>
      <c r="I17" s="29">
        <v>113800</v>
      </c>
    </row>
    <row r="18" spans="1:9" ht="31.2">
      <c r="A18" s="14" t="s">
        <v>229</v>
      </c>
      <c r="B18" s="10" t="s">
        <v>107</v>
      </c>
      <c r="C18" s="40" t="s">
        <v>397</v>
      </c>
      <c r="D18" s="40"/>
      <c r="E18" s="19">
        <v>19</v>
      </c>
      <c r="F18" s="16">
        <v>58.842100000000002</v>
      </c>
      <c r="G18" s="17">
        <v>68.89473684210526</v>
      </c>
      <c r="H18" s="18">
        <v>0.85408701298701306</v>
      </c>
      <c r="I18" s="30">
        <v>372100</v>
      </c>
    </row>
    <row r="19" spans="1:9" ht="15.6">
      <c r="A19" s="14" t="s">
        <v>358</v>
      </c>
      <c r="B19" s="10" t="s">
        <v>106</v>
      </c>
      <c r="C19" s="39" t="s">
        <v>397</v>
      </c>
      <c r="D19" s="39"/>
      <c r="E19" s="19">
        <v>24</v>
      </c>
      <c r="F19" s="16">
        <v>42.125</v>
      </c>
      <c r="G19" s="17">
        <v>50.833333333333336</v>
      </c>
      <c r="H19" s="18">
        <v>0.82868852459016384</v>
      </c>
      <c r="I19" s="29">
        <v>266400</v>
      </c>
    </row>
    <row r="20" spans="1:9" ht="15.6">
      <c r="A20" s="14" t="s">
        <v>93</v>
      </c>
      <c r="B20" s="10" t="s">
        <v>31</v>
      </c>
      <c r="C20" s="39" t="s">
        <v>397</v>
      </c>
      <c r="D20" s="39"/>
      <c r="E20" s="19">
        <v>7</v>
      </c>
      <c r="F20" s="16">
        <v>21.285699999999999</v>
      </c>
      <c r="G20" s="17">
        <v>23.428571428571427</v>
      </c>
      <c r="H20" s="18">
        <v>0.90853597560975607</v>
      </c>
      <c r="I20" s="29">
        <v>134600</v>
      </c>
    </row>
    <row r="21" spans="1:9" ht="31.2">
      <c r="A21" s="14" t="s">
        <v>59</v>
      </c>
      <c r="B21" s="10" t="s">
        <v>53</v>
      </c>
      <c r="C21" s="39" t="s">
        <v>397</v>
      </c>
      <c r="D21" s="39"/>
      <c r="E21" s="19">
        <v>24</v>
      </c>
      <c r="F21" s="16">
        <v>54.208300000000001</v>
      </c>
      <c r="G21" s="17">
        <v>52.333333333333336</v>
      </c>
      <c r="H21" s="18">
        <v>1.0358273885350318</v>
      </c>
      <c r="I21" s="29">
        <v>342800</v>
      </c>
    </row>
    <row r="22" spans="1:9" ht="15.6">
      <c r="A22" s="14" t="s">
        <v>296</v>
      </c>
      <c r="B22" s="10" t="s">
        <v>23</v>
      </c>
      <c r="C22" s="41" t="s">
        <v>397</v>
      </c>
      <c r="D22" s="41" t="s">
        <v>8</v>
      </c>
      <c r="E22" s="19">
        <v>0</v>
      </c>
      <c r="F22" s="16">
        <v>0</v>
      </c>
      <c r="G22" s="17">
        <v>0</v>
      </c>
      <c r="H22" s="18">
        <v>0</v>
      </c>
      <c r="I22" s="31">
        <v>122600</v>
      </c>
    </row>
    <row r="23" spans="1:9" ht="15.6">
      <c r="A23" s="14" t="s">
        <v>320</v>
      </c>
      <c r="B23" s="10" t="s">
        <v>24</v>
      </c>
      <c r="C23" s="40" t="s">
        <v>8</v>
      </c>
      <c r="D23" s="40" t="s">
        <v>397</v>
      </c>
      <c r="E23" s="19">
        <v>22</v>
      </c>
      <c r="F23" s="16">
        <v>31.818200000000001</v>
      </c>
      <c r="G23" s="17">
        <v>48.18181818181818</v>
      </c>
      <c r="H23" s="18">
        <v>0.66037773584905668</v>
      </c>
      <c r="I23" s="30">
        <v>201200</v>
      </c>
    </row>
    <row r="24" spans="1:9" ht="15.6">
      <c r="A24" s="14" t="s">
        <v>361</v>
      </c>
      <c r="B24" s="10" t="s">
        <v>58</v>
      </c>
      <c r="C24" s="40" t="s">
        <v>397</v>
      </c>
      <c r="D24" s="40"/>
      <c r="E24" s="19">
        <v>8</v>
      </c>
      <c r="F24" s="16">
        <v>20.875</v>
      </c>
      <c r="G24" s="17">
        <v>21.875</v>
      </c>
      <c r="H24" s="18">
        <v>0.95428571428571429</v>
      </c>
      <c r="I24" s="30">
        <v>133300</v>
      </c>
    </row>
    <row r="25" spans="1:9" ht="31.2">
      <c r="A25" s="14" t="s">
        <v>478</v>
      </c>
      <c r="B25" s="10" t="s">
        <v>107</v>
      </c>
      <c r="C25" s="40" t="s">
        <v>397</v>
      </c>
      <c r="D25" s="40"/>
      <c r="E25" s="19"/>
      <c r="F25" s="16"/>
      <c r="G25" s="17"/>
      <c r="H25" s="18"/>
      <c r="I25" s="30">
        <v>175500</v>
      </c>
    </row>
    <row r="26" spans="1:9" ht="15.6">
      <c r="A26" s="14" t="s">
        <v>252</v>
      </c>
      <c r="B26" s="10" t="s">
        <v>411</v>
      </c>
      <c r="C26" s="39" t="s">
        <v>397</v>
      </c>
      <c r="D26" s="39"/>
      <c r="E26" s="19">
        <v>7</v>
      </c>
      <c r="F26" s="16">
        <v>29.571400000000001</v>
      </c>
      <c r="G26" s="17">
        <v>42.714285714285715</v>
      </c>
      <c r="H26" s="18">
        <v>0.69230702341137118</v>
      </c>
      <c r="I26" s="29">
        <v>187000</v>
      </c>
    </row>
    <row r="27" spans="1:9" ht="15.6">
      <c r="A27" s="14" t="s">
        <v>220</v>
      </c>
      <c r="B27" s="10" t="s">
        <v>22</v>
      </c>
      <c r="C27" s="39" t="s">
        <v>397</v>
      </c>
      <c r="D27" s="39"/>
      <c r="E27" s="19">
        <v>24</v>
      </c>
      <c r="F27" s="16">
        <v>53.875</v>
      </c>
      <c r="G27" s="17">
        <v>60.291666666666664</v>
      </c>
      <c r="H27" s="18">
        <v>0.89357290946786461</v>
      </c>
      <c r="I27" s="29">
        <v>340700</v>
      </c>
    </row>
    <row r="28" spans="1:9" ht="31.2">
      <c r="A28" s="14" t="s">
        <v>483</v>
      </c>
      <c r="B28" s="10" t="s">
        <v>104</v>
      </c>
      <c r="C28" s="40" t="s">
        <v>397</v>
      </c>
      <c r="D28" s="40" t="s">
        <v>8</v>
      </c>
      <c r="E28" s="19"/>
      <c r="F28" s="16"/>
      <c r="G28" s="17"/>
      <c r="H28" s="18"/>
      <c r="I28" s="30">
        <v>113800</v>
      </c>
    </row>
    <row r="29" spans="1:9" ht="15.6">
      <c r="A29" s="14" t="s">
        <v>484</v>
      </c>
      <c r="B29" s="10" t="s">
        <v>106</v>
      </c>
      <c r="C29" s="40" t="s">
        <v>397</v>
      </c>
      <c r="D29" s="40" t="s">
        <v>37</v>
      </c>
      <c r="E29" s="19"/>
      <c r="F29" s="16"/>
      <c r="G29" s="17"/>
      <c r="H29" s="18"/>
      <c r="I29" s="29">
        <v>113800</v>
      </c>
    </row>
    <row r="30" spans="1:9" ht="15.6">
      <c r="A30" s="14" t="s">
        <v>68</v>
      </c>
      <c r="B30" s="10" t="s">
        <v>82</v>
      </c>
      <c r="C30" s="40" t="s">
        <v>397</v>
      </c>
      <c r="D30" s="40"/>
      <c r="E30" s="19">
        <v>2</v>
      </c>
      <c r="F30" s="16">
        <v>15</v>
      </c>
      <c r="G30" s="17">
        <v>19.5</v>
      </c>
      <c r="H30" s="18">
        <v>0.76923076923076927</v>
      </c>
      <c r="I30" s="30">
        <v>133300</v>
      </c>
    </row>
    <row r="31" spans="1:9" ht="15.6">
      <c r="A31" s="14" t="s">
        <v>178</v>
      </c>
      <c r="B31" s="10" t="s">
        <v>411</v>
      </c>
      <c r="C31" s="39" t="s">
        <v>397</v>
      </c>
      <c r="D31" s="39" t="s">
        <v>536</v>
      </c>
      <c r="E31" s="19">
        <v>16</v>
      </c>
      <c r="F31" s="16">
        <v>49.5625</v>
      </c>
      <c r="G31" s="17">
        <v>70.1875</v>
      </c>
      <c r="H31" s="18">
        <v>0.7061442564559216</v>
      </c>
      <c r="I31" s="29">
        <v>313400</v>
      </c>
    </row>
    <row r="32" spans="1:9" ht="31.2">
      <c r="A32" s="14" t="s">
        <v>69</v>
      </c>
      <c r="B32" s="10" t="s">
        <v>53</v>
      </c>
      <c r="C32" s="39" t="s">
        <v>397</v>
      </c>
      <c r="D32" s="39" t="s">
        <v>8</v>
      </c>
      <c r="E32" s="19">
        <v>20</v>
      </c>
      <c r="F32" s="16">
        <v>26.3</v>
      </c>
      <c r="G32" s="17">
        <v>41.05</v>
      </c>
      <c r="H32" s="18">
        <v>0.64068209500609019</v>
      </c>
      <c r="I32" s="29">
        <v>166300</v>
      </c>
    </row>
    <row r="33" spans="1:9" ht="15.6">
      <c r="A33" s="14" t="s">
        <v>490</v>
      </c>
      <c r="B33" s="10" t="s">
        <v>106</v>
      </c>
      <c r="C33" s="39" t="s">
        <v>37</v>
      </c>
      <c r="D33" s="39" t="s">
        <v>397</v>
      </c>
      <c r="E33" s="19"/>
      <c r="F33" s="16"/>
      <c r="G33" s="17"/>
      <c r="H33" s="18"/>
      <c r="I33" s="29">
        <v>113800</v>
      </c>
    </row>
    <row r="34" spans="1:9" ht="31.2">
      <c r="A34" s="14" t="s">
        <v>367</v>
      </c>
      <c r="B34" s="10" t="s">
        <v>105</v>
      </c>
      <c r="C34" s="40" t="s">
        <v>536</v>
      </c>
      <c r="D34" s="40" t="s">
        <v>397</v>
      </c>
      <c r="E34" s="19">
        <v>10</v>
      </c>
      <c r="F34" s="16">
        <v>37.6</v>
      </c>
      <c r="G34" s="17">
        <v>54.5</v>
      </c>
      <c r="H34" s="18">
        <v>0.68990825688073398</v>
      </c>
      <c r="I34" s="30">
        <v>237800</v>
      </c>
    </row>
    <row r="35" spans="1:9" ht="15.6">
      <c r="A35" s="14" t="s">
        <v>424</v>
      </c>
      <c r="B35" s="10" t="s">
        <v>28</v>
      </c>
      <c r="C35" s="39" t="s">
        <v>397</v>
      </c>
      <c r="D35" s="39"/>
      <c r="E35" s="19">
        <v>7</v>
      </c>
      <c r="F35" s="16">
        <v>29.142900000000001</v>
      </c>
      <c r="G35" s="17">
        <v>31.428571428571427</v>
      </c>
      <c r="H35" s="18">
        <v>0.92727409090909096</v>
      </c>
      <c r="I35" s="29">
        <v>184300</v>
      </c>
    </row>
    <row r="36" spans="1:9" ht="15.6">
      <c r="A36" s="14" t="s">
        <v>54</v>
      </c>
      <c r="B36" s="10" t="s">
        <v>31</v>
      </c>
      <c r="C36" s="39" t="s">
        <v>397</v>
      </c>
      <c r="D36" s="39"/>
      <c r="E36" s="19">
        <v>21</v>
      </c>
      <c r="F36" s="16">
        <v>52.476199999999999</v>
      </c>
      <c r="G36" s="17">
        <v>73.19047619047619</v>
      </c>
      <c r="H36" s="18">
        <v>0.71698126219908909</v>
      </c>
      <c r="I36" s="29">
        <v>331800</v>
      </c>
    </row>
    <row r="37" spans="1:9" ht="31.2">
      <c r="A37" s="14" t="s">
        <v>190</v>
      </c>
      <c r="B37" s="10" t="s">
        <v>105</v>
      </c>
      <c r="C37" s="40" t="s">
        <v>397</v>
      </c>
      <c r="D37" s="40"/>
      <c r="E37" s="19">
        <v>20</v>
      </c>
      <c r="F37" s="16">
        <v>58.6</v>
      </c>
      <c r="G37" s="17">
        <v>74.150000000000006</v>
      </c>
      <c r="H37" s="18">
        <v>0.79028995279838166</v>
      </c>
      <c r="I37" s="30">
        <v>370500</v>
      </c>
    </row>
    <row r="38" spans="1:9" ht="15.6">
      <c r="A38" s="14" t="s">
        <v>498</v>
      </c>
      <c r="B38" s="10" t="s">
        <v>58</v>
      </c>
      <c r="C38" s="40" t="s">
        <v>37</v>
      </c>
      <c r="D38" s="40" t="s">
        <v>397</v>
      </c>
      <c r="E38" s="19"/>
      <c r="F38" s="16"/>
      <c r="G38" s="17"/>
      <c r="H38" s="18"/>
      <c r="I38" s="30">
        <v>133300</v>
      </c>
    </row>
    <row r="39" spans="1:9" ht="15.6">
      <c r="A39" s="14" t="s">
        <v>13</v>
      </c>
      <c r="B39" s="10" t="s">
        <v>4</v>
      </c>
      <c r="C39" s="39" t="s">
        <v>397</v>
      </c>
      <c r="D39" s="39"/>
      <c r="E39" s="19">
        <v>24</v>
      </c>
      <c r="F39" s="16">
        <v>59.125</v>
      </c>
      <c r="G39" s="17">
        <v>70.166666666666671</v>
      </c>
      <c r="H39" s="18">
        <v>0.84263657957244653</v>
      </c>
      <c r="I39" s="29">
        <v>373900</v>
      </c>
    </row>
    <row r="40" spans="1:9" ht="15.6">
      <c r="A40" s="14" t="s">
        <v>211</v>
      </c>
      <c r="B40" s="10" t="s">
        <v>55</v>
      </c>
      <c r="C40" s="40" t="s">
        <v>397</v>
      </c>
      <c r="D40" s="40"/>
      <c r="E40" s="19">
        <v>7</v>
      </c>
      <c r="F40" s="16">
        <v>22.857099999999999</v>
      </c>
      <c r="G40" s="17">
        <v>35.428571428571431</v>
      </c>
      <c r="H40" s="18">
        <v>0.64516008064516128</v>
      </c>
      <c r="I40" s="30">
        <v>144500</v>
      </c>
    </row>
    <row r="41" spans="1:9" ht="15.6">
      <c r="A41" s="14" t="s">
        <v>191</v>
      </c>
      <c r="B41" s="10" t="s">
        <v>412</v>
      </c>
      <c r="C41" s="40" t="s">
        <v>397</v>
      </c>
      <c r="D41" s="40"/>
      <c r="E41" s="19">
        <v>12</v>
      </c>
      <c r="F41" s="16">
        <v>36.083300000000001</v>
      </c>
      <c r="G41" s="17">
        <v>36.833333333333336</v>
      </c>
      <c r="H41" s="18">
        <v>0.97963710407239812</v>
      </c>
      <c r="I41" s="30">
        <v>228200</v>
      </c>
    </row>
    <row r="42" spans="1:9" ht="15.6">
      <c r="A42" s="14" t="s">
        <v>347</v>
      </c>
      <c r="B42" s="10" t="s">
        <v>106</v>
      </c>
      <c r="C42" s="39" t="s">
        <v>397</v>
      </c>
      <c r="D42" s="39" t="s">
        <v>37</v>
      </c>
      <c r="E42" s="19">
        <v>17</v>
      </c>
      <c r="F42" s="16">
        <v>46.588200000000001</v>
      </c>
      <c r="G42" s="17">
        <v>66.17647058823529</v>
      </c>
      <c r="H42" s="18">
        <v>0.70399946666666668</v>
      </c>
      <c r="I42" s="29">
        <v>294600</v>
      </c>
    </row>
    <row r="43" spans="1:9" ht="15.6">
      <c r="A43" s="14" t="s">
        <v>336</v>
      </c>
      <c r="B43" s="10" t="s">
        <v>106</v>
      </c>
      <c r="C43" s="39" t="s">
        <v>397</v>
      </c>
      <c r="D43" s="39"/>
      <c r="E43" s="19">
        <v>16</v>
      </c>
      <c r="F43" s="16">
        <v>34.625</v>
      </c>
      <c r="G43" s="17">
        <v>49.25</v>
      </c>
      <c r="H43" s="18">
        <v>0.70304568527918787</v>
      </c>
      <c r="I43" s="29">
        <v>218900</v>
      </c>
    </row>
    <row r="44" spans="1:9" ht="15.6">
      <c r="A44" s="14" t="s">
        <v>131</v>
      </c>
      <c r="B44" s="10" t="s">
        <v>82</v>
      </c>
      <c r="C44" s="40" t="s">
        <v>8</v>
      </c>
      <c r="D44" s="40" t="s">
        <v>397</v>
      </c>
      <c r="E44" s="19">
        <v>1</v>
      </c>
      <c r="F44" s="16">
        <v>63</v>
      </c>
      <c r="G44" s="17">
        <v>80</v>
      </c>
      <c r="H44" s="18">
        <v>0.78749999999999998</v>
      </c>
      <c r="I44" s="30">
        <v>219100</v>
      </c>
    </row>
    <row r="45" spans="1:9" ht="31.2">
      <c r="A45" s="14" t="s">
        <v>505</v>
      </c>
      <c r="B45" s="10" t="s">
        <v>107</v>
      </c>
      <c r="C45" s="40" t="s">
        <v>37</v>
      </c>
      <c r="D45" s="40" t="s">
        <v>397</v>
      </c>
      <c r="E45" s="19"/>
      <c r="F45" s="16"/>
      <c r="G45" s="17"/>
      <c r="H45" s="18"/>
      <c r="I45" s="30">
        <v>113800</v>
      </c>
    </row>
    <row r="46" spans="1:9" ht="15.6">
      <c r="A46" s="14" t="s">
        <v>26</v>
      </c>
      <c r="B46" s="10" t="s">
        <v>4</v>
      </c>
      <c r="C46" s="39" t="s">
        <v>397</v>
      </c>
      <c r="D46" s="39" t="s">
        <v>536</v>
      </c>
      <c r="E46" s="19">
        <v>17</v>
      </c>
      <c r="F46" s="16">
        <v>20.470600000000001</v>
      </c>
      <c r="G46" s="17">
        <v>22.764705882352942</v>
      </c>
      <c r="H46" s="18">
        <v>0.89922532299741609</v>
      </c>
      <c r="I46" s="29">
        <v>133300</v>
      </c>
    </row>
    <row r="47" spans="1:9" ht="15.6">
      <c r="A47" s="14" t="s">
        <v>438</v>
      </c>
      <c r="B47" s="10" t="s">
        <v>411</v>
      </c>
      <c r="C47" s="39" t="s">
        <v>397</v>
      </c>
      <c r="D47" s="39"/>
      <c r="E47" s="19">
        <v>6</v>
      </c>
      <c r="F47" s="16">
        <v>21.666699999999999</v>
      </c>
      <c r="G47" s="17">
        <v>24.5</v>
      </c>
      <c r="H47" s="18">
        <v>0.88435510204081624</v>
      </c>
      <c r="I47" s="29">
        <v>137000</v>
      </c>
    </row>
    <row r="48" spans="1:9" ht="15.6">
      <c r="A48" s="14" t="s">
        <v>126</v>
      </c>
      <c r="B48" s="10" t="s">
        <v>82</v>
      </c>
      <c r="C48" s="40" t="s">
        <v>397</v>
      </c>
      <c r="D48" s="40" t="s">
        <v>8</v>
      </c>
      <c r="E48" s="19">
        <v>19</v>
      </c>
      <c r="F48" s="16">
        <v>58.1053</v>
      </c>
      <c r="G48" s="17">
        <v>75.421052631578945</v>
      </c>
      <c r="H48" s="18">
        <v>0.77041221214235867</v>
      </c>
      <c r="I48" s="30">
        <v>367400</v>
      </c>
    </row>
    <row r="49" spans="1:9" ht="15.6">
      <c r="A49" s="14" t="s">
        <v>127</v>
      </c>
      <c r="B49" s="10" t="s">
        <v>82</v>
      </c>
      <c r="C49" s="40" t="s">
        <v>397</v>
      </c>
      <c r="D49" s="40"/>
      <c r="E49" s="19">
        <v>1</v>
      </c>
      <c r="F49" s="16">
        <v>37</v>
      </c>
      <c r="G49" s="17">
        <v>65</v>
      </c>
      <c r="H49" s="18">
        <v>0.56923076923076921</v>
      </c>
      <c r="I49" s="30">
        <v>163800</v>
      </c>
    </row>
    <row r="50" spans="1:9" ht="15.6">
      <c r="A50" s="14" t="s">
        <v>147</v>
      </c>
      <c r="B50" s="10" t="s">
        <v>28</v>
      </c>
      <c r="C50" s="39" t="s">
        <v>397</v>
      </c>
      <c r="D50" s="39" t="s">
        <v>37</v>
      </c>
      <c r="E50" s="19">
        <v>20</v>
      </c>
      <c r="F50" s="16">
        <v>34.6</v>
      </c>
      <c r="G50" s="17">
        <v>43.05</v>
      </c>
      <c r="H50" s="18">
        <v>0.80371660859465743</v>
      </c>
      <c r="I50" s="29">
        <v>218800</v>
      </c>
    </row>
    <row r="51" spans="1:9" ht="15.6">
      <c r="A51" s="14" t="s">
        <v>99</v>
      </c>
      <c r="B51" s="10" t="s">
        <v>58</v>
      </c>
      <c r="C51" s="40" t="s">
        <v>397</v>
      </c>
      <c r="D51" s="40"/>
      <c r="E51" s="19">
        <v>23</v>
      </c>
      <c r="F51" s="16">
        <v>55.173900000000003</v>
      </c>
      <c r="G51" s="17">
        <v>57.086956521739133</v>
      </c>
      <c r="H51" s="18">
        <v>0.96648872810357966</v>
      </c>
      <c r="I51" s="30">
        <v>348900</v>
      </c>
    </row>
    <row r="52" spans="1:9" ht="31.2">
      <c r="A52" s="14" t="s">
        <v>170</v>
      </c>
      <c r="B52" s="10" t="s">
        <v>104</v>
      </c>
      <c r="C52" s="40" t="s">
        <v>397</v>
      </c>
      <c r="D52" s="40"/>
      <c r="E52" s="19">
        <v>18</v>
      </c>
      <c r="F52" s="16">
        <v>63.666699999999999</v>
      </c>
      <c r="G52" s="17">
        <v>69.611111111111114</v>
      </c>
      <c r="H52" s="18">
        <v>0.91460542697525937</v>
      </c>
      <c r="I52" s="30">
        <v>402600</v>
      </c>
    </row>
    <row r="53" spans="1:9" ht="15.6">
      <c r="A53" s="14" t="s">
        <v>337</v>
      </c>
      <c r="B53" s="10" t="s">
        <v>106</v>
      </c>
      <c r="C53" s="39" t="s">
        <v>8</v>
      </c>
      <c r="D53" s="39" t="s">
        <v>397</v>
      </c>
      <c r="E53" s="19">
        <v>6</v>
      </c>
      <c r="F53" s="16">
        <v>37.333300000000001</v>
      </c>
      <c r="G53" s="17">
        <v>41.5</v>
      </c>
      <c r="H53" s="18">
        <v>0.89959759036144582</v>
      </c>
      <c r="I53" s="29">
        <v>212500</v>
      </c>
    </row>
    <row r="54" spans="1:9" ht="15.6">
      <c r="A54" s="14" t="s">
        <v>309</v>
      </c>
      <c r="B54" s="10" t="s">
        <v>23</v>
      </c>
      <c r="C54" s="41" t="s">
        <v>397</v>
      </c>
      <c r="D54" s="41"/>
      <c r="E54" s="19">
        <v>23</v>
      </c>
      <c r="F54" s="16">
        <v>68.565200000000004</v>
      </c>
      <c r="G54" s="17">
        <v>79.739130434782609</v>
      </c>
      <c r="H54" s="18">
        <v>0.85986892039258456</v>
      </c>
      <c r="I54" s="31">
        <v>433500</v>
      </c>
    </row>
    <row r="55" spans="1:9" ht="15.6">
      <c r="A55" s="14" t="s">
        <v>354</v>
      </c>
      <c r="B55" s="10" t="s">
        <v>106</v>
      </c>
      <c r="C55" s="39" t="s">
        <v>397</v>
      </c>
      <c r="D55" s="39"/>
      <c r="E55" s="19">
        <v>3</v>
      </c>
      <c r="F55" s="16">
        <v>21</v>
      </c>
      <c r="G55" s="17">
        <v>28.666666666666668</v>
      </c>
      <c r="H55" s="18">
        <v>0.73255813953488369</v>
      </c>
      <c r="I55" s="29">
        <v>133300</v>
      </c>
    </row>
    <row r="56" spans="1:9" ht="31.2">
      <c r="A56" s="14" t="s">
        <v>78</v>
      </c>
      <c r="B56" s="10" t="s">
        <v>53</v>
      </c>
      <c r="C56" s="39" t="s">
        <v>397</v>
      </c>
      <c r="D56" s="39" t="s">
        <v>37</v>
      </c>
      <c r="E56" s="19">
        <v>8</v>
      </c>
      <c r="F56" s="16">
        <v>32.75</v>
      </c>
      <c r="G56" s="17">
        <v>56.625</v>
      </c>
      <c r="H56" s="18">
        <v>0.57836644591611475</v>
      </c>
      <c r="I56" s="29">
        <v>207100</v>
      </c>
    </row>
    <row r="57" spans="1:9" ht="15.6">
      <c r="A57" s="14" t="s">
        <v>29</v>
      </c>
      <c r="B57" s="10" t="s">
        <v>4</v>
      </c>
      <c r="C57" s="39" t="s">
        <v>397</v>
      </c>
      <c r="D57" s="39"/>
      <c r="E57" s="19">
        <v>0</v>
      </c>
      <c r="F57" s="16">
        <v>0</v>
      </c>
      <c r="G57" s="17">
        <v>0</v>
      </c>
      <c r="H57" s="18">
        <v>0</v>
      </c>
      <c r="I57" s="29">
        <v>133300</v>
      </c>
    </row>
  </sheetData>
  <autoFilter ref="A1:A57" xr:uid="{00000000-0009-0000-0000-000000000000}">
    <sortState ref="A2:I56">
      <sortCondition ref="A1:A56"/>
    </sortState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44"/>
  <sheetViews>
    <sheetView workbookViewId="0">
      <selection activeCell="D25" sqref="D25"/>
    </sheetView>
  </sheetViews>
  <sheetFormatPr defaultRowHeight="14.4"/>
  <cols>
    <col min="3" max="3" width="11.6640625" customWidth="1"/>
    <col min="4" max="11" width="10.6640625" customWidth="1"/>
    <col min="12" max="12" width="1" customWidth="1"/>
    <col min="13" max="13" width="9.109375" style="71"/>
  </cols>
  <sheetData>
    <row r="1" spans="1:13">
      <c r="C1" s="6"/>
      <c r="D1" s="6"/>
      <c r="E1" s="6"/>
      <c r="F1" s="6"/>
      <c r="G1" s="6"/>
      <c r="H1" s="6"/>
      <c r="I1" s="6"/>
      <c r="J1" s="6"/>
      <c r="K1" s="6"/>
      <c r="L1" s="6"/>
    </row>
    <row r="2" spans="1:13">
      <c r="L2" s="32"/>
    </row>
    <row r="3" spans="1:13">
      <c r="L3" s="32"/>
    </row>
    <row r="4" spans="1:13" ht="1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>
      <c r="A5" s="5"/>
      <c r="B5" s="5"/>
      <c r="C5" s="150"/>
      <c r="D5" s="489" t="s">
        <v>393</v>
      </c>
      <c r="E5" s="489"/>
      <c r="F5" s="489"/>
      <c r="G5" s="489"/>
      <c r="H5" s="489"/>
      <c r="I5" s="489"/>
      <c r="J5" s="489"/>
      <c r="K5" s="490"/>
      <c r="L5" s="148"/>
      <c r="M5" s="80"/>
    </row>
    <row r="6" spans="1:13">
      <c r="A6" s="5"/>
      <c r="B6" s="5"/>
      <c r="C6" s="151"/>
      <c r="D6" s="74">
        <v>11</v>
      </c>
      <c r="E6" s="74">
        <v>12</v>
      </c>
      <c r="F6" s="74">
        <v>13</v>
      </c>
      <c r="G6" s="74">
        <v>14</v>
      </c>
      <c r="H6" s="74">
        <v>15</v>
      </c>
      <c r="I6" s="74">
        <v>16</v>
      </c>
      <c r="J6" s="74">
        <v>17</v>
      </c>
      <c r="K6" s="141">
        <v>18</v>
      </c>
      <c r="L6" s="136"/>
      <c r="M6" s="75" t="s">
        <v>689</v>
      </c>
    </row>
    <row r="7" spans="1:13">
      <c r="A7" s="5"/>
      <c r="B7" s="5"/>
      <c r="C7" s="152" t="s">
        <v>4</v>
      </c>
      <c r="D7" s="68" t="s">
        <v>107</v>
      </c>
      <c r="E7" s="68" t="s">
        <v>82</v>
      </c>
      <c r="F7" s="68" t="s">
        <v>655</v>
      </c>
      <c r="G7" s="68" t="s">
        <v>23</v>
      </c>
      <c r="H7" s="68" t="s">
        <v>55</v>
      </c>
      <c r="I7" s="68" t="s">
        <v>22</v>
      </c>
      <c r="J7" s="68" t="s">
        <v>106</v>
      </c>
      <c r="K7" s="143" t="s">
        <v>105</v>
      </c>
      <c r="L7" s="136"/>
      <c r="M7" s="81">
        <f>COUNTIF(D7:K7,"Bye")</f>
        <v>1</v>
      </c>
    </row>
    <row r="8" spans="1:13">
      <c r="A8" s="5"/>
      <c r="B8" s="5"/>
      <c r="C8" s="152" t="s">
        <v>31</v>
      </c>
      <c r="D8" s="68" t="s">
        <v>55</v>
      </c>
      <c r="E8" s="68" t="s">
        <v>24</v>
      </c>
      <c r="F8" s="68" t="s">
        <v>655</v>
      </c>
      <c r="G8" s="68" t="s">
        <v>58</v>
      </c>
      <c r="H8" s="68" t="s">
        <v>106</v>
      </c>
      <c r="I8" s="68" t="s">
        <v>28</v>
      </c>
      <c r="J8" s="68" t="s">
        <v>22</v>
      </c>
      <c r="K8" s="143" t="s">
        <v>657</v>
      </c>
      <c r="L8" s="136"/>
      <c r="M8" s="81">
        <f t="shared" ref="M8:M22" si="0">COUNTIF(D8:K8,"Bye")</f>
        <v>1</v>
      </c>
    </row>
    <row r="9" spans="1:13">
      <c r="A9" s="5"/>
      <c r="B9" s="5"/>
      <c r="C9" s="152" t="s">
        <v>22</v>
      </c>
      <c r="D9" s="68" t="s">
        <v>58</v>
      </c>
      <c r="E9" s="68" t="s">
        <v>566</v>
      </c>
      <c r="F9" s="68" t="s">
        <v>655</v>
      </c>
      <c r="G9" s="68" t="s">
        <v>104</v>
      </c>
      <c r="H9" s="68" t="s">
        <v>24</v>
      </c>
      <c r="I9" s="68" t="s">
        <v>4</v>
      </c>
      <c r="J9" s="68" t="s">
        <v>31</v>
      </c>
      <c r="K9" s="143" t="s">
        <v>53</v>
      </c>
      <c r="L9" s="136"/>
      <c r="M9" s="81">
        <f t="shared" si="0"/>
        <v>1</v>
      </c>
    </row>
    <row r="10" spans="1:13">
      <c r="A10" s="5"/>
      <c r="B10" s="5"/>
      <c r="C10" s="152" t="s">
        <v>58</v>
      </c>
      <c r="D10" s="68" t="s">
        <v>22</v>
      </c>
      <c r="E10" s="68" t="s">
        <v>104</v>
      </c>
      <c r="F10" s="68" t="s">
        <v>655</v>
      </c>
      <c r="G10" s="68" t="s">
        <v>31</v>
      </c>
      <c r="H10" s="68" t="s">
        <v>566</v>
      </c>
      <c r="I10" s="68" t="s">
        <v>82</v>
      </c>
      <c r="J10" s="68" t="s">
        <v>23</v>
      </c>
      <c r="K10" s="143" t="s">
        <v>24</v>
      </c>
      <c r="L10" s="149"/>
      <c r="M10" s="81">
        <f t="shared" si="0"/>
        <v>1</v>
      </c>
    </row>
    <row r="11" spans="1:13">
      <c r="A11" s="5"/>
      <c r="B11" s="5"/>
      <c r="C11" s="152" t="s">
        <v>566</v>
      </c>
      <c r="D11" s="68" t="s">
        <v>23</v>
      </c>
      <c r="E11" s="68" t="s">
        <v>22</v>
      </c>
      <c r="F11" s="68" t="s">
        <v>53</v>
      </c>
      <c r="G11" s="68" t="s">
        <v>105</v>
      </c>
      <c r="H11" s="68" t="s">
        <v>58</v>
      </c>
      <c r="I11" s="68" t="s">
        <v>104</v>
      </c>
      <c r="J11" s="68" t="s">
        <v>655</v>
      </c>
      <c r="K11" s="143" t="s">
        <v>23</v>
      </c>
      <c r="L11" s="149"/>
      <c r="M11" s="81">
        <f t="shared" si="0"/>
        <v>1</v>
      </c>
    </row>
    <row r="12" spans="1:13">
      <c r="A12" s="5"/>
      <c r="B12" s="5"/>
      <c r="C12" s="152" t="s">
        <v>23</v>
      </c>
      <c r="D12" s="68" t="s">
        <v>566</v>
      </c>
      <c r="E12" s="68" t="s">
        <v>53</v>
      </c>
      <c r="F12" s="68" t="s">
        <v>655</v>
      </c>
      <c r="G12" s="68" t="s">
        <v>4</v>
      </c>
      <c r="H12" s="68" t="s">
        <v>28</v>
      </c>
      <c r="I12" s="68" t="s">
        <v>107</v>
      </c>
      <c r="J12" s="68" t="s">
        <v>58</v>
      </c>
      <c r="K12" s="143" t="s">
        <v>566</v>
      </c>
      <c r="L12" s="149"/>
      <c r="M12" s="81">
        <f t="shared" si="0"/>
        <v>1</v>
      </c>
    </row>
    <row r="13" spans="1:13">
      <c r="A13" s="5"/>
      <c r="B13" s="5"/>
      <c r="C13" s="152" t="s">
        <v>28</v>
      </c>
      <c r="D13" s="68" t="s">
        <v>106</v>
      </c>
      <c r="E13" s="68" t="s">
        <v>55</v>
      </c>
      <c r="F13" s="68" t="s">
        <v>82</v>
      </c>
      <c r="G13" s="68" t="s">
        <v>107</v>
      </c>
      <c r="H13" s="68" t="s">
        <v>23</v>
      </c>
      <c r="I13" s="68" t="s">
        <v>31</v>
      </c>
      <c r="J13" s="68" t="s">
        <v>655</v>
      </c>
      <c r="K13" s="143" t="s">
        <v>82</v>
      </c>
      <c r="L13" s="149"/>
      <c r="M13" s="81">
        <f t="shared" si="0"/>
        <v>1</v>
      </c>
    </row>
    <row r="14" spans="1:13">
      <c r="A14" s="5"/>
      <c r="B14" s="5"/>
      <c r="C14" s="152" t="s">
        <v>53</v>
      </c>
      <c r="D14" s="68" t="s">
        <v>657</v>
      </c>
      <c r="E14" s="68" t="s">
        <v>23</v>
      </c>
      <c r="F14" s="68" t="s">
        <v>566</v>
      </c>
      <c r="G14" s="68" t="s">
        <v>82</v>
      </c>
      <c r="H14" s="68" t="s">
        <v>105</v>
      </c>
      <c r="I14" s="68" t="s">
        <v>657</v>
      </c>
      <c r="J14" s="68" t="s">
        <v>655</v>
      </c>
      <c r="K14" s="143" t="s">
        <v>22</v>
      </c>
      <c r="L14" s="149"/>
      <c r="M14" s="81">
        <f t="shared" si="0"/>
        <v>1</v>
      </c>
    </row>
    <row r="15" spans="1:13">
      <c r="A15" s="5"/>
      <c r="B15" s="5"/>
      <c r="C15" s="152" t="s">
        <v>82</v>
      </c>
      <c r="D15" s="68" t="s">
        <v>105</v>
      </c>
      <c r="E15" s="68" t="s">
        <v>4</v>
      </c>
      <c r="F15" s="68" t="s">
        <v>28</v>
      </c>
      <c r="G15" s="68" t="s">
        <v>53</v>
      </c>
      <c r="H15" s="68" t="s">
        <v>657</v>
      </c>
      <c r="I15" s="68" t="s">
        <v>58</v>
      </c>
      <c r="J15" s="68" t="s">
        <v>655</v>
      </c>
      <c r="K15" s="143" t="s">
        <v>28</v>
      </c>
      <c r="L15" s="149"/>
      <c r="M15" s="81">
        <f t="shared" si="0"/>
        <v>1</v>
      </c>
    </row>
    <row r="16" spans="1:13">
      <c r="A16" s="5"/>
      <c r="B16" s="5"/>
      <c r="C16" s="152" t="s">
        <v>104</v>
      </c>
      <c r="D16" s="68" t="s">
        <v>24</v>
      </c>
      <c r="E16" s="68" t="s">
        <v>58</v>
      </c>
      <c r="F16" s="68" t="s">
        <v>655</v>
      </c>
      <c r="G16" s="68" t="s">
        <v>22</v>
      </c>
      <c r="H16" s="68" t="s">
        <v>107</v>
      </c>
      <c r="I16" s="68" t="s">
        <v>566</v>
      </c>
      <c r="J16" s="68" t="s">
        <v>105</v>
      </c>
      <c r="K16" s="143" t="s">
        <v>55</v>
      </c>
      <c r="L16" s="149"/>
      <c r="M16" s="81">
        <f t="shared" si="0"/>
        <v>1</v>
      </c>
    </row>
    <row r="17" spans="1:13">
      <c r="A17" s="5"/>
      <c r="B17" s="5"/>
      <c r="C17" s="152" t="s">
        <v>55</v>
      </c>
      <c r="D17" s="68" t="s">
        <v>31</v>
      </c>
      <c r="E17" s="68" t="s">
        <v>28</v>
      </c>
      <c r="F17" s="68" t="s">
        <v>657</v>
      </c>
      <c r="G17" s="68" t="s">
        <v>24</v>
      </c>
      <c r="H17" s="68" t="s">
        <v>4</v>
      </c>
      <c r="I17" s="68" t="s">
        <v>105</v>
      </c>
      <c r="J17" s="68" t="s">
        <v>655</v>
      </c>
      <c r="K17" s="143" t="s">
        <v>104</v>
      </c>
      <c r="L17" s="149"/>
      <c r="M17" s="81">
        <f t="shared" si="0"/>
        <v>1</v>
      </c>
    </row>
    <row r="18" spans="1:13">
      <c r="A18" s="5"/>
      <c r="B18" s="5"/>
      <c r="C18" s="152" t="s">
        <v>657</v>
      </c>
      <c r="D18" s="68" t="s">
        <v>53</v>
      </c>
      <c r="E18" s="68" t="s">
        <v>105</v>
      </c>
      <c r="F18" s="68" t="s">
        <v>55</v>
      </c>
      <c r="G18" s="68" t="s">
        <v>106</v>
      </c>
      <c r="H18" s="68" t="s">
        <v>82</v>
      </c>
      <c r="I18" s="68" t="s">
        <v>53</v>
      </c>
      <c r="J18" s="68" t="s">
        <v>655</v>
      </c>
      <c r="K18" s="143" t="s">
        <v>31</v>
      </c>
      <c r="L18" s="149"/>
      <c r="M18" s="81">
        <f t="shared" si="0"/>
        <v>1</v>
      </c>
    </row>
    <row r="19" spans="1:13">
      <c r="A19" s="5"/>
      <c r="B19" s="5"/>
      <c r="C19" s="152" t="s">
        <v>107</v>
      </c>
      <c r="D19" s="68" t="s">
        <v>4</v>
      </c>
      <c r="E19" s="68" t="s">
        <v>106</v>
      </c>
      <c r="F19" s="68" t="s">
        <v>24</v>
      </c>
      <c r="G19" s="68" t="s">
        <v>28</v>
      </c>
      <c r="H19" s="68" t="s">
        <v>104</v>
      </c>
      <c r="I19" s="68" t="s">
        <v>23</v>
      </c>
      <c r="J19" s="68" t="s">
        <v>655</v>
      </c>
      <c r="K19" s="143" t="s">
        <v>106</v>
      </c>
      <c r="L19" s="149"/>
      <c r="M19" s="81">
        <f t="shared" si="0"/>
        <v>1</v>
      </c>
    </row>
    <row r="20" spans="1:13">
      <c r="A20" s="5"/>
      <c r="B20" s="5"/>
      <c r="C20" s="152" t="s">
        <v>106</v>
      </c>
      <c r="D20" s="68" t="s">
        <v>28</v>
      </c>
      <c r="E20" s="68" t="s">
        <v>107</v>
      </c>
      <c r="F20" s="68" t="s">
        <v>655</v>
      </c>
      <c r="G20" s="68" t="s">
        <v>657</v>
      </c>
      <c r="H20" s="68" t="s">
        <v>31</v>
      </c>
      <c r="I20" s="68" t="s">
        <v>24</v>
      </c>
      <c r="J20" s="68" t="s">
        <v>4</v>
      </c>
      <c r="K20" s="143" t="s">
        <v>107</v>
      </c>
      <c r="L20" s="136"/>
      <c r="M20" s="81">
        <f t="shared" si="0"/>
        <v>1</v>
      </c>
    </row>
    <row r="21" spans="1:13">
      <c r="A21" s="5"/>
      <c r="B21" s="5"/>
      <c r="C21" s="152" t="s">
        <v>105</v>
      </c>
      <c r="D21" s="68" t="s">
        <v>82</v>
      </c>
      <c r="E21" s="68" t="s">
        <v>657</v>
      </c>
      <c r="F21" s="68" t="s">
        <v>655</v>
      </c>
      <c r="G21" s="68" t="s">
        <v>566</v>
      </c>
      <c r="H21" s="68" t="s">
        <v>53</v>
      </c>
      <c r="I21" s="68" t="s">
        <v>55</v>
      </c>
      <c r="J21" s="68" t="s">
        <v>104</v>
      </c>
      <c r="K21" s="143" t="s">
        <v>4</v>
      </c>
      <c r="L21" s="136"/>
      <c r="M21" s="81">
        <f t="shared" si="0"/>
        <v>1</v>
      </c>
    </row>
    <row r="22" spans="1:13" ht="15" thickBot="1">
      <c r="A22" s="5"/>
      <c r="B22" s="5"/>
      <c r="C22" s="153" t="s">
        <v>24</v>
      </c>
      <c r="D22" s="146" t="s">
        <v>104</v>
      </c>
      <c r="E22" s="146" t="s">
        <v>1024</v>
      </c>
      <c r="F22" s="146" t="s">
        <v>107</v>
      </c>
      <c r="G22" s="146" t="s">
        <v>55</v>
      </c>
      <c r="H22" s="146" t="s">
        <v>22</v>
      </c>
      <c r="I22" s="146" t="s">
        <v>106</v>
      </c>
      <c r="J22" s="146" t="s">
        <v>655</v>
      </c>
      <c r="K22" s="147" t="s">
        <v>58</v>
      </c>
      <c r="L22" s="138"/>
      <c r="M22" s="82">
        <f t="shared" si="0"/>
        <v>1</v>
      </c>
    </row>
    <row r="25" spans="1:13">
      <c r="B25" s="34"/>
      <c r="C25" s="33"/>
      <c r="D25" s="33" t="s">
        <v>1037</v>
      </c>
      <c r="E25" s="33"/>
      <c r="F25" s="33"/>
      <c r="G25" s="33"/>
      <c r="H25" s="33"/>
      <c r="I25" s="33"/>
      <c r="J25" s="33"/>
      <c r="K25" s="33"/>
    </row>
    <row r="26" spans="1:13">
      <c r="B26" s="33"/>
      <c r="C26" s="33"/>
      <c r="D26" s="33"/>
      <c r="E26" s="33"/>
      <c r="F26" s="33"/>
      <c r="G26" s="35"/>
      <c r="H26" s="33"/>
      <c r="I26" s="33"/>
      <c r="J26" s="33"/>
      <c r="K26" s="33"/>
    </row>
    <row r="27" spans="1:13"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3"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3"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1:13"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13"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13"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2:11"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2:11">
      <c r="B34" s="33"/>
      <c r="C34" s="33"/>
      <c r="D34" s="33"/>
      <c r="E34" s="33"/>
      <c r="F34" s="33"/>
      <c r="G34" s="33"/>
      <c r="H34" s="33"/>
      <c r="I34" s="33"/>
      <c r="J34" s="33"/>
      <c r="K34" s="33"/>
    </row>
    <row r="35" spans="2:11"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6" spans="2:11">
      <c r="B36" s="33"/>
      <c r="C36" s="33"/>
      <c r="D36" s="33"/>
      <c r="E36" s="33"/>
      <c r="F36" s="33"/>
      <c r="G36" s="33"/>
      <c r="H36" s="33"/>
      <c r="I36" s="33"/>
      <c r="J36" s="33"/>
      <c r="K36" s="33"/>
    </row>
    <row r="37" spans="2:11"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2:11">
      <c r="B38" s="33"/>
      <c r="C38" s="33"/>
      <c r="D38" s="33"/>
      <c r="E38" s="33"/>
      <c r="F38" s="33"/>
      <c r="G38" s="33"/>
      <c r="H38" s="33"/>
      <c r="I38" s="33"/>
      <c r="J38" s="33"/>
      <c r="K38" s="33"/>
    </row>
    <row r="39" spans="2:11">
      <c r="B39" s="33"/>
      <c r="C39" s="33"/>
      <c r="D39" s="33"/>
      <c r="E39" s="33"/>
      <c r="F39" s="33"/>
      <c r="G39" s="33"/>
      <c r="H39" s="33"/>
      <c r="I39" s="33"/>
      <c r="J39" s="33"/>
      <c r="K39" s="33"/>
    </row>
    <row r="40" spans="2:11"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2:11"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spans="2:11">
      <c r="B42" s="33"/>
      <c r="C42" s="33"/>
      <c r="D42" s="33"/>
      <c r="E42" s="33"/>
      <c r="F42" s="33"/>
      <c r="G42" s="33"/>
      <c r="H42" s="33"/>
      <c r="I42" s="33"/>
      <c r="J42" s="33"/>
      <c r="K42" s="33"/>
    </row>
    <row r="43" spans="2:11">
      <c r="B43" s="33"/>
      <c r="C43" s="33"/>
      <c r="D43" s="33"/>
      <c r="E43" s="33"/>
      <c r="F43" s="33"/>
      <c r="G43" s="33"/>
      <c r="H43" s="33"/>
      <c r="I43" s="33"/>
      <c r="J43" s="33"/>
      <c r="K43" s="33"/>
    </row>
    <row r="44" spans="2:11">
      <c r="B44" s="33"/>
      <c r="C44" s="33"/>
      <c r="D44" s="33"/>
      <c r="E44" s="33"/>
      <c r="F44" s="33"/>
      <c r="G44" s="33"/>
      <c r="H44" s="33"/>
      <c r="I44" s="33"/>
      <c r="J44" s="33"/>
      <c r="K44" s="33"/>
    </row>
  </sheetData>
  <sortState ref="C27:C42">
    <sortCondition ref="C4:C19"/>
  </sortState>
  <mergeCells count="1">
    <mergeCell ref="D5:K5"/>
  </mergeCells>
  <conditionalFormatting sqref="C26:J42">
    <cfRule type="cellIs" dxfId="232" priority="14" operator="greaterThan">
      <formula>0</formula>
    </cfRule>
    <cfRule type="cellIs" dxfId="231" priority="15" operator="greaterThan">
      <formula>0</formula>
    </cfRule>
  </conditionalFormatting>
  <conditionalFormatting sqref="K28">
    <cfRule type="cellIs" dxfId="230" priority="4" operator="greaterThan">
      <formula>0</formula>
    </cfRule>
    <cfRule type="cellIs" dxfId="229" priority="5" operator="greaterThan">
      <formula>0</formula>
    </cfRule>
  </conditionalFormatting>
  <conditionalFormatting sqref="K26">
    <cfRule type="cellIs" dxfId="228" priority="12" operator="greaterThan">
      <formula>0</formula>
    </cfRule>
    <cfRule type="cellIs" dxfId="227" priority="13" operator="greaterThan">
      <formula>0</formula>
    </cfRule>
  </conditionalFormatting>
  <conditionalFormatting sqref="K29:K32 K34:K40 K42">
    <cfRule type="cellIs" dxfId="226" priority="10" operator="greaterThan">
      <formula>0</formula>
    </cfRule>
    <cfRule type="cellIs" dxfId="225" priority="11" operator="greaterThan">
      <formula>0</formula>
    </cfRule>
  </conditionalFormatting>
  <conditionalFormatting sqref="K27">
    <cfRule type="cellIs" dxfId="224" priority="8" operator="greaterThan">
      <formula>0</formula>
    </cfRule>
    <cfRule type="cellIs" dxfId="223" priority="9" operator="greaterThan">
      <formula>0</formula>
    </cfRule>
  </conditionalFormatting>
  <conditionalFormatting sqref="K33">
    <cfRule type="cellIs" dxfId="222" priority="6" operator="greaterThan">
      <formula>0</formula>
    </cfRule>
    <cfRule type="cellIs" dxfId="221" priority="7" operator="greaterThan">
      <formula>0</formula>
    </cfRule>
  </conditionalFormatting>
  <conditionalFormatting sqref="K41">
    <cfRule type="cellIs" dxfId="220" priority="2" operator="greaterThan">
      <formula>0</formula>
    </cfRule>
    <cfRule type="cellIs" dxfId="219" priority="3" operator="greaterThan">
      <formula>0</formula>
    </cfRule>
  </conditionalFormatting>
  <conditionalFormatting sqref="D7:K22">
    <cfRule type="cellIs" dxfId="218" priority="1" operator="equal">
      <formula>"BYE"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3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1" sqref="A21"/>
    </sheetView>
  </sheetViews>
  <sheetFormatPr defaultColWidth="9.109375" defaultRowHeight="14.4"/>
  <cols>
    <col min="1" max="1" width="10.109375" style="71" bestFit="1" customWidth="1"/>
    <col min="2" max="3" width="12.88671875" style="7" bestFit="1" customWidth="1"/>
    <col min="4" max="4" width="11.6640625" style="7" bestFit="1" customWidth="1"/>
    <col min="5" max="5" width="12.88671875" style="7" bestFit="1" customWidth="1"/>
    <col min="6" max="6" width="11.6640625" style="7" bestFit="1" customWidth="1"/>
    <col min="7" max="8" width="12.88671875" style="7" bestFit="1" customWidth="1"/>
    <col min="9" max="10" width="11.6640625" style="7" bestFit="1" customWidth="1"/>
    <col min="11" max="11" width="11.5546875" style="7" bestFit="1" customWidth="1"/>
    <col min="12" max="13" width="11.33203125" style="7" bestFit="1" customWidth="1"/>
    <col min="14" max="15" width="12.88671875" style="7" bestFit="1" customWidth="1"/>
    <col min="16" max="16" width="10.33203125" style="7" bestFit="1" customWidth="1"/>
    <col min="17" max="17" width="11.6640625" style="7" bestFit="1" customWidth="1"/>
    <col min="18" max="18" width="12.88671875" style="7" bestFit="1" customWidth="1"/>
    <col min="19" max="19" width="11.5546875" style="7" bestFit="1" customWidth="1"/>
    <col min="20" max="20" width="12.88671875" style="7" bestFit="1" customWidth="1"/>
    <col min="21" max="21" width="11.6640625" style="7" bestFit="1" customWidth="1"/>
    <col min="22" max="22" width="11.5546875" style="7" bestFit="1" customWidth="1"/>
    <col min="23" max="23" width="12.88671875" style="7" bestFit="1" customWidth="1"/>
    <col min="24" max="24" width="11.5546875" style="7" bestFit="1" customWidth="1"/>
    <col min="25" max="25" width="11.6640625" style="7" bestFit="1" customWidth="1"/>
    <col min="26" max="26" width="11.5546875" style="7" bestFit="1" customWidth="1"/>
    <col min="27" max="16384" width="9.109375" style="5"/>
  </cols>
  <sheetData>
    <row r="1" spans="1:26" ht="15.6">
      <c r="A1" s="78" t="s">
        <v>1032</v>
      </c>
      <c r="B1" s="72"/>
      <c r="C1" s="72"/>
      <c r="D1" s="72"/>
      <c r="E1" s="72"/>
      <c r="F1" s="72"/>
      <c r="G1" s="72"/>
      <c r="H1" s="72"/>
      <c r="I1" s="72"/>
      <c r="J1" s="72"/>
      <c r="K1" s="129"/>
      <c r="L1" s="450"/>
      <c r="M1" s="139"/>
      <c r="N1" s="139"/>
      <c r="O1" s="139"/>
      <c r="P1" s="139"/>
      <c r="Q1" s="139"/>
      <c r="R1" s="139"/>
      <c r="S1" s="140"/>
      <c r="T1" s="454"/>
      <c r="U1" s="134"/>
      <c r="V1" s="72"/>
      <c r="W1" s="72"/>
      <c r="X1" s="72"/>
      <c r="Y1" s="72"/>
      <c r="Z1" s="72"/>
    </row>
    <row r="2" spans="1:26" s="62" customFormat="1">
      <c r="A2" s="73" t="s">
        <v>410</v>
      </c>
      <c r="B2" s="74" t="s">
        <v>552</v>
      </c>
      <c r="C2" s="74" t="s">
        <v>553</v>
      </c>
      <c r="D2" s="74" t="s">
        <v>554</v>
      </c>
      <c r="E2" s="74" t="s">
        <v>555</v>
      </c>
      <c r="F2" s="74" t="s">
        <v>556</v>
      </c>
      <c r="G2" s="74" t="s">
        <v>557</v>
      </c>
      <c r="H2" s="74" t="s">
        <v>550</v>
      </c>
      <c r="I2" s="74" t="s">
        <v>548</v>
      </c>
      <c r="J2" s="74" t="s">
        <v>549</v>
      </c>
      <c r="K2" s="130" t="s">
        <v>673</v>
      </c>
      <c r="L2" s="451" t="s">
        <v>674</v>
      </c>
      <c r="M2" s="74" t="s">
        <v>675</v>
      </c>
      <c r="N2" s="74" t="s">
        <v>676</v>
      </c>
      <c r="O2" s="74" t="s">
        <v>677</v>
      </c>
      <c r="P2" s="74" t="s">
        <v>678</v>
      </c>
      <c r="Q2" s="74" t="s">
        <v>679</v>
      </c>
      <c r="R2" s="74" t="s">
        <v>680</v>
      </c>
      <c r="S2" s="141" t="s">
        <v>681</v>
      </c>
      <c r="T2" s="455" t="s">
        <v>682</v>
      </c>
      <c r="U2" s="135" t="s">
        <v>683</v>
      </c>
      <c r="V2" s="74" t="s">
        <v>684</v>
      </c>
      <c r="W2" s="74" t="s">
        <v>685</v>
      </c>
      <c r="X2" s="74" t="s">
        <v>686</v>
      </c>
      <c r="Y2" s="74" t="s">
        <v>687</v>
      </c>
      <c r="Z2" s="74" t="s">
        <v>688</v>
      </c>
    </row>
    <row r="3" spans="1:26">
      <c r="A3" s="459" t="s">
        <v>4</v>
      </c>
      <c r="B3" s="68" t="s">
        <v>58</v>
      </c>
      <c r="C3" s="68" t="s">
        <v>53</v>
      </c>
      <c r="D3" s="68" t="s">
        <v>24</v>
      </c>
      <c r="E3" s="68" t="s">
        <v>106</v>
      </c>
      <c r="F3" s="68" t="s">
        <v>1025</v>
      </c>
      <c r="G3" s="68" t="s">
        <v>105</v>
      </c>
      <c r="H3" s="68" t="s">
        <v>23</v>
      </c>
      <c r="I3" s="68" t="s">
        <v>657</v>
      </c>
      <c r="J3" s="68" t="s">
        <v>31</v>
      </c>
      <c r="K3" s="131" t="s">
        <v>566</v>
      </c>
      <c r="L3" s="142" t="s">
        <v>107</v>
      </c>
      <c r="M3" s="68" t="s">
        <v>82</v>
      </c>
      <c r="N3" s="68" t="s">
        <v>655</v>
      </c>
      <c r="O3" s="68" t="s">
        <v>23</v>
      </c>
      <c r="P3" s="68" t="s">
        <v>55</v>
      </c>
      <c r="Q3" s="68" t="s">
        <v>22</v>
      </c>
      <c r="R3" s="68" t="s">
        <v>106</v>
      </c>
      <c r="S3" s="143" t="s">
        <v>105</v>
      </c>
      <c r="T3" s="456" t="s">
        <v>104</v>
      </c>
      <c r="U3" s="136" t="s">
        <v>55</v>
      </c>
      <c r="V3" s="68" t="s">
        <v>31</v>
      </c>
      <c r="W3" s="68" t="s">
        <v>53</v>
      </c>
      <c r="X3" s="68" t="s">
        <v>657</v>
      </c>
      <c r="Y3" s="68" t="s">
        <v>107</v>
      </c>
      <c r="Z3" s="68" t="s">
        <v>566</v>
      </c>
    </row>
    <row r="4" spans="1:26">
      <c r="A4" s="459" t="s">
        <v>31</v>
      </c>
      <c r="B4" s="68" t="s">
        <v>23</v>
      </c>
      <c r="C4" s="68" t="s">
        <v>107</v>
      </c>
      <c r="D4" s="68" t="s">
        <v>104</v>
      </c>
      <c r="E4" s="68" t="s">
        <v>657</v>
      </c>
      <c r="F4" s="68" t="s">
        <v>22</v>
      </c>
      <c r="G4" s="68" t="s">
        <v>53</v>
      </c>
      <c r="H4" s="68" t="s">
        <v>107</v>
      </c>
      <c r="I4" s="68" t="s">
        <v>104</v>
      </c>
      <c r="J4" s="68" t="s">
        <v>4</v>
      </c>
      <c r="K4" s="131" t="s">
        <v>82</v>
      </c>
      <c r="L4" s="142" t="s">
        <v>55</v>
      </c>
      <c r="M4" s="68" t="s">
        <v>24</v>
      </c>
      <c r="N4" s="68" t="s">
        <v>655</v>
      </c>
      <c r="O4" s="68" t="s">
        <v>58</v>
      </c>
      <c r="P4" s="68" t="s">
        <v>106</v>
      </c>
      <c r="Q4" s="68" t="s">
        <v>28</v>
      </c>
      <c r="R4" s="68" t="s">
        <v>22</v>
      </c>
      <c r="S4" s="143" t="s">
        <v>657</v>
      </c>
      <c r="T4" s="456" t="s">
        <v>82</v>
      </c>
      <c r="U4" s="136" t="s">
        <v>24</v>
      </c>
      <c r="V4" s="68" t="s">
        <v>4</v>
      </c>
      <c r="W4" s="68" t="s">
        <v>566</v>
      </c>
      <c r="X4" s="68" t="s">
        <v>105</v>
      </c>
      <c r="Y4" s="68" t="s">
        <v>58</v>
      </c>
      <c r="Z4" s="68" t="s">
        <v>55</v>
      </c>
    </row>
    <row r="5" spans="1:26">
      <c r="A5" s="459" t="s">
        <v>22</v>
      </c>
      <c r="B5" s="68" t="s">
        <v>106</v>
      </c>
      <c r="C5" s="68" t="s">
        <v>28</v>
      </c>
      <c r="D5" s="68" t="s">
        <v>105</v>
      </c>
      <c r="E5" s="68" t="s">
        <v>566</v>
      </c>
      <c r="F5" s="68" t="s">
        <v>31</v>
      </c>
      <c r="G5" s="68" t="s">
        <v>82</v>
      </c>
      <c r="H5" s="68" t="s">
        <v>657</v>
      </c>
      <c r="I5" s="68" t="s">
        <v>53</v>
      </c>
      <c r="J5" s="68" t="s">
        <v>106</v>
      </c>
      <c r="K5" s="131" t="s">
        <v>55</v>
      </c>
      <c r="L5" s="142" t="s">
        <v>58</v>
      </c>
      <c r="M5" s="68" t="s">
        <v>566</v>
      </c>
      <c r="N5" s="68" t="s">
        <v>655</v>
      </c>
      <c r="O5" s="68" t="s">
        <v>104</v>
      </c>
      <c r="P5" s="68" t="s">
        <v>24</v>
      </c>
      <c r="Q5" s="68" t="s">
        <v>4</v>
      </c>
      <c r="R5" s="68" t="s">
        <v>31</v>
      </c>
      <c r="S5" s="143" t="s">
        <v>53</v>
      </c>
      <c r="T5" s="456" t="s">
        <v>55</v>
      </c>
      <c r="U5" s="136" t="s">
        <v>23</v>
      </c>
      <c r="V5" s="68" t="s">
        <v>104</v>
      </c>
      <c r="W5" s="68" t="s">
        <v>24</v>
      </c>
      <c r="X5" s="68" t="s">
        <v>107</v>
      </c>
      <c r="Y5" s="68" t="s">
        <v>657</v>
      </c>
      <c r="Z5" s="68" t="s">
        <v>105</v>
      </c>
    </row>
    <row r="6" spans="1:26">
      <c r="A6" s="459" t="s">
        <v>58</v>
      </c>
      <c r="B6" s="68" t="s">
        <v>4</v>
      </c>
      <c r="C6" s="68" t="s">
        <v>55</v>
      </c>
      <c r="D6" s="68" t="s">
        <v>106</v>
      </c>
      <c r="E6" s="68" t="s">
        <v>28</v>
      </c>
      <c r="F6" s="68" t="s">
        <v>657</v>
      </c>
      <c r="G6" s="68" t="s">
        <v>55</v>
      </c>
      <c r="H6" s="68" t="s">
        <v>105</v>
      </c>
      <c r="I6" s="68" t="s">
        <v>107</v>
      </c>
      <c r="J6" s="68" t="s">
        <v>23</v>
      </c>
      <c r="K6" s="131" t="s">
        <v>657</v>
      </c>
      <c r="L6" s="142" t="s">
        <v>22</v>
      </c>
      <c r="M6" s="68" t="s">
        <v>104</v>
      </c>
      <c r="N6" s="68" t="s">
        <v>655</v>
      </c>
      <c r="O6" s="68" t="s">
        <v>31</v>
      </c>
      <c r="P6" s="68" t="s">
        <v>566</v>
      </c>
      <c r="Q6" s="68" t="s">
        <v>82</v>
      </c>
      <c r="R6" s="68" t="s">
        <v>23</v>
      </c>
      <c r="S6" s="143" t="s">
        <v>24</v>
      </c>
      <c r="T6" s="456" t="s">
        <v>53</v>
      </c>
      <c r="U6" s="136" t="s">
        <v>107</v>
      </c>
      <c r="V6" s="68" t="s">
        <v>105</v>
      </c>
      <c r="W6" s="68" t="s">
        <v>82</v>
      </c>
      <c r="X6" s="68" t="s">
        <v>24</v>
      </c>
      <c r="Y6" s="68" t="s">
        <v>31</v>
      </c>
      <c r="Z6" s="68" t="s">
        <v>28</v>
      </c>
    </row>
    <row r="7" spans="1:26">
      <c r="A7" s="459" t="s">
        <v>566</v>
      </c>
      <c r="B7" s="68" t="s">
        <v>28</v>
      </c>
      <c r="C7" s="68" t="s">
        <v>82</v>
      </c>
      <c r="D7" s="68" t="s">
        <v>657</v>
      </c>
      <c r="E7" s="68" t="s">
        <v>22</v>
      </c>
      <c r="F7" s="68" t="s">
        <v>106</v>
      </c>
      <c r="G7" s="68" t="s">
        <v>24</v>
      </c>
      <c r="H7" s="68" t="s">
        <v>82</v>
      </c>
      <c r="I7" s="68" t="s">
        <v>28</v>
      </c>
      <c r="J7" s="68" t="s">
        <v>107</v>
      </c>
      <c r="K7" s="131" t="s">
        <v>4</v>
      </c>
      <c r="L7" s="142" t="s">
        <v>23</v>
      </c>
      <c r="M7" s="68" t="s">
        <v>22</v>
      </c>
      <c r="N7" s="68" t="s">
        <v>53</v>
      </c>
      <c r="O7" s="68" t="s">
        <v>105</v>
      </c>
      <c r="P7" s="68" t="s">
        <v>58</v>
      </c>
      <c r="Q7" s="68" t="s">
        <v>104</v>
      </c>
      <c r="R7" s="68" t="s">
        <v>655</v>
      </c>
      <c r="S7" s="143" t="s">
        <v>23</v>
      </c>
      <c r="T7" s="456" t="s">
        <v>107</v>
      </c>
      <c r="U7" s="136" t="s">
        <v>104</v>
      </c>
      <c r="V7" s="68" t="s">
        <v>55</v>
      </c>
      <c r="W7" s="68" t="s">
        <v>31</v>
      </c>
      <c r="X7" s="68" t="s">
        <v>106</v>
      </c>
      <c r="Y7" s="68" t="s">
        <v>24</v>
      </c>
      <c r="Z7" s="68" t="s">
        <v>4</v>
      </c>
    </row>
    <row r="8" spans="1:26">
      <c r="A8" s="459" t="s">
        <v>23</v>
      </c>
      <c r="B8" s="68" t="s">
        <v>31</v>
      </c>
      <c r="C8" s="68" t="s">
        <v>24</v>
      </c>
      <c r="D8" s="68" t="s">
        <v>53</v>
      </c>
      <c r="E8" s="68" t="s">
        <v>55</v>
      </c>
      <c r="F8" s="68" t="s">
        <v>24</v>
      </c>
      <c r="G8" s="68" t="s">
        <v>28</v>
      </c>
      <c r="H8" s="68" t="s">
        <v>4</v>
      </c>
      <c r="I8" s="68" t="s">
        <v>105</v>
      </c>
      <c r="J8" s="68" t="s">
        <v>58</v>
      </c>
      <c r="K8" s="131" t="s">
        <v>106</v>
      </c>
      <c r="L8" s="142" t="s">
        <v>566</v>
      </c>
      <c r="M8" s="68" t="s">
        <v>53</v>
      </c>
      <c r="N8" s="68" t="s">
        <v>655</v>
      </c>
      <c r="O8" s="68" t="s">
        <v>4</v>
      </c>
      <c r="P8" s="68" t="s">
        <v>28</v>
      </c>
      <c r="Q8" s="68" t="s">
        <v>107</v>
      </c>
      <c r="R8" s="68" t="s">
        <v>58</v>
      </c>
      <c r="S8" s="143" t="s">
        <v>566</v>
      </c>
      <c r="T8" s="456" t="s">
        <v>105</v>
      </c>
      <c r="U8" s="136" t="s">
        <v>22</v>
      </c>
      <c r="V8" s="68" t="s">
        <v>657</v>
      </c>
      <c r="W8" s="68" t="s">
        <v>55</v>
      </c>
      <c r="X8" s="68" t="s">
        <v>82</v>
      </c>
      <c r="Y8" s="68" t="s">
        <v>106</v>
      </c>
      <c r="Z8" s="68" t="s">
        <v>104</v>
      </c>
    </row>
    <row r="9" spans="1:26">
      <c r="A9" s="459" t="s">
        <v>28</v>
      </c>
      <c r="B9" s="68" t="s">
        <v>566</v>
      </c>
      <c r="C9" s="68" t="s">
        <v>22</v>
      </c>
      <c r="D9" s="68" t="s">
        <v>107</v>
      </c>
      <c r="E9" s="68" t="s">
        <v>58</v>
      </c>
      <c r="F9" s="68" t="s">
        <v>4</v>
      </c>
      <c r="G9" s="68" t="s">
        <v>23</v>
      </c>
      <c r="H9" s="68" t="s">
        <v>24</v>
      </c>
      <c r="I9" s="68" t="s">
        <v>566</v>
      </c>
      <c r="J9" s="68" t="s">
        <v>657</v>
      </c>
      <c r="K9" s="131" t="s">
        <v>104</v>
      </c>
      <c r="L9" s="142" t="s">
        <v>106</v>
      </c>
      <c r="M9" s="68" t="s">
        <v>55</v>
      </c>
      <c r="N9" s="68" t="s">
        <v>82</v>
      </c>
      <c r="O9" s="68" t="s">
        <v>107</v>
      </c>
      <c r="P9" s="68" t="s">
        <v>23</v>
      </c>
      <c r="Q9" s="68" t="s">
        <v>31</v>
      </c>
      <c r="R9" s="68" t="s">
        <v>655</v>
      </c>
      <c r="S9" s="143" t="s">
        <v>82</v>
      </c>
      <c r="T9" s="456" t="s">
        <v>106</v>
      </c>
      <c r="U9" s="136" t="s">
        <v>53</v>
      </c>
      <c r="V9" s="68" t="s">
        <v>24</v>
      </c>
      <c r="W9" s="68" t="s">
        <v>105</v>
      </c>
      <c r="X9" s="68" t="s">
        <v>104</v>
      </c>
      <c r="Y9" s="68" t="s">
        <v>55</v>
      </c>
      <c r="Z9" s="68" t="s">
        <v>58</v>
      </c>
    </row>
    <row r="10" spans="1:26">
      <c r="A10" s="459" t="s">
        <v>53</v>
      </c>
      <c r="B10" s="68" t="s">
        <v>55</v>
      </c>
      <c r="C10" s="68" t="s">
        <v>4</v>
      </c>
      <c r="D10" s="68" t="s">
        <v>23</v>
      </c>
      <c r="E10" s="68" t="s">
        <v>104</v>
      </c>
      <c r="F10" s="68" t="s">
        <v>105</v>
      </c>
      <c r="G10" s="68" t="s">
        <v>31</v>
      </c>
      <c r="H10" s="68" t="s">
        <v>106</v>
      </c>
      <c r="I10" s="68" t="s">
        <v>22</v>
      </c>
      <c r="J10" s="68" t="s">
        <v>104</v>
      </c>
      <c r="K10" s="131" t="s">
        <v>24</v>
      </c>
      <c r="L10" s="142" t="s">
        <v>657</v>
      </c>
      <c r="M10" s="68" t="s">
        <v>23</v>
      </c>
      <c r="N10" s="68" t="s">
        <v>566</v>
      </c>
      <c r="O10" s="68" t="s">
        <v>82</v>
      </c>
      <c r="P10" s="68" t="s">
        <v>105</v>
      </c>
      <c r="Q10" s="68" t="s">
        <v>657</v>
      </c>
      <c r="R10" s="68" t="s">
        <v>655</v>
      </c>
      <c r="S10" s="143" t="s">
        <v>22</v>
      </c>
      <c r="T10" s="456" t="s">
        <v>58</v>
      </c>
      <c r="U10" s="136" t="s">
        <v>28</v>
      </c>
      <c r="V10" s="68" t="s">
        <v>107</v>
      </c>
      <c r="W10" s="68" t="s">
        <v>4</v>
      </c>
      <c r="X10" s="68" t="s">
        <v>55</v>
      </c>
      <c r="Y10" s="68" t="s">
        <v>82</v>
      </c>
      <c r="Z10" s="68" t="s">
        <v>106</v>
      </c>
    </row>
    <row r="11" spans="1:26">
      <c r="A11" s="459" t="s">
        <v>82</v>
      </c>
      <c r="B11" s="68" t="s">
        <v>104</v>
      </c>
      <c r="C11" s="68" t="s">
        <v>566</v>
      </c>
      <c r="D11" s="68" t="s">
        <v>55</v>
      </c>
      <c r="E11" s="68" t="s">
        <v>24</v>
      </c>
      <c r="F11" s="68" t="s">
        <v>104</v>
      </c>
      <c r="G11" s="68" t="s">
        <v>22</v>
      </c>
      <c r="H11" s="68" t="s">
        <v>566</v>
      </c>
      <c r="I11" s="68" t="s">
        <v>24</v>
      </c>
      <c r="J11" s="68" t="s">
        <v>55</v>
      </c>
      <c r="K11" s="131" t="s">
        <v>31</v>
      </c>
      <c r="L11" s="142" t="s">
        <v>105</v>
      </c>
      <c r="M11" s="68" t="s">
        <v>4</v>
      </c>
      <c r="N11" s="68" t="s">
        <v>28</v>
      </c>
      <c r="O11" s="68" t="s">
        <v>53</v>
      </c>
      <c r="P11" s="68" t="s">
        <v>657</v>
      </c>
      <c r="Q11" s="68" t="s">
        <v>58</v>
      </c>
      <c r="R11" s="68" t="s">
        <v>655</v>
      </c>
      <c r="S11" s="143" t="s">
        <v>28</v>
      </c>
      <c r="T11" s="456" t="s">
        <v>31</v>
      </c>
      <c r="U11" s="136" t="s">
        <v>657</v>
      </c>
      <c r="V11" s="68" t="s">
        <v>106</v>
      </c>
      <c r="W11" s="68" t="s">
        <v>58</v>
      </c>
      <c r="X11" s="68" t="s">
        <v>23</v>
      </c>
      <c r="Y11" s="68" t="s">
        <v>82</v>
      </c>
      <c r="Z11" s="68" t="s">
        <v>107</v>
      </c>
    </row>
    <row r="12" spans="1:26">
      <c r="A12" s="459" t="s">
        <v>104</v>
      </c>
      <c r="B12" s="68" t="s">
        <v>82</v>
      </c>
      <c r="C12" s="68" t="s">
        <v>657</v>
      </c>
      <c r="D12" s="68" t="s">
        <v>31</v>
      </c>
      <c r="E12" s="68" t="s">
        <v>53</v>
      </c>
      <c r="F12" s="68" t="s">
        <v>82</v>
      </c>
      <c r="G12" s="68" t="s">
        <v>106</v>
      </c>
      <c r="H12" s="68" t="s">
        <v>55</v>
      </c>
      <c r="I12" s="68" t="s">
        <v>31</v>
      </c>
      <c r="J12" s="68" t="s">
        <v>53</v>
      </c>
      <c r="K12" s="131" t="s">
        <v>28</v>
      </c>
      <c r="L12" s="142" t="s">
        <v>24</v>
      </c>
      <c r="M12" s="68" t="s">
        <v>58</v>
      </c>
      <c r="N12" s="68" t="s">
        <v>655</v>
      </c>
      <c r="O12" s="68" t="s">
        <v>22</v>
      </c>
      <c r="P12" s="68" t="s">
        <v>107</v>
      </c>
      <c r="Q12" s="68" t="s">
        <v>566</v>
      </c>
      <c r="R12" s="68" t="s">
        <v>105</v>
      </c>
      <c r="S12" s="143" t="s">
        <v>55</v>
      </c>
      <c r="T12" s="456" t="s">
        <v>4</v>
      </c>
      <c r="U12" s="136" t="s">
        <v>566</v>
      </c>
      <c r="V12" s="68" t="s">
        <v>22</v>
      </c>
      <c r="W12" s="68" t="s">
        <v>106</v>
      </c>
      <c r="X12" s="68" t="s">
        <v>28</v>
      </c>
      <c r="Y12" s="68" t="s">
        <v>105</v>
      </c>
      <c r="Z12" s="68" t="s">
        <v>23</v>
      </c>
    </row>
    <row r="13" spans="1:26">
      <c r="A13" s="459" t="s">
        <v>55</v>
      </c>
      <c r="B13" s="68" t="s">
        <v>53</v>
      </c>
      <c r="C13" s="68" t="s">
        <v>58</v>
      </c>
      <c r="D13" s="68" t="s">
        <v>82</v>
      </c>
      <c r="E13" s="68" t="s">
        <v>23</v>
      </c>
      <c r="F13" s="68" t="s">
        <v>107</v>
      </c>
      <c r="G13" s="68" t="s">
        <v>58</v>
      </c>
      <c r="H13" s="68" t="s">
        <v>104</v>
      </c>
      <c r="I13" s="68" t="s">
        <v>106</v>
      </c>
      <c r="J13" s="68" t="s">
        <v>82</v>
      </c>
      <c r="K13" s="131" t="s">
        <v>22</v>
      </c>
      <c r="L13" s="142" t="s">
        <v>31</v>
      </c>
      <c r="M13" s="68" t="s">
        <v>28</v>
      </c>
      <c r="N13" s="68" t="s">
        <v>657</v>
      </c>
      <c r="O13" s="68" t="s">
        <v>24</v>
      </c>
      <c r="P13" s="68" t="s">
        <v>4</v>
      </c>
      <c r="Q13" s="68" t="s">
        <v>105</v>
      </c>
      <c r="R13" s="68" t="s">
        <v>655</v>
      </c>
      <c r="S13" s="143" t="s">
        <v>104</v>
      </c>
      <c r="T13" s="456" t="s">
        <v>22</v>
      </c>
      <c r="U13" s="136" t="s">
        <v>4</v>
      </c>
      <c r="V13" s="68" t="s">
        <v>566</v>
      </c>
      <c r="W13" s="68" t="s">
        <v>23</v>
      </c>
      <c r="X13" s="68" t="s">
        <v>53</v>
      </c>
      <c r="Y13" s="68" t="s">
        <v>28</v>
      </c>
      <c r="Z13" s="68" t="s">
        <v>31</v>
      </c>
    </row>
    <row r="14" spans="1:26">
      <c r="A14" s="459" t="s">
        <v>657</v>
      </c>
      <c r="B14" s="68" t="s">
        <v>105</v>
      </c>
      <c r="C14" s="68" t="s">
        <v>104</v>
      </c>
      <c r="D14" s="68" t="s">
        <v>566</v>
      </c>
      <c r="E14" s="68" t="s">
        <v>31</v>
      </c>
      <c r="F14" s="68" t="s">
        <v>58</v>
      </c>
      <c r="G14" s="68" t="s">
        <v>107</v>
      </c>
      <c r="H14" s="68" t="s">
        <v>22</v>
      </c>
      <c r="I14" s="68" t="s">
        <v>4</v>
      </c>
      <c r="J14" s="68" t="s">
        <v>28</v>
      </c>
      <c r="K14" s="131" t="s">
        <v>58</v>
      </c>
      <c r="L14" s="142" t="s">
        <v>53</v>
      </c>
      <c r="M14" s="68" t="s">
        <v>105</v>
      </c>
      <c r="N14" s="68" t="s">
        <v>55</v>
      </c>
      <c r="O14" s="68" t="s">
        <v>106</v>
      </c>
      <c r="P14" s="68" t="s">
        <v>82</v>
      </c>
      <c r="Q14" s="68" t="s">
        <v>53</v>
      </c>
      <c r="R14" s="68" t="s">
        <v>655</v>
      </c>
      <c r="S14" s="143" t="s">
        <v>31</v>
      </c>
      <c r="T14" s="456" t="s">
        <v>24</v>
      </c>
      <c r="U14" s="136" t="s">
        <v>82</v>
      </c>
      <c r="V14" s="68" t="s">
        <v>23</v>
      </c>
      <c r="W14" s="68" t="s">
        <v>107</v>
      </c>
      <c r="X14" s="68" t="s">
        <v>4</v>
      </c>
      <c r="Y14" s="68" t="s">
        <v>22</v>
      </c>
      <c r="Z14" s="68" t="s">
        <v>24</v>
      </c>
    </row>
    <row r="15" spans="1:26">
      <c r="A15" s="459" t="s">
        <v>107</v>
      </c>
      <c r="B15" s="68" t="s">
        <v>24</v>
      </c>
      <c r="C15" s="68" t="s">
        <v>31</v>
      </c>
      <c r="D15" s="68" t="s">
        <v>28</v>
      </c>
      <c r="E15" s="68" t="s">
        <v>105</v>
      </c>
      <c r="F15" s="68" t="s">
        <v>55</v>
      </c>
      <c r="G15" s="68" t="s">
        <v>657</v>
      </c>
      <c r="H15" s="68" t="s">
        <v>31</v>
      </c>
      <c r="I15" s="68" t="s">
        <v>58</v>
      </c>
      <c r="J15" s="68" t="s">
        <v>566</v>
      </c>
      <c r="K15" s="131" t="s">
        <v>105</v>
      </c>
      <c r="L15" s="142" t="s">
        <v>4</v>
      </c>
      <c r="M15" s="68" t="s">
        <v>106</v>
      </c>
      <c r="N15" s="68" t="s">
        <v>24</v>
      </c>
      <c r="O15" s="68" t="s">
        <v>28</v>
      </c>
      <c r="P15" s="68" t="s">
        <v>104</v>
      </c>
      <c r="Q15" s="68" t="s">
        <v>23</v>
      </c>
      <c r="R15" s="68" t="s">
        <v>655</v>
      </c>
      <c r="S15" s="143" t="s">
        <v>106</v>
      </c>
      <c r="T15" s="456" t="s">
        <v>566</v>
      </c>
      <c r="U15" s="136" t="s">
        <v>58</v>
      </c>
      <c r="V15" s="68" t="s">
        <v>53</v>
      </c>
      <c r="W15" s="68" t="s">
        <v>657</v>
      </c>
      <c r="X15" s="68" t="s">
        <v>22</v>
      </c>
      <c r="Y15" s="68" t="s">
        <v>4</v>
      </c>
      <c r="Z15" s="68" t="s">
        <v>82</v>
      </c>
    </row>
    <row r="16" spans="1:26">
      <c r="A16" s="459" t="s">
        <v>106</v>
      </c>
      <c r="B16" s="68" t="s">
        <v>22</v>
      </c>
      <c r="C16" s="68" t="s">
        <v>105</v>
      </c>
      <c r="D16" s="68" t="s">
        <v>58</v>
      </c>
      <c r="E16" s="68" t="s">
        <v>4</v>
      </c>
      <c r="F16" s="68" t="s">
        <v>566</v>
      </c>
      <c r="G16" s="68" t="s">
        <v>104</v>
      </c>
      <c r="H16" s="68" t="s">
        <v>53</v>
      </c>
      <c r="I16" s="68" t="s">
        <v>55</v>
      </c>
      <c r="J16" s="68" t="s">
        <v>22</v>
      </c>
      <c r="K16" s="131" t="s">
        <v>23</v>
      </c>
      <c r="L16" s="142" t="s">
        <v>28</v>
      </c>
      <c r="M16" s="68" t="s">
        <v>107</v>
      </c>
      <c r="N16" s="68" t="s">
        <v>655</v>
      </c>
      <c r="O16" s="68" t="s">
        <v>657</v>
      </c>
      <c r="P16" s="68" t="s">
        <v>31</v>
      </c>
      <c r="Q16" s="68" t="s">
        <v>24</v>
      </c>
      <c r="R16" s="68" t="s">
        <v>4</v>
      </c>
      <c r="S16" s="143" t="s">
        <v>107</v>
      </c>
      <c r="T16" s="456" t="s">
        <v>28</v>
      </c>
      <c r="U16" s="136" t="s">
        <v>105</v>
      </c>
      <c r="V16" s="68" t="s">
        <v>82</v>
      </c>
      <c r="W16" s="68" t="s">
        <v>104</v>
      </c>
      <c r="X16" s="68" t="s">
        <v>566</v>
      </c>
      <c r="Y16" s="68" t="s">
        <v>23</v>
      </c>
      <c r="Z16" s="68" t="s">
        <v>53</v>
      </c>
    </row>
    <row r="17" spans="1:26">
      <c r="A17" s="459" t="s">
        <v>105</v>
      </c>
      <c r="B17" s="68" t="s">
        <v>657</v>
      </c>
      <c r="C17" s="68" t="s">
        <v>106</v>
      </c>
      <c r="D17" s="68" t="s">
        <v>22</v>
      </c>
      <c r="E17" s="68" t="s">
        <v>107</v>
      </c>
      <c r="F17" s="68" t="s">
        <v>53</v>
      </c>
      <c r="G17" s="68" t="s">
        <v>4</v>
      </c>
      <c r="H17" s="68" t="s">
        <v>58</v>
      </c>
      <c r="I17" s="68" t="s">
        <v>23</v>
      </c>
      <c r="J17" s="68" t="s">
        <v>24</v>
      </c>
      <c r="K17" s="131" t="s">
        <v>107</v>
      </c>
      <c r="L17" s="142" t="s">
        <v>82</v>
      </c>
      <c r="M17" s="68" t="s">
        <v>657</v>
      </c>
      <c r="N17" s="68" t="s">
        <v>655</v>
      </c>
      <c r="O17" s="68" t="s">
        <v>566</v>
      </c>
      <c r="P17" s="68" t="s">
        <v>53</v>
      </c>
      <c r="Q17" s="68" t="s">
        <v>55</v>
      </c>
      <c r="R17" s="68" t="s">
        <v>104</v>
      </c>
      <c r="S17" s="143" t="s">
        <v>4</v>
      </c>
      <c r="T17" s="456" t="s">
        <v>23</v>
      </c>
      <c r="U17" s="136" t="s">
        <v>106</v>
      </c>
      <c r="V17" s="68" t="s">
        <v>58</v>
      </c>
      <c r="W17" s="68" t="s">
        <v>28</v>
      </c>
      <c r="X17" s="68" t="s">
        <v>31</v>
      </c>
      <c r="Y17" s="68" t="s">
        <v>104</v>
      </c>
      <c r="Z17" s="68" t="s">
        <v>22</v>
      </c>
    </row>
    <row r="18" spans="1:26" ht="15" thickBot="1">
      <c r="A18" s="459" t="s">
        <v>24</v>
      </c>
      <c r="B18" s="68" t="s">
        <v>107</v>
      </c>
      <c r="C18" s="68" t="s">
        <v>23</v>
      </c>
      <c r="D18" s="68" t="s">
        <v>4</v>
      </c>
      <c r="E18" s="68" t="s">
        <v>82</v>
      </c>
      <c r="F18" s="68" t="s">
        <v>23</v>
      </c>
      <c r="G18" s="68" t="s">
        <v>566</v>
      </c>
      <c r="H18" s="68" t="s">
        <v>28</v>
      </c>
      <c r="I18" s="68" t="s">
        <v>82</v>
      </c>
      <c r="J18" s="68" t="s">
        <v>105</v>
      </c>
      <c r="K18" s="131" t="s">
        <v>53</v>
      </c>
      <c r="L18" s="145" t="s">
        <v>104</v>
      </c>
      <c r="M18" s="146" t="s">
        <v>1024</v>
      </c>
      <c r="N18" s="146" t="s">
        <v>107</v>
      </c>
      <c r="O18" s="146" t="s">
        <v>55</v>
      </c>
      <c r="P18" s="146" t="s">
        <v>22</v>
      </c>
      <c r="Q18" s="146" t="s">
        <v>106</v>
      </c>
      <c r="R18" s="146" t="s">
        <v>655</v>
      </c>
      <c r="S18" s="147" t="s">
        <v>58</v>
      </c>
      <c r="T18" s="456" t="s">
        <v>657</v>
      </c>
      <c r="U18" s="136" t="s">
        <v>31</v>
      </c>
      <c r="V18" s="68" t="s">
        <v>28</v>
      </c>
      <c r="W18" s="68" t="s">
        <v>22</v>
      </c>
      <c r="X18" s="68" t="s">
        <v>58</v>
      </c>
      <c r="Y18" s="68" t="s">
        <v>566</v>
      </c>
      <c r="Z18" s="68" t="s">
        <v>657</v>
      </c>
    </row>
    <row r="19" spans="1:26" ht="9.75" customHeight="1">
      <c r="A19" s="76"/>
      <c r="B19" s="68"/>
      <c r="C19" s="68"/>
      <c r="D19" s="68"/>
      <c r="E19" s="68"/>
      <c r="F19" s="68"/>
      <c r="G19" s="68"/>
      <c r="H19" s="68"/>
      <c r="I19" s="68"/>
      <c r="J19" s="68"/>
      <c r="K19" s="131"/>
      <c r="L19" s="452"/>
      <c r="M19" s="142"/>
      <c r="N19" s="68"/>
      <c r="O19" s="68"/>
      <c r="P19" s="68"/>
      <c r="Q19" s="68"/>
      <c r="R19" s="68"/>
      <c r="S19" s="143"/>
      <c r="T19" s="456"/>
      <c r="U19" s="136"/>
      <c r="V19" s="68"/>
      <c r="W19" s="68"/>
      <c r="X19" s="68"/>
      <c r="Y19" s="68"/>
      <c r="Z19" s="68"/>
    </row>
    <row r="20" spans="1:26" ht="15.6">
      <c r="A20" s="79" t="s">
        <v>1033</v>
      </c>
      <c r="B20" s="77"/>
      <c r="C20" s="77"/>
      <c r="D20" s="77"/>
      <c r="E20" s="77"/>
      <c r="F20" s="77"/>
      <c r="G20" s="77"/>
      <c r="H20" s="77"/>
      <c r="I20" s="77"/>
      <c r="J20" s="77"/>
      <c r="K20" s="132"/>
      <c r="L20" s="453"/>
      <c r="M20" s="77"/>
      <c r="N20" s="77"/>
      <c r="O20" s="77"/>
      <c r="P20" s="77"/>
      <c r="Q20" s="77"/>
      <c r="R20" s="77"/>
      <c r="S20" s="144"/>
      <c r="T20" s="457"/>
      <c r="U20" s="137"/>
      <c r="V20" s="77"/>
      <c r="W20" s="77"/>
      <c r="X20" s="77"/>
      <c r="Y20" s="77"/>
      <c r="Z20" s="77"/>
    </row>
    <row r="21" spans="1:26" s="62" customFormat="1">
      <c r="A21" s="73" t="s">
        <v>410</v>
      </c>
      <c r="B21" s="74" t="s">
        <v>552</v>
      </c>
      <c r="C21" s="74" t="s">
        <v>553</v>
      </c>
      <c r="D21" s="74" t="s">
        <v>554</v>
      </c>
      <c r="E21" s="74" t="s">
        <v>555</v>
      </c>
      <c r="F21" s="74" t="s">
        <v>556</v>
      </c>
      <c r="G21" s="74" t="s">
        <v>557</v>
      </c>
      <c r="H21" s="74" t="s">
        <v>550</v>
      </c>
      <c r="I21" s="74" t="s">
        <v>548</v>
      </c>
      <c r="J21" s="74" t="s">
        <v>549</v>
      </c>
      <c r="K21" s="130" t="s">
        <v>673</v>
      </c>
      <c r="L21" s="451" t="s">
        <v>674</v>
      </c>
      <c r="M21" s="74" t="s">
        <v>675</v>
      </c>
      <c r="N21" s="74" t="s">
        <v>676</v>
      </c>
      <c r="O21" s="74" t="s">
        <v>677</v>
      </c>
      <c r="P21" s="74" t="s">
        <v>678</v>
      </c>
      <c r="Q21" s="74" t="s">
        <v>679</v>
      </c>
      <c r="R21" s="74" t="s">
        <v>680</v>
      </c>
      <c r="S21" s="141" t="s">
        <v>681</v>
      </c>
      <c r="T21" s="455" t="s">
        <v>682</v>
      </c>
      <c r="U21" s="135" t="s">
        <v>683</v>
      </c>
      <c r="V21" s="74" t="s">
        <v>684</v>
      </c>
      <c r="W21" s="74" t="s">
        <v>685</v>
      </c>
      <c r="X21" s="74" t="s">
        <v>686</v>
      </c>
      <c r="Y21" s="74" t="s">
        <v>687</v>
      </c>
      <c r="Z21" s="74" t="s">
        <v>688</v>
      </c>
    </row>
    <row r="22" spans="1:26">
      <c r="A22" s="459" t="s">
        <v>4</v>
      </c>
      <c r="B22" s="68" t="s">
        <v>664</v>
      </c>
      <c r="C22" s="68" t="s">
        <v>53</v>
      </c>
      <c r="D22" s="68" t="s">
        <v>658</v>
      </c>
      <c r="E22" s="68" t="s">
        <v>106</v>
      </c>
      <c r="F22" s="68" t="s">
        <v>656</v>
      </c>
      <c r="G22" s="68" t="s">
        <v>659</v>
      </c>
      <c r="H22" s="68" t="s">
        <v>23</v>
      </c>
      <c r="I22" s="68" t="s">
        <v>671</v>
      </c>
      <c r="J22" s="68" t="s">
        <v>31</v>
      </c>
      <c r="K22" s="131" t="s">
        <v>665</v>
      </c>
      <c r="L22" s="142" t="s">
        <v>107</v>
      </c>
      <c r="M22" s="68" t="s">
        <v>82</v>
      </c>
      <c r="N22" s="68" t="s">
        <v>655</v>
      </c>
      <c r="O22" s="68" t="s">
        <v>666</v>
      </c>
      <c r="P22" s="68" t="s">
        <v>670</v>
      </c>
      <c r="Q22" s="68" t="s">
        <v>22</v>
      </c>
      <c r="R22" s="68" t="s">
        <v>660</v>
      </c>
      <c r="S22" s="143" t="s">
        <v>105</v>
      </c>
      <c r="T22" s="456" t="s">
        <v>104</v>
      </c>
      <c r="U22" s="136" t="s">
        <v>55</v>
      </c>
      <c r="V22" s="68" t="s">
        <v>662</v>
      </c>
      <c r="W22" s="68" t="s">
        <v>667</v>
      </c>
      <c r="X22" s="68" t="s">
        <v>657</v>
      </c>
      <c r="Y22" s="68" t="s">
        <v>672</v>
      </c>
      <c r="Z22" s="68" t="s">
        <v>566</v>
      </c>
    </row>
    <row r="23" spans="1:26">
      <c r="A23" s="459" t="s">
        <v>31</v>
      </c>
      <c r="B23" s="68" t="s">
        <v>23</v>
      </c>
      <c r="C23" s="68" t="s">
        <v>672</v>
      </c>
      <c r="D23" s="68" t="s">
        <v>104</v>
      </c>
      <c r="E23" s="68" t="s">
        <v>671</v>
      </c>
      <c r="F23" s="68" t="s">
        <v>1031</v>
      </c>
      <c r="G23" s="68" t="s">
        <v>667</v>
      </c>
      <c r="H23" s="68" t="s">
        <v>107</v>
      </c>
      <c r="I23" s="68" t="s">
        <v>669</v>
      </c>
      <c r="J23" s="68" t="s">
        <v>661</v>
      </c>
      <c r="K23" s="131" t="s">
        <v>82</v>
      </c>
      <c r="L23" s="142" t="s">
        <v>670</v>
      </c>
      <c r="M23" s="68" t="s">
        <v>658</v>
      </c>
      <c r="N23" s="68" t="s">
        <v>655</v>
      </c>
      <c r="O23" s="68" t="s">
        <v>58</v>
      </c>
      <c r="P23" s="68" t="s">
        <v>106</v>
      </c>
      <c r="Q23" s="68" t="s">
        <v>656</v>
      </c>
      <c r="R23" s="68" t="s">
        <v>22</v>
      </c>
      <c r="S23" s="143" t="s">
        <v>657</v>
      </c>
      <c r="T23" s="456" t="s">
        <v>668</v>
      </c>
      <c r="U23" s="136" t="s">
        <v>24</v>
      </c>
      <c r="V23" s="68" t="s">
        <v>4</v>
      </c>
      <c r="W23" s="68" t="s">
        <v>1029</v>
      </c>
      <c r="X23" s="68" t="s">
        <v>1030</v>
      </c>
      <c r="Y23" s="68" t="s">
        <v>664</v>
      </c>
      <c r="Z23" s="68" t="s">
        <v>55</v>
      </c>
    </row>
    <row r="24" spans="1:26">
      <c r="A24" s="459" t="s">
        <v>22</v>
      </c>
      <c r="B24" s="68" t="s">
        <v>660</v>
      </c>
      <c r="C24" s="68" t="s">
        <v>28</v>
      </c>
      <c r="D24" s="68" t="s">
        <v>105</v>
      </c>
      <c r="E24" s="68" t="s">
        <v>665</v>
      </c>
      <c r="F24" s="68" t="s">
        <v>31</v>
      </c>
      <c r="G24" s="68" t="s">
        <v>82</v>
      </c>
      <c r="H24" s="68" t="s">
        <v>671</v>
      </c>
      <c r="I24" s="68" t="s">
        <v>667</v>
      </c>
      <c r="J24" s="68" t="s">
        <v>106</v>
      </c>
      <c r="K24" s="131" t="s">
        <v>55</v>
      </c>
      <c r="L24" s="142" t="s">
        <v>664</v>
      </c>
      <c r="M24" s="68" t="s">
        <v>566</v>
      </c>
      <c r="N24" s="68" t="s">
        <v>655</v>
      </c>
      <c r="O24" s="68" t="s">
        <v>104</v>
      </c>
      <c r="P24" s="68" t="s">
        <v>658</v>
      </c>
      <c r="Q24" s="68" t="s">
        <v>661</v>
      </c>
      <c r="R24" s="68" t="s">
        <v>662</v>
      </c>
      <c r="S24" s="143" t="s">
        <v>53</v>
      </c>
      <c r="T24" s="456" t="s">
        <v>670</v>
      </c>
      <c r="U24" s="136" t="s">
        <v>666</v>
      </c>
      <c r="V24" s="68" t="s">
        <v>669</v>
      </c>
      <c r="W24" s="68" t="s">
        <v>24</v>
      </c>
      <c r="X24" s="68" t="s">
        <v>107</v>
      </c>
      <c r="Y24" s="68" t="s">
        <v>657</v>
      </c>
      <c r="Z24" s="68" t="s">
        <v>659</v>
      </c>
    </row>
    <row r="25" spans="1:26">
      <c r="A25" s="459" t="s">
        <v>58</v>
      </c>
      <c r="B25" s="68" t="s">
        <v>4</v>
      </c>
      <c r="C25" s="68" t="s">
        <v>670</v>
      </c>
      <c r="D25" s="68" t="s">
        <v>660</v>
      </c>
      <c r="E25" s="68" t="s">
        <v>28</v>
      </c>
      <c r="F25" s="68" t="s">
        <v>657</v>
      </c>
      <c r="G25" s="68" t="s">
        <v>55</v>
      </c>
      <c r="H25" s="68" t="s">
        <v>1028</v>
      </c>
      <c r="I25" s="68" t="s">
        <v>107</v>
      </c>
      <c r="J25" s="68" t="s">
        <v>23</v>
      </c>
      <c r="K25" s="131" t="s">
        <v>671</v>
      </c>
      <c r="L25" s="142" t="s">
        <v>22</v>
      </c>
      <c r="M25" s="68" t="s">
        <v>669</v>
      </c>
      <c r="N25" s="68" t="s">
        <v>655</v>
      </c>
      <c r="O25" s="68" t="s">
        <v>662</v>
      </c>
      <c r="P25" s="68" t="s">
        <v>566</v>
      </c>
      <c r="Q25" s="68" t="s">
        <v>82</v>
      </c>
      <c r="R25" s="68" t="s">
        <v>666</v>
      </c>
      <c r="S25" s="143" t="s">
        <v>24</v>
      </c>
      <c r="T25" s="456" t="s">
        <v>667</v>
      </c>
      <c r="U25" s="136" t="s">
        <v>672</v>
      </c>
      <c r="V25" s="68" t="s">
        <v>105</v>
      </c>
      <c r="W25" s="68" t="s">
        <v>668</v>
      </c>
      <c r="X25" s="68" t="s">
        <v>658</v>
      </c>
      <c r="Y25" s="68" t="s">
        <v>31</v>
      </c>
      <c r="Z25" s="68" t="s">
        <v>656</v>
      </c>
    </row>
    <row r="26" spans="1:26">
      <c r="A26" s="459" t="s">
        <v>566</v>
      </c>
      <c r="B26" s="68" t="s">
        <v>1027</v>
      </c>
      <c r="C26" s="68" t="s">
        <v>82</v>
      </c>
      <c r="D26" s="68" t="s">
        <v>671</v>
      </c>
      <c r="E26" s="68" t="s">
        <v>22</v>
      </c>
      <c r="F26" s="68" t="s">
        <v>660</v>
      </c>
      <c r="G26" s="68" t="s">
        <v>24</v>
      </c>
      <c r="H26" s="68" t="s">
        <v>668</v>
      </c>
      <c r="I26" s="68" t="s">
        <v>28</v>
      </c>
      <c r="J26" s="68" t="s">
        <v>672</v>
      </c>
      <c r="K26" s="131" t="s">
        <v>4</v>
      </c>
      <c r="L26" s="142" t="s">
        <v>666</v>
      </c>
      <c r="M26" s="68" t="s">
        <v>663</v>
      </c>
      <c r="N26" s="68" t="s">
        <v>53</v>
      </c>
      <c r="O26" s="68" t="s">
        <v>105</v>
      </c>
      <c r="P26" s="68" t="s">
        <v>664</v>
      </c>
      <c r="Q26" s="68" t="s">
        <v>669</v>
      </c>
      <c r="R26" s="68" t="s">
        <v>655</v>
      </c>
      <c r="S26" s="143" t="s">
        <v>23</v>
      </c>
      <c r="T26" s="456" t="s">
        <v>107</v>
      </c>
      <c r="U26" s="136" t="s">
        <v>104</v>
      </c>
      <c r="V26" s="68" t="s">
        <v>670</v>
      </c>
      <c r="W26" s="68" t="s">
        <v>31</v>
      </c>
      <c r="X26" s="68" t="s">
        <v>106</v>
      </c>
      <c r="Y26" s="68" t="s">
        <v>658</v>
      </c>
      <c r="Z26" s="68" t="s">
        <v>661</v>
      </c>
    </row>
    <row r="27" spans="1:26">
      <c r="A27" s="459" t="s">
        <v>23</v>
      </c>
      <c r="B27" s="68" t="s">
        <v>662</v>
      </c>
      <c r="C27" s="68" t="s">
        <v>24</v>
      </c>
      <c r="D27" s="68" t="s">
        <v>53</v>
      </c>
      <c r="E27" s="68" t="s">
        <v>670</v>
      </c>
      <c r="F27" s="68" t="s">
        <v>658</v>
      </c>
      <c r="G27" s="68" t="s">
        <v>28</v>
      </c>
      <c r="H27" s="68" t="s">
        <v>661</v>
      </c>
      <c r="I27" s="68" t="s">
        <v>105</v>
      </c>
      <c r="J27" s="68" t="s">
        <v>664</v>
      </c>
      <c r="K27" s="131" t="s">
        <v>106</v>
      </c>
      <c r="L27" s="142" t="s">
        <v>566</v>
      </c>
      <c r="M27" s="68" t="s">
        <v>667</v>
      </c>
      <c r="N27" s="68" t="s">
        <v>655</v>
      </c>
      <c r="O27" s="68" t="s">
        <v>4</v>
      </c>
      <c r="P27" s="68" t="s">
        <v>656</v>
      </c>
      <c r="Q27" s="68" t="s">
        <v>672</v>
      </c>
      <c r="R27" s="68" t="s">
        <v>58</v>
      </c>
      <c r="S27" s="143" t="s">
        <v>665</v>
      </c>
      <c r="T27" s="456" t="s">
        <v>659</v>
      </c>
      <c r="U27" s="136" t="s">
        <v>22</v>
      </c>
      <c r="V27" s="68" t="s">
        <v>671</v>
      </c>
      <c r="W27" s="68" t="s">
        <v>55</v>
      </c>
      <c r="X27" s="68" t="s">
        <v>82</v>
      </c>
      <c r="Y27" s="68" t="s">
        <v>660</v>
      </c>
      <c r="Z27" s="68" t="s">
        <v>104</v>
      </c>
    </row>
    <row r="28" spans="1:26">
      <c r="A28" s="459" t="s">
        <v>28</v>
      </c>
      <c r="B28" s="68" t="s">
        <v>566</v>
      </c>
      <c r="C28" s="68" t="s">
        <v>663</v>
      </c>
      <c r="D28" s="68" t="s">
        <v>672</v>
      </c>
      <c r="E28" s="68" t="s">
        <v>664</v>
      </c>
      <c r="F28" s="68" t="s">
        <v>4</v>
      </c>
      <c r="G28" s="68" t="s">
        <v>666</v>
      </c>
      <c r="H28" s="68" t="s">
        <v>658</v>
      </c>
      <c r="I28" s="68" t="s">
        <v>665</v>
      </c>
      <c r="J28" s="68" t="s">
        <v>657</v>
      </c>
      <c r="K28" s="131" t="s">
        <v>104</v>
      </c>
      <c r="L28" s="142" t="s">
        <v>660</v>
      </c>
      <c r="M28" s="68" t="s">
        <v>55</v>
      </c>
      <c r="N28" s="68" t="s">
        <v>668</v>
      </c>
      <c r="O28" s="68" t="s">
        <v>107</v>
      </c>
      <c r="P28" s="68" t="s">
        <v>23</v>
      </c>
      <c r="Q28" s="68" t="s">
        <v>31</v>
      </c>
      <c r="R28" s="68" t="s">
        <v>655</v>
      </c>
      <c r="S28" s="143" t="s">
        <v>82</v>
      </c>
      <c r="T28" s="456" t="s">
        <v>106</v>
      </c>
      <c r="U28" s="136" t="s">
        <v>667</v>
      </c>
      <c r="V28" s="68" t="s">
        <v>24</v>
      </c>
      <c r="W28" s="68" t="s">
        <v>659</v>
      </c>
      <c r="X28" s="68" t="s">
        <v>669</v>
      </c>
      <c r="Y28" s="68" t="s">
        <v>670</v>
      </c>
      <c r="Z28" s="68" t="s">
        <v>58</v>
      </c>
    </row>
    <row r="29" spans="1:26">
      <c r="A29" s="459" t="s">
        <v>53</v>
      </c>
      <c r="B29" s="68" t="s">
        <v>55</v>
      </c>
      <c r="C29" s="68" t="s">
        <v>661</v>
      </c>
      <c r="D29" s="68" t="s">
        <v>666</v>
      </c>
      <c r="E29" s="68" t="s">
        <v>104</v>
      </c>
      <c r="F29" s="68" t="s">
        <v>659</v>
      </c>
      <c r="G29" s="68" t="s">
        <v>31</v>
      </c>
      <c r="H29" s="68" t="s">
        <v>106</v>
      </c>
      <c r="I29" s="68" t="s">
        <v>22</v>
      </c>
      <c r="J29" s="68" t="s">
        <v>669</v>
      </c>
      <c r="K29" s="131" t="s">
        <v>658</v>
      </c>
      <c r="L29" s="142" t="s">
        <v>657</v>
      </c>
      <c r="M29" s="68" t="s">
        <v>23</v>
      </c>
      <c r="N29" s="68" t="s">
        <v>665</v>
      </c>
      <c r="O29" s="68" t="s">
        <v>668</v>
      </c>
      <c r="P29" s="68" t="s">
        <v>105</v>
      </c>
      <c r="Q29" s="68" t="s">
        <v>671</v>
      </c>
      <c r="R29" s="68" t="s">
        <v>655</v>
      </c>
      <c r="S29" s="143" t="s">
        <v>663</v>
      </c>
      <c r="T29" s="456" t="s">
        <v>58</v>
      </c>
      <c r="U29" s="136" t="s">
        <v>28</v>
      </c>
      <c r="V29" s="68" t="s">
        <v>672</v>
      </c>
      <c r="W29" s="68" t="s">
        <v>4</v>
      </c>
      <c r="X29" s="136" t="s">
        <v>670</v>
      </c>
      <c r="Y29" s="68" t="s">
        <v>82</v>
      </c>
      <c r="Z29" s="68" t="s">
        <v>660</v>
      </c>
    </row>
    <row r="30" spans="1:26">
      <c r="A30" s="459" t="s">
        <v>82</v>
      </c>
      <c r="B30" s="68" t="s">
        <v>669</v>
      </c>
      <c r="C30" s="68" t="s">
        <v>665</v>
      </c>
      <c r="D30" s="68" t="s">
        <v>55</v>
      </c>
      <c r="E30" s="68" t="s">
        <v>658</v>
      </c>
      <c r="F30" s="68" t="s">
        <v>104</v>
      </c>
      <c r="G30" s="68" t="s">
        <v>663</v>
      </c>
      <c r="H30" s="68" t="s">
        <v>566</v>
      </c>
      <c r="I30" s="68" t="s">
        <v>24</v>
      </c>
      <c r="J30" s="68" t="s">
        <v>670</v>
      </c>
      <c r="K30" s="131" t="s">
        <v>662</v>
      </c>
      <c r="L30" s="142" t="s">
        <v>105</v>
      </c>
      <c r="M30" s="68" t="s">
        <v>661</v>
      </c>
      <c r="N30" s="68" t="s">
        <v>28</v>
      </c>
      <c r="O30" s="68" t="s">
        <v>53</v>
      </c>
      <c r="P30" s="68" t="s">
        <v>657</v>
      </c>
      <c r="Q30" s="68" t="s">
        <v>664</v>
      </c>
      <c r="R30" s="68" t="s">
        <v>655</v>
      </c>
      <c r="S30" s="143" t="s">
        <v>656</v>
      </c>
      <c r="T30" s="456" t="s">
        <v>31</v>
      </c>
      <c r="U30" s="136" t="s">
        <v>671</v>
      </c>
      <c r="V30" s="68" t="s">
        <v>106</v>
      </c>
      <c r="W30" s="68" t="s">
        <v>58</v>
      </c>
      <c r="X30" s="68" t="s">
        <v>666</v>
      </c>
      <c r="Y30" s="68" t="s">
        <v>667</v>
      </c>
      <c r="Z30" s="68" t="s">
        <v>107</v>
      </c>
    </row>
    <row r="31" spans="1:26">
      <c r="A31" s="459" t="s">
        <v>104</v>
      </c>
      <c r="B31" s="68" t="s">
        <v>82</v>
      </c>
      <c r="C31" s="68" t="s">
        <v>657</v>
      </c>
      <c r="D31" s="68" t="s">
        <v>662</v>
      </c>
      <c r="E31" s="68" t="s">
        <v>667</v>
      </c>
      <c r="F31" s="68" t="s">
        <v>668</v>
      </c>
      <c r="G31" s="68" t="s">
        <v>106</v>
      </c>
      <c r="H31" s="68" t="s">
        <v>670</v>
      </c>
      <c r="I31" s="68" t="s">
        <v>31</v>
      </c>
      <c r="J31" s="68" t="s">
        <v>53</v>
      </c>
      <c r="K31" s="131" t="s">
        <v>656</v>
      </c>
      <c r="L31" s="142" t="s">
        <v>24</v>
      </c>
      <c r="M31" s="68" t="s">
        <v>58</v>
      </c>
      <c r="N31" s="68" t="s">
        <v>655</v>
      </c>
      <c r="O31" s="68" t="s">
        <v>663</v>
      </c>
      <c r="P31" s="68" t="s">
        <v>672</v>
      </c>
      <c r="Q31" s="68" t="s">
        <v>566</v>
      </c>
      <c r="R31" s="68" t="s">
        <v>105</v>
      </c>
      <c r="S31" s="143" t="s">
        <v>55</v>
      </c>
      <c r="T31" s="456" t="s">
        <v>661</v>
      </c>
      <c r="U31" s="136" t="s">
        <v>665</v>
      </c>
      <c r="V31" s="68" t="s">
        <v>22</v>
      </c>
      <c r="W31" s="68" t="s">
        <v>660</v>
      </c>
      <c r="X31" s="68" t="s">
        <v>28</v>
      </c>
      <c r="Y31" s="68" t="s">
        <v>659</v>
      </c>
      <c r="Z31" s="68" t="s">
        <v>666</v>
      </c>
    </row>
    <row r="32" spans="1:26">
      <c r="A32" s="459" t="s">
        <v>55</v>
      </c>
      <c r="B32" s="68" t="s">
        <v>667</v>
      </c>
      <c r="C32" s="68" t="s">
        <v>58</v>
      </c>
      <c r="D32" s="68" t="s">
        <v>668</v>
      </c>
      <c r="E32" s="68" t="s">
        <v>23</v>
      </c>
      <c r="F32" s="68" t="s">
        <v>107</v>
      </c>
      <c r="G32" s="68" t="s">
        <v>664</v>
      </c>
      <c r="H32" s="68" t="s">
        <v>104</v>
      </c>
      <c r="I32" s="68" t="s">
        <v>660</v>
      </c>
      <c r="J32" s="68" t="s">
        <v>82</v>
      </c>
      <c r="K32" s="131" t="s">
        <v>663</v>
      </c>
      <c r="L32" s="142" t="s">
        <v>31</v>
      </c>
      <c r="M32" s="68" t="s">
        <v>656</v>
      </c>
      <c r="N32" s="68" t="s">
        <v>671</v>
      </c>
      <c r="O32" s="68" t="s">
        <v>24</v>
      </c>
      <c r="P32" s="68" t="s">
        <v>4</v>
      </c>
      <c r="Q32" s="68" t="s">
        <v>659</v>
      </c>
      <c r="R32" s="68" t="s">
        <v>655</v>
      </c>
      <c r="S32" s="143" t="s">
        <v>669</v>
      </c>
      <c r="T32" s="456" t="s">
        <v>22</v>
      </c>
      <c r="U32" s="136" t="s">
        <v>661</v>
      </c>
      <c r="V32" s="68" t="s">
        <v>566</v>
      </c>
      <c r="W32" s="68" t="s">
        <v>666</v>
      </c>
      <c r="X32" s="68" t="s">
        <v>53</v>
      </c>
      <c r="Y32" s="68" t="s">
        <v>28</v>
      </c>
      <c r="Z32" s="68" t="s">
        <v>662</v>
      </c>
    </row>
    <row r="33" spans="1:26">
      <c r="A33" s="459" t="s">
        <v>657</v>
      </c>
      <c r="B33" s="68" t="s">
        <v>105</v>
      </c>
      <c r="C33" s="68" t="s">
        <v>669</v>
      </c>
      <c r="D33" s="68" t="s">
        <v>566</v>
      </c>
      <c r="E33" s="68" t="s">
        <v>31</v>
      </c>
      <c r="F33" s="68" t="s">
        <v>664</v>
      </c>
      <c r="G33" s="68" t="s">
        <v>672</v>
      </c>
      <c r="H33" s="68" t="s">
        <v>22</v>
      </c>
      <c r="I33" s="68" t="s">
        <v>4</v>
      </c>
      <c r="J33" s="68" t="s">
        <v>656</v>
      </c>
      <c r="K33" s="131" t="s">
        <v>58</v>
      </c>
      <c r="L33" s="142" t="s">
        <v>667</v>
      </c>
      <c r="M33" s="68" t="s">
        <v>659</v>
      </c>
      <c r="N33" s="68" t="s">
        <v>55</v>
      </c>
      <c r="O33" s="68" t="s">
        <v>660</v>
      </c>
      <c r="P33" s="68" t="s">
        <v>668</v>
      </c>
      <c r="Q33" s="68" t="s">
        <v>53</v>
      </c>
      <c r="R33" s="68" t="s">
        <v>655</v>
      </c>
      <c r="S33" s="143" t="s">
        <v>662</v>
      </c>
      <c r="T33" s="456" t="s">
        <v>658</v>
      </c>
      <c r="U33" s="136" t="s">
        <v>82</v>
      </c>
      <c r="V33" s="68" t="s">
        <v>23</v>
      </c>
      <c r="W33" s="68" t="s">
        <v>107</v>
      </c>
      <c r="X33" s="68" t="s">
        <v>661</v>
      </c>
      <c r="Y33" s="68" t="s">
        <v>663</v>
      </c>
      <c r="Z33" s="68" t="s">
        <v>24</v>
      </c>
    </row>
    <row r="34" spans="1:26">
      <c r="A34" s="459" t="s">
        <v>107</v>
      </c>
      <c r="B34" s="68" t="s">
        <v>658</v>
      </c>
      <c r="C34" s="68" t="s">
        <v>31</v>
      </c>
      <c r="D34" s="68" t="s">
        <v>28</v>
      </c>
      <c r="E34" s="68" t="s">
        <v>105</v>
      </c>
      <c r="F34" s="68" t="s">
        <v>670</v>
      </c>
      <c r="G34" s="68" t="s">
        <v>657</v>
      </c>
      <c r="H34" s="68" t="s">
        <v>662</v>
      </c>
      <c r="I34" s="68" t="s">
        <v>664</v>
      </c>
      <c r="J34" s="68" t="s">
        <v>566</v>
      </c>
      <c r="K34" s="131" t="s">
        <v>659</v>
      </c>
      <c r="L34" s="142" t="s">
        <v>661</v>
      </c>
      <c r="M34" s="68" t="s">
        <v>106</v>
      </c>
      <c r="N34" s="68" t="s">
        <v>24</v>
      </c>
      <c r="O34" s="68" t="s">
        <v>656</v>
      </c>
      <c r="P34" s="68" t="s">
        <v>104</v>
      </c>
      <c r="Q34" s="68" t="s">
        <v>23</v>
      </c>
      <c r="R34" s="68" t="s">
        <v>655</v>
      </c>
      <c r="S34" s="143" t="s">
        <v>660</v>
      </c>
      <c r="T34" s="456" t="s">
        <v>665</v>
      </c>
      <c r="U34" s="136" t="s">
        <v>58</v>
      </c>
      <c r="V34" s="68" t="s">
        <v>53</v>
      </c>
      <c r="W34" s="68" t="s">
        <v>671</v>
      </c>
      <c r="X34" s="68" t="s">
        <v>663</v>
      </c>
      <c r="Y34" s="68" t="s">
        <v>4</v>
      </c>
      <c r="Z34" s="68" t="s">
        <v>1026</v>
      </c>
    </row>
    <row r="35" spans="1:26">
      <c r="A35" s="459" t="s">
        <v>106</v>
      </c>
      <c r="B35" s="68" t="s">
        <v>22</v>
      </c>
      <c r="C35" s="68" t="s">
        <v>659</v>
      </c>
      <c r="D35" s="68" t="s">
        <v>58</v>
      </c>
      <c r="E35" s="68" t="s">
        <v>661</v>
      </c>
      <c r="F35" s="68" t="s">
        <v>566</v>
      </c>
      <c r="G35" s="68" t="s">
        <v>669</v>
      </c>
      <c r="H35" s="68" t="s">
        <v>667</v>
      </c>
      <c r="I35" s="68" t="s">
        <v>55</v>
      </c>
      <c r="J35" s="68" t="s">
        <v>663</v>
      </c>
      <c r="K35" s="131" t="s">
        <v>666</v>
      </c>
      <c r="L35" s="142" t="s">
        <v>28</v>
      </c>
      <c r="M35" s="68" t="s">
        <v>672</v>
      </c>
      <c r="N35" s="68" t="s">
        <v>655</v>
      </c>
      <c r="O35" s="68" t="s">
        <v>657</v>
      </c>
      <c r="P35" s="68" t="s">
        <v>662</v>
      </c>
      <c r="Q35" s="68" t="s">
        <v>24</v>
      </c>
      <c r="R35" s="68" t="s">
        <v>4</v>
      </c>
      <c r="S35" s="143" t="s">
        <v>107</v>
      </c>
      <c r="T35" s="68" t="s">
        <v>656</v>
      </c>
      <c r="U35" s="136" t="s">
        <v>105</v>
      </c>
      <c r="V35" s="68" t="s">
        <v>1026</v>
      </c>
      <c r="W35" s="68" t="s">
        <v>104</v>
      </c>
      <c r="X35" s="68" t="s">
        <v>665</v>
      </c>
      <c r="Y35" s="68" t="s">
        <v>23</v>
      </c>
      <c r="Z35" s="68" t="s">
        <v>53</v>
      </c>
    </row>
    <row r="36" spans="1:26">
      <c r="A36" s="459" t="s">
        <v>105</v>
      </c>
      <c r="B36" s="68" t="s">
        <v>671</v>
      </c>
      <c r="C36" s="68" t="s">
        <v>106</v>
      </c>
      <c r="D36" s="68" t="s">
        <v>663</v>
      </c>
      <c r="E36" s="68" t="s">
        <v>672</v>
      </c>
      <c r="F36" s="68" t="s">
        <v>53</v>
      </c>
      <c r="G36" s="68" t="s">
        <v>4</v>
      </c>
      <c r="H36" s="68" t="s">
        <v>58</v>
      </c>
      <c r="I36" s="68" t="s">
        <v>666</v>
      </c>
      <c r="J36" s="68" t="s">
        <v>24</v>
      </c>
      <c r="K36" s="131" t="s">
        <v>107</v>
      </c>
      <c r="L36" s="142" t="s">
        <v>668</v>
      </c>
      <c r="M36" s="68" t="s">
        <v>657</v>
      </c>
      <c r="N36" s="68" t="s">
        <v>655</v>
      </c>
      <c r="O36" s="68" t="s">
        <v>665</v>
      </c>
      <c r="P36" s="68" t="s">
        <v>667</v>
      </c>
      <c r="Q36" s="68" t="s">
        <v>55</v>
      </c>
      <c r="R36" s="68" t="s">
        <v>104</v>
      </c>
      <c r="S36" s="143" t="s">
        <v>661</v>
      </c>
      <c r="T36" s="456" t="s">
        <v>23</v>
      </c>
      <c r="U36" s="136" t="s">
        <v>660</v>
      </c>
      <c r="V36" s="68" t="s">
        <v>664</v>
      </c>
      <c r="W36" s="68" t="s">
        <v>28</v>
      </c>
      <c r="X36" s="68" t="s">
        <v>662</v>
      </c>
      <c r="Y36" s="68" t="s">
        <v>104</v>
      </c>
      <c r="Z36" s="68" t="s">
        <v>22</v>
      </c>
    </row>
    <row r="37" spans="1:26" ht="15" thickBot="1">
      <c r="A37" s="460" t="s">
        <v>24</v>
      </c>
      <c r="B37" s="70" t="s">
        <v>107</v>
      </c>
      <c r="C37" s="70" t="s">
        <v>666</v>
      </c>
      <c r="D37" s="70" t="s">
        <v>4</v>
      </c>
      <c r="E37" s="70" t="s">
        <v>82</v>
      </c>
      <c r="F37" s="70" t="s">
        <v>23</v>
      </c>
      <c r="G37" s="70" t="s">
        <v>665</v>
      </c>
      <c r="H37" s="70" t="s">
        <v>28</v>
      </c>
      <c r="I37" s="70" t="s">
        <v>668</v>
      </c>
      <c r="J37" s="70" t="s">
        <v>659</v>
      </c>
      <c r="K37" s="133" t="s">
        <v>53</v>
      </c>
      <c r="L37" s="145" t="s">
        <v>669</v>
      </c>
      <c r="M37" s="146" t="s">
        <v>1024</v>
      </c>
      <c r="N37" s="146" t="s">
        <v>107</v>
      </c>
      <c r="O37" s="146" t="s">
        <v>670</v>
      </c>
      <c r="P37" s="146" t="s">
        <v>22</v>
      </c>
      <c r="Q37" s="146" t="s">
        <v>106</v>
      </c>
      <c r="R37" s="146" t="s">
        <v>655</v>
      </c>
      <c r="S37" s="147" t="s">
        <v>664</v>
      </c>
      <c r="T37" s="458" t="s">
        <v>657</v>
      </c>
      <c r="U37" s="138" t="s">
        <v>662</v>
      </c>
      <c r="V37" s="70" t="s">
        <v>656</v>
      </c>
      <c r="W37" s="70" t="s">
        <v>663</v>
      </c>
      <c r="X37" s="70" t="s">
        <v>58</v>
      </c>
      <c r="Y37" s="70" t="s">
        <v>566</v>
      </c>
      <c r="Z37" s="70" t="s">
        <v>671</v>
      </c>
    </row>
  </sheetData>
  <conditionalFormatting sqref="B3:K18 T3:Z18">
    <cfRule type="cellIs" dxfId="217" priority="91" operator="equal">
      <formula>"BYE"</formula>
    </cfRule>
  </conditionalFormatting>
  <conditionalFormatting sqref="B22:D22 F22:I22 K22 T22:W22 Y22:Z22 B29:C30 F29:G29 T31:Z31 V29 X29 Z29 C33 F33:G33 J33 T37:Z37 X33:Y33 B34 H34:I34 K34 T33:T34 W34:X34 Z34 C35 E35 G35:H35 J35:K35 V35 X35 D26 J26:K26 T27 C25:D25 H25:H26 K25 T23:Z23 T25:U25 X25 B28:J28 U28:Z28 B36 D36:I36 U36:X36 Y26:Z27 V26:V27 F26:F27 B26:B27 E27:K27 B37:K37 B32:D32 D31:F31 H31 E30 G30 J29:K30 T30:U30 X30:Z30 G32 I32 K31:K32 U32 W32 Z32 B23:K23 B24:F24 H24:I24 T24:V24 Z24:Z25">
    <cfRule type="cellIs" dxfId="216" priority="90" operator="equal">
      <formula>"BYE"</formula>
    </cfRule>
  </conditionalFormatting>
  <conditionalFormatting sqref="L3:S18">
    <cfRule type="cellIs" dxfId="215" priority="89" operator="equal">
      <formula>"BYE"</formula>
    </cfRule>
  </conditionalFormatting>
  <conditionalFormatting sqref="L23:S24 L22:N22 Q22 S22 L30:S32 L29:M29 P29 R29:S29 L34:S34 L33 N33 Q33:S33 L36:S37 L35 N35:O35 Q35:S35 L27:S27 L26:R26 L25 N25:S25 L28:R28">
    <cfRule type="cellIs" dxfId="214" priority="88" operator="equal">
      <formula>"BYE"</formula>
    </cfRule>
  </conditionalFormatting>
  <conditionalFormatting sqref="E22">
    <cfRule type="cellIs" dxfId="213" priority="87" operator="equal">
      <formula>"BYE"</formula>
    </cfRule>
  </conditionalFormatting>
  <conditionalFormatting sqref="J22">
    <cfRule type="cellIs" dxfId="212" priority="86" operator="equal">
      <formula>"BYE"</formula>
    </cfRule>
  </conditionalFormatting>
  <conditionalFormatting sqref="P22">
    <cfRule type="cellIs" dxfId="211" priority="85" operator="equal">
      <formula>"BYE"</formula>
    </cfRule>
  </conditionalFormatting>
  <conditionalFormatting sqref="O22">
    <cfRule type="cellIs" dxfId="210" priority="84" operator="equal">
      <formula>"BYE"</formula>
    </cfRule>
  </conditionalFormatting>
  <conditionalFormatting sqref="R22">
    <cfRule type="cellIs" dxfId="209" priority="83" operator="equal">
      <formula>"BYE"</formula>
    </cfRule>
  </conditionalFormatting>
  <conditionalFormatting sqref="X22">
    <cfRule type="cellIs" dxfId="208" priority="82" operator="equal">
      <formula>"BYE"</formula>
    </cfRule>
  </conditionalFormatting>
  <conditionalFormatting sqref="D29">
    <cfRule type="cellIs" dxfId="207" priority="81" operator="equal">
      <formula>"BYE"</formula>
    </cfRule>
  </conditionalFormatting>
  <conditionalFormatting sqref="E29">
    <cfRule type="cellIs" dxfId="206" priority="80" operator="equal">
      <formula>"BYE"</formula>
    </cfRule>
  </conditionalFormatting>
  <conditionalFormatting sqref="H29:I29">
    <cfRule type="cellIs" dxfId="205" priority="79" operator="equal">
      <formula>"BYE"</formula>
    </cfRule>
  </conditionalFormatting>
  <conditionalFormatting sqref="O29">
    <cfRule type="cellIs" dxfId="204" priority="78" operator="equal">
      <formula>"BYE"</formula>
    </cfRule>
  </conditionalFormatting>
  <conditionalFormatting sqref="N29">
    <cfRule type="cellIs" dxfId="203" priority="77" operator="equal">
      <formula>"BYE"</formula>
    </cfRule>
  </conditionalFormatting>
  <conditionalFormatting sqref="Q29">
    <cfRule type="cellIs" dxfId="202" priority="76" operator="equal">
      <formula>"BYE"</formula>
    </cfRule>
  </conditionalFormatting>
  <conditionalFormatting sqref="T29">
    <cfRule type="cellIs" dxfId="201" priority="75" operator="equal">
      <formula>"BYE"</formula>
    </cfRule>
  </conditionalFormatting>
  <conditionalFormatting sqref="U29">
    <cfRule type="cellIs" dxfId="200" priority="74" operator="equal">
      <formula>"BYE"</formula>
    </cfRule>
  </conditionalFormatting>
  <conditionalFormatting sqref="W29">
    <cfRule type="cellIs" dxfId="199" priority="73" operator="equal">
      <formula>"BYE"</formula>
    </cfRule>
  </conditionalFormatting>
  <conditionalFormatting sqref="Y29">
    <cfRule type="cellIs" dxfId="198" priority="72" operator="equal">
      <formula>"BYE"</formula>
    </cfRule>
  </conditionalFormatting>
  <conditionalFormatting sqref="B33">
    <cfRule type="cellIs" dxfId="197" priority="71" operator="equal">
      <formula>"BYE"</formula>
    </cfRule>
  </conditionalFormatting>
  <conditionalFormatting sqref="D33">
    <cfRule type="cellIs" dxfId="196" priority="70" operator="equal">
      <formula>"BYE"</formula>
    </cfRule>
  </conditionalFormatting>
  <conditionalFormatting sqref="E33">
    <cfRule type="cellIs" dxfId="195" priority="69" operator="equal">
      <formula>"BYE"</formula>
    </cfRule>
  </conditionalFormatting>
  <conditionalFormatting sqref="H33:I33">
    <cfRule type="cellIs" dxfId="194" priority="68" operator="equal">
      <formula>"BYE"</formula>
    </cfRule>
  </conditionalFormatting>
  <conditionalFormatting sqref="K33">
    <cfRule type="cellIs" dxfId="193" priority="67" operator="equal">
      <formula>"BYE"</formula>
    </cfRule>
  </conditionalFormatting>
  <conditionalFormatting sqref="M33">
    <cfRule type="cellIs" dxfId="192" priority="66" operator="equal">
      <formula>"BYE"</formula>
    </cfRule>
  </conditionalFormatting>
  <conditionalFormatting sqref="O33">
    <cfRule type="cellIs" dxfId="191" priority="65" operator="equal">
      <formula>"BYE"</formula>
    </cfRule>
  </conditionalFormatting>
  <conditionalFormatting sqref="P33">
    <cfRule type="cellIs" dxfId="190" priority="64" operator="equal">
      <formula>"BYE"</formula>
    </cfRule>
  </conditionalFormatting>
  <conditionalFormatting sqref="U33:W33">
    <cfRule type="cellIs" dxfId="189" priority="63" operator="equal">
      <formula>"BYE"</formula>
    </cfRule>
  </conditionalFormatting>
  <conditionalFormatting sqref="Z33">
    <cfRule type="cellIs" dxfId="188" priority="62" operator="equal">
      <formula>"BYE"</formula>
    </cfRule>
  </conditionalFormatting>
  <conditionalFormatting sqref="C34:D34">
    <cfRule type="cellIs" dxfId="187" priority="61" operator="equal">
      <formula>"BYE"</formula>
    </cfRule>
  </conditionalFormatting>
  <conditionalFormatting sqref="E34 G34">
    <cfRule type="cellIs" dxfId="186" priority="60" operator="equal">
      <formula>"BYE"</formula>
    </cfRule>
  </conditionalFormatting>
  <conditionalFormatting sqref="F34">
    <cfRule type="cellIs" dxfId="185" priority="59" operator="equal">
      <formula>"BYE"</formula>
    </cfRule>
  </conditionalFormatting>
  <conditionalFormatting sqref="J34">
    <cfRule type="cellIs" dxfId="184" priority="58" operator="equal">
      <formula>"BYE"</formula>
    </cfRule>
  </conditionalFormatting>
  <conditionalFormatting sqref="U34:V34">
    <cfRule type="cellIs" dxfId="183" priority="57" operator="equal">
      <formula>"BYE"</formula>
    </cfRule>
  </conditionalFormatting>
  <conditionalFormatting sqref="Y34">
    <cfRule type="cellIs" dxfId="182" priority="56" operator="equal">
      <formula>"BYE"</formula>
    </cfRule>
  </conditionalFormatting>
  <conditionalFormatting sqref="B35">
    <cfRule type="cellIs" dxfId="181" priority="55" operator="equal">
      <formula>"BYE"</formula>
    </cfRule>
  </conditionalFormatting>
  <conditionalFormatting sqref="D35">
    <cfRule type="cellIs" dxfId="180" priority="54" operator="equal">
      <formula>"BYE"</formula>
    </cfRule>
  </conditionalFormatting>
  <conditionalFormatting sqref="F35">
    <cfRule type="cellIs" dxfId="179" priority="53" operator="equal">
      <formula>"BYE"</formula>
    </cfRule>
  </conditionalFormatting>
  <conditionalFormatting sqref="I35">
    <cfRule type="cellIs" dxfId="178" priority="52" operator="equal">
      <formula>"BYE"</formula>
    </cfRule>
  </conditionalFormatting>
  <conditionalFormatting sqref="M35">
    <cfRule type="cellIs" dxfId="177" priority="51" operator="equal">
      <formula>"BYE"</formula>
    </cfRule>
  </conditionalFormatting>
  <conditionalFormatting sqref="P35">
    <cfRule type="cellIs" dxfId="176" priority="50" operator="equal">
      <formula>"BYE"</formula>
    </cfRule>
  </conditionalFormatting>
  <conditionalFormatting sqref="T35">
    <cfRule type="cellIs" dxfId="175" priority="49" operator="equal">
      <formula>"BYE"</formula>
    </cfRule>
  </conditionalFormatting>
  <conditionalFormatting sqref="U35">
    <cfRule type="cellIs" dxfId="174" priority="48" operator="equal">
      <formula>"BYE"</formula>
    </cfRule>
  </conditionalFormatting>
  <conditionalFormatting sqref="W35">
    <cfRule type="cellIs" dxfId="173" priority="47" operator="equal">
      <formula>"BYE"</formula>
    </cfRule>
  </conditionalFormatting>
  <conditionalFormatting sqref="Y35:Z35">
    <cfRule type="cellIs" dxfId="172" priority="46" operator="equal">
      <formula>"BYE"</formula>
    </cfRule>
  </conditionalFormatting>
  <conditionalFormatting sqref="C26">
    <cfRule type="cellIs" dxfId="171" priority="45" operator="equal">
      <formula>"BYE"</formula>
    </cfRule>
  </conditionalFormatting>
  <conditionalFormatting sqref="E26">
    <cfRule type="cellIs" dxfId="170" priority="44" operator="equal">
      <formula>"BYE"</formula>
    </cfRule>
  </conditionalFormatting>
  <conditionalFormatting sqref="G26">
    <cfRule type="cellIs" dxfId="169" priority="43" operator="equal">
      <formula>"BYE"</formula>
    </cfRule>
  </conditionalFormatting>
  <conditionalFormatting sqref="I26">
    <cfRule type="cellIs" dxfId="168" priority="42" operator="equal">
      <formula>"BYE"</formula>
    </cfRule>
  </conditionalFormatting>
  <conditionalFormatting sqref="T26">
    <cfRule type="cellIs" dxfId="167" priority="41" operator="equal">
      <formula>"BYE"</formula>
    </cfRule>
  </conditionalFormatting>
  <conditionalFormatting sqref="S26">
    <cfRule type="cellIs" dxfId="166" priority="40" operator="equal">
      <formula>"BYE"</formula>
    </cfRule>
  </conditionalFormatting>
  <conditionalFormatting sqref="U26">
    <cfRule type="cellIs" dxfId="165" priority="39" operator="equal">
      <formula>"BYE"</formula>
    </cfRule>
  </conditionalFormatting>
  <conditionalFormatting sqref="W26">
    <cfRule type="cellIs" dxfId="164" priority="38" operator="equal">
      <formula>"BYE"</formula>
    </cfRule>
  </conditionalFormatting>
  <conditionalFormatting sqref="X26">
    <cfRule type="cellIs" dxfId="163" priority="37" operator="equal">
      <formula>"BYE"</formula>
    </cfRule>
  </conditionalFormatting>
  <conditionalFormatting sqref="B25">
    <cfRule type="cellIs" dxfId="162" priority="36" operator="equal">
      <formula>"BYE"</formula>
    </cfRule>
  </conditionalFormatting>
  <conditionalFormatting sqref="E25:G25">
    <cfRule type="cellIs" dxfId="161" priority="35" operator="equal">
      <formula>"BYE"</formula>
    </cfRule>
  </conditionalFormatting>
  <conditionalFormatting sqref="I25:J25">
    <cfRule type="cellIs" dxfId="160" priority="34" operator="equal">
      <formula>"BYE"</formula>
    </cfRule>
  </conditionalFormatting>
  <conditionalFormatting sqref="M25">
    <cfRule type="cellIs" dxfId="159" priority="33" operator="equal">
      <formula>"BYE"</formula>
    </cfRule>
  </conditionalFormatting>
  <conditionalFormatting sqref="V25">
    <cfRule type="cellIs" dxfId="158" priority="32" operator="equal">
      <formula>"BYE"</formula>
    </cfRule>
  </conditionalFormatting>
  <conditionalFormatting sqref="W25">
    <cfRule type="cellIs" dxfId="157" priority="31" operator="equal">
      <formula>"BYE"</formula>
    </cfRule>
  </conditionalFormatting>
  <conditionalFormatting sqref="Y25">
    <cfRule type="cellIs" dxfId="156" priority="30" operator="equal">
      <formula>"BYE"</formula>
    </cfRule>
  </conditionalFormatting>
  <conditionalFormatting sqref="K28">
    <cfRule type="cellIs" dxfId="155" priority="29" operator="equal">
      <formula>"BYE"</formula>
    </cfRule>
  </conditionalFormatting>
  <conditionalFormatting sqref="T28">
    <cfRule type="cellIs" dxfId="154" priority="28" operator="equal">
      <formula>"BYE"</formula>
    </cfRule>
  </conditionalFormatting>
  <conditionalFormatting sqref="S28">
    <cfRule type="cellIs" dxfId="153" priority="27" operator="equal">
      <formula>"BYE"</formula>
    </cfRule>
  </conditionalFormatting>
  <conditionalFormatting sqref="C36">
    <cfRule type="cellIs" dxfId="152" priority="26" operator="equal">
      <formula>"BYE"</formula>
    </cfRule>
  </conditionalFormatting>
  <conditionalFormatting sqref="J36">
    <cfRule type="cellIs" dxfId="151" priority="25" operator="equal">
      <formula>"BYE"</formula>
    </cfRule>
  </conditionalFormatting>
  <conditionalFormatting sqref="K36">
    <cfRule type="cellIs" dxfId="150" priority="24" operator="equal">
      <formula>"BYE"</formula>
    </cfRule>
  </conditionalFormatting>
  <conditionalFormatting sqref="T36">
    <cfRule type="cellIs" dxfId="149" priority="23" operator="equal">
      <formula>"BYE"</formula>
    </cfRule>
  </conditionalFormatting>
  <conditionalFormatting sqref="Y36:Z36">
    <cfRule type="cellIs" dxfId="148" priority="22" operator="equal">
      <formula>"BYE"</formula>
    </cfRule>
  </conditionalFormatting>
  <conditionalFormatting sqref="X27">
    <cfRule type="cellIs" dxfId="147" priority="21" operator="equal">
      <formula>"BYE"</formula>
    </cfRule>
  </conditionalFormatting>
  <conditionalFormatting sqref="W27">
    <cfRule type="cellIs" dxfId="146" priority="20" operator="equal">
      <formula>"BYE"</formula>
    </cfRule>
  </conditionalFormatting>
  <conditionalFormatting sqref="U27">
    <cfRule type="cellIs" dxfId="145" priority="19" operator="equal">
      <formula>"BYE"</formula>
    </cfRule>
  </conditionalFormatting>
  <conditionalFormatting sqref="C27:D27">
    <cfRule type="cellIs" dxfId="144" priority="18" operator="equal">
      <formula>"BYE"</formula>
    </cfRule>
  </conditionalFormatting>
  <conditionalFormatting sqref="I31:J31">
    <cfRule type="cellIs" dxfId="143" priority="17" operator="equal">
      <formula>"BYE"</formula>
    </cfRule>
  </conditionalFormatting>
  <conditionalFormatting sqref="G31">
    <cfRule type="cellIs" dxfId="142" priority="16" operator="equal">
      <formula>"BYE"</formula>
    </cfRule>
  </conditionalFormatting>
  <conditionalFormatting sqref="B31:C31">
    <cfRule type="cellIs" dxfId="141" priority="15" operator="equal">
      <formula>"BYE"</formula>
    </cfRule>
  </conditionalFormatting>
  <conditionalFormatting sqref="D30">
    <cfRule type="cellIs" dxfId="140" priority="14" operator="equal">
      <formula>"BYE"</formula>
    </cfRule>
  </conditionalFormatting>
  <conditionalFormatting sqref="F30">
    <cfRule type="cellIs" dxfId="139" priority="13" operator="equal">
      <formula>"BYE"</formula>
    </cfRule>
  </conditionalFormatting>
  <conditionalFormatting sqref="H30:I30">
    <cfRule type="cellIs" dxfId="138" priority="12" operator="equal">
      <formula>"BYE"</formula>
    </cfRule>
  </conditionalFormatting>
  <conditionalFormatting sqref="V30:W30">
    <cfRule type="cellIs" dxfId="137" priority="11" operator="equal">
      <formula>"BYE"</formula>
    </cfRule>
  </conditionalFormatting>
  <conditionalFormatting sqref="E32:F32">
    <cfRule type="cellIs" dxfId="136" priority="10" operator="equal">
      <formula>"BYE"</formula>
    </cfRule>
  </conditionalFormatting>
  <conditionalFormatting sqref="H32">
    <cfRule type="cellIs" dxfId="135" priority="9" operator="equal">
      <formula>"BYE"</formula>
    </cfRule>
  </conditionalFormatting>
  <conditionalFormatting sqref="J32">
    <cfRule type="cellIs" dxfId="134" priority="8" operator="equal">
      <formula>"BYE"</formula>
    </cfRule>
  </conditionalFormatting>
  <conditionalFormatting sqref="T32">
    <cfRule type="cellIs" dxfId="133" priority="7" operator="equal">
      <formula>"BYE"</formula>
    </cfRule>
  </conditionalFormatting>
  <conditionalFormatting sqref="V32">
    <cfRule type="cellIs" dxfId="132" priority="6" operator="equal">
      <formula>"BYE"</formula>
    </cfRule>
  </conditionalFormatting>
  <conditionalFormatting sqref="X32">
    <cfRule type="cellIs" dxfId="131" priority="5" operator="equal">
      <formula>"BYE"</formula>
    </cfRule>
  </conditionalFormatting>
  <conditionalFormatting sqref="Y32">
    <cfRule type="cellIs" dxfId="130" priority="4" operator="equal">
      <formula>"BYE"</formula>
    </cfRule>
  </conditionalFormatting>
  <conditionalFormatting sqref="G24">
    <cfRule type="cellIs" dxfId="129" priority="3" operator="equal">
      <formula>"BYE"</formula>
    </cfRule>
  </conditionalFormatting>
  <conditionalFormatting sqref="J24:K24">
    <cfRule type="cellIs" dxfId="128" priority="2" operator="equal">
      <formula>"BYE"</formula>
    </cfRule>
  </conditionalFormatting>
  <conditionalFormatting sqref="W24:Y24">
    <cfRule type="cellIs" dxfId="127" priority="1" operator="equal">
      <formula>"BYE"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05"/>
  <sheetViews>
    <sheetView workbookViewId="0">
      <selection activeCell="D4" sqref="D4"/>
    </sheetView>
  </sheetViews>
  <sheetFormatPr defaultRowHeight="14.4"/>
  <cols>
    <col min="1" max="1" width="15" style="447" customWidth="1"/>
    <col min="2" max="2" width="14.5546875" style="448" customWidth="1"/>
    <col min="3" max="3" width="21.21875" style="448" customWidth="1"/>
    <col min="4" max="4" width="34.33203125" style="447" customWidth="1"/>
    <col min="5" max="5" width="12.33203125" style="447" customWidth="1"/>
    <col min="6" max="6" width="12" style="447" customWidth="1"/>
    <col min="7" max="16384" width="8.88671875" style="5"/>
  </cols>
  <sheetData>
    <row r="1" spans="1:6" ht="21.6" thickTop="1">
      <c r="A1" s="397" t="s">
        <v>876</v>
      </c>
      <c r="B1" s="398"/>
      <c r="C1" s="398"/>
      <c r="D1" s="399"/>
      <c r="E1" s="399"/>
      <c r="F1" s="400"/>
    </row>
    <row r="2" spans="1:6">
      <c r="A2" s="401" t="s">
        <v>877</v>
      </c>
      <c r="B2" s="402"/>
      <c r="C2" s="402"/>
      <c r="D2" s="403"/>
      <c r="E2" s="403"/>
      <c r="F2" s="404"/>
    </row>
    <row r="3" spans="1:6">
      <c r="A3" s="491" t="s">
        <v>558</v>
      </c>
      <c r="B3" s="492"/>
      <c r="C3" s="492"/>
      <c r="D3" s="492"/>
      <c r="E3" s="492"/>
      <c r="F3" s="493"/>
    </row>
    <row r="4" spans="1:6" ht="15.6">
      <c r="A4" s="405" t="s">
        <v>559</v>
      </c>
      <c r="B4" s="406" t="s">
        <v>560</v>
      </c>
      <c r="C4" s="406" t="s">
        <v>561</v>
      </c>
      <c r="D4" s="407" t="s">
        <v>562</v>
      </c>
      <c r="E4" s="407" t="s">
        <v>563</v>
      </c>
      <c r="F4" s="408" t="s">
        <v>564</v>
      </c>
    </row>
    <row r="5" spans="1:6">
      <c r="A5" s="409" t="s">
        <v>878</v>
      </c>
      <c r="B5" s="410" t="s">
        <v>58</v>
      </c>
      <c r="C5" s="410" t="s">
        <v>4</v>
      </c>
      <c r="D5" s="411" t="s">
        <v>653</v>
      </c>
      <c r="E5" s="411" t="s">
        <v>651</v>
      </c>
      <c r="F5" s="412" t="s">
        <v>879</v>
      </c>
    </row>
    <row r="6" spans="1:6">
      <c r="A6" s="413" t="s">
        <v>880</v>
      </c>
      <c r="B6" s="414" t="s">
        <v>28</v>
      </c>
      <c r="C6" s="414" t="s">
        <v>566</v>
      </c>
      <c r="D6" s="415" t="s">
        <v>652</v>
      </c>
      <c r="E6" s="415" t="s">
        <v>568</v>
      </c>
      <c r="F6" s="416" t="s">
        <v>881</v>
      </c>
    </row>
    <row r="7" spans="1:6">
      <c r="A7" s="409" t="s">
        <v>880</v>
      </c>
      <c r="B7" s="410" t="s">
        <v>53</v>
      </c>
      <c r="C7" s="410" t="s">
        <v>55</v>
      </c>
      <c r="D7" s="411" t="s">
        <v>882</v>
      </c>
      <c r="E7" s="411" t="s">
        <v>651</v>
      </c>
      <c r="F7" s="412" t="s">
        <v>879</v>
      </c>
    </row>
    <row r="8" spans="1:6">
      <c r="A8" s="413" t="s">
        <v>883</v>
      </c>
      <c r="B8" s="414" t="s">
        <v>24</v>
      </c>
      <c r="C8" s="414" t="s">
        <v>107</v>
      </c>
      <c r="D8" s="415" t="s">
        <v>575</v>
      </c>
      <c r="E8" s="415" t="s">
        <v>568</v>
      </c>
      <c r="F8" s="416" t="s">
        <v>884</v>
      </c>
    </row>
    <row r="9" spans="1:6">
      <c r="A9" s="409" t="s">
        <v>883</v>
      </c>
      <c r="B9" s="410" t="s">
        <v>570</v>
      </c>
      <c r="C9" s="410" t="s">
        <v>105</v>
      </c>
      <c r="D9" s="411" t="s">
        <v>885</v>
      </c>
      <c r="E9" s="411" t="s">
        <v>568</v>
      </c>
      <c r="F9" s="412" t="s">
        <v>886</v>
      </c>
    </row>
    <row r="10" spans="1:6">
      <c r="A10" s="413" t="s">
        <v>883</v>
      </c>
      <c r="B10" s="414" t="s">
        <v>31</v>
      </c>
      <c r="C10" s="414" t="s">
        <v>23</v>
      </c>
      <c r="D10" s="415" t="s">
        <v>885</v>
      </c>
      <c r="E10" s="415" t="s">
        <v>568</v>
      </c>
      <c r="F10" s="416" t="s">
        <v>887</v>
      </c>
    </row>
    <row r="11" spans="1:6">
      <c r="A11" s="409" t="s">
        <v>888</v>
      </c>
      <c r="B11" s="410" t="s">
        <v>104</v>
      </c>
      <c r="C11" s="410" t="s">
        <v>82</v>
      </c>
      <c r="D11" s="411" t="s">
        <v>889</v>
      </c>
      <c r="E11" s="411" t="s">
        <v>651</v>
      </c>
      <c r="F11" s="412" t="s">
        <v>890</v>
      </c>
    </row>
    <row r="12" spans="1:6">
      <c r="A12" s="413" t="s">
        <v>888</v>
      </c>
      <c r="B12" s="414" t="s">
        <v>106</v>
      </c>
      <c r="C12" s="414" t="s">
        <v>22</v>
      </c>
      <c r="D12" s="415" t="s">
        <v>891</v>
      </c>
      <c r="E12" s="415" t="s">
        <v>568</v>
      </c>
      <c r="F12" s="416" t="s">
        <v>892</v>
      </c>
    </row>
    <row r="13" spans="1:6" ht="7.2" customHeight="1">
      <c r="A13" s="417"/>
      <c r="B13" s="418"/>
      <c r="C13" s="418"/>
      <c r="D13" s="419"/>
      <c r="E13" s="419"/>
      <c r="F13" s="420"/>
    </row>
    <row r="14" spans="1:6">
      <c r="A14" s="491" t="s">
        <v>573</v>
      </c>
      <c r="B14" s="492"/>
      <c r="C14" s="492"/>
      <c r="D14" s="492"/>
      <c r="E14" s="492"/>
      <c r="F14" s="493"/>
    </row>
    <row r="15" spans="1:6" ht="15.6">
      <c r="A15" s="421" t="s">
        <v>559</v>
      </c>
      <c r="B15" s="422" t="s">
        <v>560</v>
      </c>
      <c r="C15" s="422" t="s">
        <v>561</v>
      </c>
      <c r="D15" s="423" t="s">
        <v>562</v>
      </c>
      <c r="E15" s="423" t="s">
        <v>563</v>
      </c>
      <c r="F15" s="424" t="s">
        <v>564</v>
      </c>
    </row>
    <row r="16" spans="1:6">
      <c r="A16" s="413" t="s">
        <v>893</v>
      </c>
      <c r="B16" s="414" t="s">
        <v>55</v>
      </c>
      <c r="C16" s="414" t="s">
        <v>58</v>
      </c>
      <c r="D16" s="415" t="s">
        <v>650</v>
      </c>
      <c r="E16" s="415" t="s">
        <v>651</v>
      </c>
      <c r="F16" s="416" t="s">
        <v>879</v>
      </c>
    </row>
    <row r="17" spans="1:6">
      <c r="A17" s="409" t="s">
        <v>894</v>
      </c>
      <c r="B17" s="410" t="s">
        <v>107</v>
      </c>
      <c r="C17" s="410" t="s">
        <v>31</v>
      </c>
      <c r="D17" s="411" t="s">
        <v>571</v>
      </c>
      <c r="E17" s="411" t="s">
        <v>651</v>
      </c>
      <c r="F17" s="412" t="s">
        <v>881</v>
      </c>
    </row>
    <row r="18" spans="1:6">
      <c r="A18" s="413" t="s">
        <v>894</v>
      </c>
      <c r="B18" s="414" t="s">
        <v>4</v>
      </c>
      <c r="C18" s="414" t="s">
        <v>53</v>
      </c>
      <c r="D18" s="415" t="s">
        <v>574</v>
      </c>
      <c r="E18" s="415" t="s">
        <v>651</v>
      </c>
      <c r="F18" s="416" t="s">
        <v>879</v>
      </c>
    </row>
    <row r="19" spans="1:6">
      <c r="A19" s="409" t="s">
        <v>895</v>
      </c>
      <c r="B19" s="410" t="s">
        <v>105</v>
      </c>
      <c r="C19" s="410" t="s">
        <v>106</v>
      </c>
      <c r="D19" s="411" t="s">
        <v>578</v>
      </c>
      <c r="E19" s="411" t="s">
        <v>568</v>
      </c>
      <c r="F19" s="412" t="s">
        <v>896</v>
      </c>
    </row>
    <row r="20" spans="1:6">
      <c r="A20" s="413" t="s">
        <v>895</v>
      </c>
      <c r="B20" s="414" t="s">
        <v>104</v>
      </c>
      <c r="C20" s="414" t="s">
        <v>570</v>
      </c>
      <c r="D20" s="415" t="s">
        <v>889</v>
      </c>
      <c r="E20" s="415" t="s">
        <v>568</v>
      </c>
      <c r="F20" s="416" t="s">
        <v>897</v>
      </c>
    </row>
    <row r="21" spans="1:6">
      <c r="A21" s="409" t="s">
        <v>895</v>
      </c>
      <c r="B21" s="410" t="s">
        <v>23</v>
      </c>
      <c r="C21" s="410" t="s">
        <v>24</v>
      </c>
      <c r="D21" s="411" t="s">
        <v>572</v>
      </c>
      <c r="E21" s="411" t="s">
        <v>568</v>
      </c>
      <c r="F21" s="412" t="s">
        <v>898</v>
      </c>
    </row>
    <row r="22" spans="1:6">
      <c r="A22" s="413" t="s">
        <v>899</v>
      </c>
      <c r="B22" s="414" t="s">
        <v>566</v>
      </c>
      <c r="C22" s="414" t="s">
        <v>82</v>
      </c>
      <c r="D22" s="415" t="s">
        <v>900</v>
      </c>
      <c r="E22" s="415" t="s">
        <v>651</v>
      </c>
      <c r="F22" s="416" t="s">
        <v>890</v>
      </c>
    </row>
    <row r="23" spans="1:6">
      <c r="A23" s="409" t="s">
        <v>899</v>
      </c>
      <c r="B23" s="410" t="s">
        <v>22</v>
      </c>
      <c r="C23" s="410" t="s">
        <v>28</v>
      </c>
      <c r="D23" s="411" t="s">
        <v>567</v>
      </c>
      <c r="E23" s="411" t="s">
        <v>568</v>
      </c>
      <c r="F23" s="412" t="s">
        <v>892</v>
      </c>
    </row>
    <row r="24" spans="1:6" ht="6.6" customHeight="1">
      <c r="A24" s="417"/>
      <c r="B24" s="418"/>
      <c r="C24" s="418"/>
      <c r="D24" s="419"/>
      <c r="E24" s="419"/>
      <c r="F24" s="420"/>
    </row>
    <row r="25" spans="1:6">
      <c r="A25" s="491" t="s">
        <v>577</v>
      </c>
      <c r="B25" s="492"/>
      <c r="C25" s="492"/>
      <c r="D25" s="492"/>
      <c r="E25" s="492"/>
      <c r="F25" s="493"/>
    </row>
    <row r="26" spans="1:6" ht="15.6">
      <c r="A26" s="405" t="s">
        <v>559</v>
      </c>
      <c r="B26" s="406" t="s">
        <v>560</v>
      </c>
      <c r="C26" s="406" t="s">
        <v>561</v>
      </c>
      <c r="D26" s="407" t="s">
        <v>562</v>
      </c>
      <c r="E26" s="407" t="s">
        <v>563</v>
      </c>
      <c r="F26" s="408" t="s">
        <v>564</v>
      </c>
    </row>
    <row r="27" spans="1:6">
      <c r="A27" s="409" t="s">
        <v>901</v>
      </c>
      <c r="B27" s="410" t="s">
        <v>23</v>
      </c>
      <c r="C27" s="410" t="s">
        <v>53</v>
      </c>
      <c r="D27" s="411" t="s">
        <v>572</v>
      </c>
      <c r="E27" s="411" t="s">
        <v>651</v>
      </c>
      <c r="F27" s="412" t="s">
        <v>879</v>
      </c>
    </row>
    <row r="28" spans="1:6">
      <c r="A28" s="413" t="s">
        <v>902</v>
      </c>
      <c r="B28" s="414" t="s">
        <v>31</v>
      </c>
      <c r="C28" s="414" t="s">
        <v>104</v>
      </c>
      <c r="D28" s="415" t="s">
        <v>575</v>
      </c>
      <c r="E28" s="415" t="s">
        <v>651</v>
      </c>
      <c r="F28" s="416" t="s">
        <v>881</v>
      </c>
    </row>
    <row r="29" spans="1:6">
      <c r="A29" s="409" t="s">
        <v>902</v>
      </c>
      <c r="B29" s="410" t="s">
        <v>24</v>
      </c>
      <c r="C29" s="410" t="s">
        <v>4</v>
      </c>
      <c r="D29" s="411" t="s">
        <v>569</v>
      </c>
      <c r="E29" s="411" t="s">
        <v>651</v>
      </c>
      <c r="F29" s="412" t="s">
        <v>879</v>
      </c>
    </row>
    <row r="30" spans="1:6">
      <c r="A30" s="413" t="s">
        <v>903</v>
      </c>
      <c r="B30" s="414" t="s">
        <v>22</v>
      </c>
      <c r="C30" s="414" t="s">
        <v>105</v>
      </c>
      <c r="D30" s="415" t="s">
        <v>567</v>
      </c>
      <c r="E30" s="415" t="s">
        <v>568</v>
      </c>
      <c r="F30" s="416" t="s">
        <v>896</v>
      </c>
    </row>
    <row r="31" spans="1:6">
      <c r="A31" s="409" t="s">
        <v>903</v>
      </c>
      <c r="B31" s="410" t="s">
        <v>570</v>
      </c>
      <c r="C31" s="410" t="s">
        <v>566</v>
      </c>
      <c r="D31" s="411" t="s">
        <v>575</v>
      </c>
      <c r="E31" s="411" t="s">
        <v>568</v>
      </c>
      <c r="F31" s="412" t="s">
        <v>897</v>
      </c>
    </row>
    <row r="32" spans="1:6">
      <c r="A32" s="413" t="s">
        <v>903</v>
      </c>
      <c r="B32" s="414" t="s">
        <v>82</v>
      </c>
      <c r="C32" s="414" t="s">
        <v>55</v>
      </c>
      <c r="D32" s="415" t="s">
        <v>575</v>
      </c>
      <c r="E32" s="415" t="s">
        <v>568</v>
      </c>
      <c r="F32" s="416" t="s">
        <v>898</v>
      </c>
    </row>
    <row r="33" spans="1:6">
      <c r="A33" s="409" t="s">
        <v>904</v>
      </c>
      <c r="B33" s="410" t="s">
        <v>106</v>
      </c>
      <c r="C33" s="410" t="s">
        <v>58</v>
      </c>
      <c r="D33" s="411" t="s">
        <v>905</v>
      </c>
      <c r="E33" s="411" t="s">
        <v>651</v>
      </c>
      <c r="F33" s="412" t="s">
        <v>890</v>
      </c>
    </row>
    <row r="34" spans="1:6">
      <c r="A34" s="413" t="s">
        <v>904</v>
      </c>
      <c r="B34" s="414" t="s">
        <v>107</v>
      </c>
      <c r="C34" s="414" t="s">
        <v>28</v>
      </c>
      <c r="D34" s="415" t="s">
        <v>571</v>
      </c>
      <c r="E34" s="415" t="s">
        <v>568</v>
      </c>
      <c r="F34" s="416" t="s">
        <v>892</v>
      </c>
    </row>
    <row r="35" spans="1:6" ht="6.6" customHeight="1">
      <c r="A35" s="417"/>
      <c r="B35" s="418"/>
      <c r="C35" s="418"/>
      <c r="D35" s="419"/>
      <c r="E35" s="419"/>
      <c r="F35" s="420"/>
    </row>
    <row r="36" spans="1:6">
      <c r="A36" s="491" t="s">
        <v>579</v>
      </c>
      <c r="B36" s="492"/>
      <c r="C36" s="492"/>
      <c r="D36" s="492"/>
      <c r="E36" s="492"/>
      <c r="F36" s="493"/>
    </row>
    <row r="37" spans="1:6" ht="15.6">
      <c r="A37" s="421" t="s">
        <v>559</v>
      </c>
      <c r="B37" s="422" t="s">
        <v>560</v>
      </c>
      <c r="C37" s="422" t="s">
        <v>561</v>
      </c>
      <c r="D37" s="423" t="s">
        <v>562</v>
      </c>
      <c r="E37" s="423" t="s">
        <v>563</v>
      </c>
      <c r="F37" s="424" t="s">
        <v>564</v>
      </c>
    </row>
    <row r="38" spans="1:6">
      <c r="A38" s="413" t="s">
        <v>906</v>
      </c>
      <c r="B38" s="414" t="s">
        <v>53</v>
      </c>
      <c r="C38" s="414" t="s">
        <v>104</v>
      </c>
      <c r="D38" s="415" t="s">
        <v>882</v>
      </c>
      <c r="E38" s="415" t="s">
        <v>651</v>
      </c>
      <c r="F38" s="416" t="s">
        <v>879</v>
      </c>
    </row>
    <row r="39" spans="1:6">
      <c r="A39" s="409" t="s">
        <v>907</v>
      </c>
      <c r="B39" s="410" t="s">
        <v>570</v>
      </c>
      <c r="C39" s="410" t="s">
        <v>31</v>
      </c>
      <c r="D39" s="411" t="s">
        <v>575</v>
      </c>
      <c r="E39" s="411" t="s">
        <v>651</v>
      </c>
      <c r="F39" s="412" t="s">
        <v>890</v>
      </c>
    </row>
    <row r="40" spans="1:6">
      <c r="A40" s="413" t="s">
        <v>907</v>
      </c>
      <c r="B40" s="414" t="s">
        <v>55</v>
      </c>
      <c r="C40" s="414" t="s">
        <v>23</v>
      </c>
      <c r="D40" s="415" t="s">
        <v>650</v>
      </c>
      <c r="E40" s="415" t="s">
        <v>651</v>
      </c>
      <c r="F40" s="416" t="s">
        <v>879</v>
      </c>
    </row>
    <row r="41" spans="1:6">
      <c r="A41" s="409" t="s">
        <v>908</v>
      </c>
      <c r="B41" s="410" t="s">
        <v>107</v>
      </c>
      <c r="C41" s="410" t="s">
        <v>105</v>
      </c>
      <c r="D41" s="411" t="s">
        <v>571</v>
      </c>
      <c r="E41" s="411" t="s">
        <v>568</v>
      </c>
      <c r="F41" s="412" t="s">
        <v>897</v>
      </c>
    </row>
    <row r="42" spans="1:6">
      <c r="A42" s="413" t="s">
        <v>908</v>
      </c>
      <c r="B42" s="414" t="s">
        <v>566</v>
      </c>
      <c r="C42" s="414" t="s">
        <v>22</v>
      </c>
      <c r="D42" s="415" t="s">
        <v>900</v>
      </c>
      <c r="E42" s="415" t="s">
        <v>568</v>
      </c>
      <c r="F42" s="416" t="s">
        <v>898</v>
      </c>
    </row>
    <row r="43" spans="1:6">
      <c r="A43" s="409" t="s">
        <v>909</v>
      </c>
      <c r="B43" s="410" t="s">
        <v>58</v>
      </c>
      <c r="C43" s="410" t="s">
        <v>28</v>
      </c>
      <c r="D43" s="411" t="s">
        <v>580</v>
      </c>
      <c r="E43" s="411" t="s">
        <v>651</v>
      </c>
      <c r="F43" s="412" t="s">
        <v>890</v>
      </c>
    </row>
    <row r="44" spans="1:6">
      <c r="A44" s="413" t="s">
        <v>909</v>
      </c>
      <c r="B44" s="414" t="s">
        <v>4</v>
      </c>
      <c r="C44" s="414" t="s">
        <v>106</v>
      </c>
      <c r="D44" s="415" t="s">
        <v>574</v>
      </c>
      <c r="E44" s="415" t="s">
        <v>568</v>
      </c>
      <c r="F44" s="416" t="s">
        <v>892</v>
      </c>
    </row>
    <row r="45" spans="1:6">
      <c r="A45" s="409" t="s">
        <v>910</v>
      </c>
      <c r="B45" s="410" t="s">
        <v>24</v>
      </c>
      <c r="C45" s="410" t="s">
        <v>82</v>
      </c>
      <c r="D45" s="411" t="s">
        <v>575</v>
      </c>
      <c r="E45" s="411" t="s">
        <v>568</v>
      </c>
      <c r="F45" s="412" t="s">
        <v>911</v>
      </c>
    </row>
    <row r="46" spans="1:6" ht="7.2" customHeight="1">
      <c r="A46" s="417"/>
      <c r="B46" s="418"/>
      <c r="C46" s="418"/>
      <c r="D46" s="419"/>
      <c r="E46" s="419"/>
      <c r="F46" s="420"/>
    </row>
    <row r="47" spans="1:6">
      <c r="A47" s="491" t="s">
        <v>581</v>
      </c>
      <c r="B47" s="492"/>
      <c r="C47" s="492"/>
      <c r="D47" s="492"/>
      <c r="E47" s="492"/>
      <c r="F47" s="493"/>
    </row>
    <row r="48" spans="1:6" ht="15.6">
      <c r="A48" s="405" t="s">
        <v>559</v>
      </c>
      <c r="B48" s="406" t="s">
        <v>560</v>
      </c>
      <c r="C48" s="406" t="s">
        <v>561</v>
      </c>
      <c r="D48" s="407" t="s">
        <v>562</v>
      </c>
      <c r="E48" s="407" t="s">
        <v>563</v>
      </c>
      <c r="F48" s="408" t="s">
        <v>564</v>
      </c>
    </row>
    <row r="49" spans="1:6">
      <c r="A49" s="409" t="s">
        <v>912</v>
      </c>
      <c r="B49" s="410" t="s">
        <v>22</v>
      </c>
      <c r="C49" s="410" t="s">
        <v>31</v>
      </c>
      <c r="D49" s="411" t="s">
        <v>567</v>
      </c>
      <c r="E49" s="411" t="s">
        <v>651</v>
      </c>
      <c r="F49" s="412" t="s">
        <v>879</v>
      </c>
    </row>
    <row r="50" spans="1:6">
      <c r="A50" s="413" t="s">
        <v>913</v>
      </c>
      <c r="B50" s="414" t="s">
        <v>55</v>
      </c>
      <c r="C50" s="414" t="s">
        <v>107</v>
      </c>
      <c r="D50" s="415" t="s">
        <v>650</v>
      </c>
      <c r="E50" s="415" t="s">
        <v>651</v>
      </c>
      <c r="F50" s="416" t="s">
        <v>881</v>
      </c>
    </row>
    <row r="51" spans="1:6">
      <c r="A51" s="409" t="s">
        <v>913</v>
      </c>
      <c r="B51" s="410" t="s">
        <v>58</v>
      </c>
      <c r="C51" s="410" t="s">
        <v>570</v>
      </c>
      <c r="D51" s="411" t="s">
        <v>653</v>
      </c>
      <c r="E51" s="411" t="s">
        <v>651</v>
      </c>
      <c r="F51" s="412" t="s">
        <v>879</v>
      </c>
    </row>
    <row r="52" spans="1:6">
      <c r="A52" s="413" t="s">
        <v>914</v>
      </c>
      <c r="B52" s="414" t="s">
        <v>24</v>
      </c>
      <c r="C52" s="414" t="s">
        <v>23</v>
      </c>
      <c r="D52" s="415" t="s">
        <v>578</v>
      </c>
      <c r="E52" s="415" t="s">
        <v>568</v>
      </c>
      <c r="F52" s="416" t="s">
        <v>896</v>
      </c>
    </row>
    <row r="53" spans="1:6">
      <c r="A53" s="409" t="s">
        <v>914</v>
      </c>
      <c r="B53" s="410" t="s">
        <v>105</v>
      </c>
      <c r="C53" s="410" t="s">
        <v>53</v>
      </c>
      <c r="D53" s="411" t="s">
        <v>578</v>
      </c>
      <c r="E53" s="411" t="s">
        <v>568</v>
      </c>
      <c r="F53" s="412" t="s">
        <v>897</v>
      </c>
    </row>
    <row r="54" spans="1:6">
      <c r="A54" s="413" t="s">
        <v>914</v>
      </c>
      <c r="B54" s="414" t="s">
        <v>28</v>
      </c>
      <c r="C54" s="414" t="s">
        <v>4</v>
      </c>
      <c r="D54" s="415" t="s">
        <v>652</v>
      </c>
      <c r="E54" s="415" t="s">
        <v>568</v>
      </c>
      <c r="F54" s="416" t="s">
        <v>898</v>
      </c>
    </row>
    <row r="55" spans="1:6">
      <c r="A55" s="409" t="s">
        <v>915</v>
      </c>
      <c r="B55" s="410" t="s">
        <v>106</v>
      </c>
      <c r="C55" s="410" t="s">
        <v>566</v>
      </c>
      <c r="D55" s="411" t="s">
        <v>916</v>
      </c>
      <c r="E55" s="411" t="s">
        <v>568</v>
      </c>
      <c r="F55" s="412" t="s">
        <v>917</v>
      </c>
    </row>
    <row r="56" spans="1:6">
      <c r="A56" s="413" t="s">
        <v>915</v>
      </c>
      <c r="B56" s="414" t="s">
        <v>82</v>
      </c>
      <c r="C56" s="414" t="s">
        <v>104</v>
      </c>
      <c r="D56" s="415" t="s">
        <v>575</v>
      </c>
      <c r="E56" s="415" t="s">
        <v>651</v>
      </c>
      <c r="F56" s="416" t="s">
        <v>890</v>
      </c>
    </row>
    <row r="57" spans="1:6" ht="6" customHeight="1">
      <c r="A57" s="417"/>
      <c r="B57" s="418"/>
      <c r="C57" s="418"/>
      <c r="D57" s="419"/>
      <c r="E57" s="419"/>
      <c r="F57" s="420"/>
    </row>
    <row r="58" spans="1:6">
      <c r="A58" s="491" t="s">
        <v>582</v>
      </c>
      <c r="B58" s="492"/>
      <c r="C58" s="492"/>
      <c r="D58" s="492"/>
      <c r="E58" s="492"/>
      <c r="F58" s="493"/>
    </row>
    <row r="59" spans="1:6" ht="15.6">
      <c r="A59" s="421" t="s">
        <v>559</v>
      </c>
      <c r="B59" s="422" t="s">
        <v>560</v>
      </c>
      <c r="C59" s="422" t="s">
        <v>561</v>
      </c>
      <c r="D59" s="423" t="s">
        <v>562</v>
      </c>
      <c r="E59" s="423" t="s">
        <v>563</v>
      </c>
      <c r="F59" s="424" t="s">
        <v>564</v>
      </c>
    </row>
    <row r="60" spans="1:6">
      <c r="A60" s="413" t="s">
        <v>918</v>
      </c>
      <c r="B60" s="414" t="s">
        <v>107</v>
      </c>
      <c r="C60" s="414" t="s">
        <v>570</v>
      </c>
      <c r="D60" s="415" t="s">
        <v>571</v>
      </c>
      <c r="E60" s="415" t="s">
        <v>651</v>
      </c>
      <c r="F60" s="416" t="s">
        <v>879</v>
      </c>
    </row>
    <row r="61" spans="1:6">
      <c r="A61" s="409" t="s">
        <v>919</v>
      </c>
      <c r="B61" s="410" t="s">
        <v>23</v>
      </c>
      <c r="C61" s="410" t="s">
        <v>28</v>
      </c>
      <c r="D61" s="411" t="s">
        <v>572</v>
      </c>
      <c r="E61" s="411" t="s">
        <v>651</v>
      </c>
      <c r="F61" s="412" t="s">
        <v>881</v>
      </c>
    </row>
    <row r="62" spans="1:6">
      <c r="A62" s="413" t="s">
        <v>919</v>
      </c>
      <c r="B62" s="414" t="s">
        <v>58</v>
      </c>
      <c r="C62" s="414" t="s">
        <v>55</v>
      </c>
      <c r="D62" s="415" t="s">
        <v>580</v>
      </c>
      <c r="E62" s="415" t="s">
        <v>651</v>
      </c>
      <c r="F62" s="416" t="s">
        <v>879</v>
      </c>
    </row>
    <row r="63" spans="1:6">
      <c r="A63" s="409" t="s">
        <v>920</v>
      </c>
      <c r="B63" s="410" t="s">
        <v>105</v>
      </c>
      <c r="C63" s="410" t="s">
        <v>4</v>
      </c>
      <c r="D63" s="411" t="s">
        <v>578</v>
      </c>
      <c r="E63" s="411" t="s">
        <v>568</v>
      </c>
      <c r="F63" s="412" t="s">
        <v>896</v>
      </c>
    </row>
    <row r="64" spans="1:6">
      <c r="A64" s="413" t="s">
        <v>920</v>
      </c>
      <c r="B64" s="414" t="s">
        <v>53</v>
      </c>
      <c r="C64" s="414" t="s">
        <v>31</v>
      </c>
      <c r="D64" s="415" t="s">
        <v>882</v>
      </c>
      <c r="E64" s="415" t="s">
        <v>568</v>
      </c>
      <c r="F64" s="416" t="s">
        <v>897</v>
      </c>
    </row>
    <row r="65" spans="1:6">
      <c r="A65" s="409" t="s">
        <v>920</v>
      </c>
      <c r="B65" s="410" t="s">
        <v>22</v>
      </c>
      <c r="C65" s="410" t="s">
        <v>82</v>
      </c>
      <c r="D65" s="411" t="s">
        <v>567</v>
      </c>
      <c r="E65" s="411" t="s">
        <v>568</v>
      </c>
      <c r="F65" s="412" t="s">
        <v>898</v>
      </c>
    </row>
    <row r="66" spans="1:6">
      <c r="A66" s="413" t="s">
        <v>921</v>
      </c>
      <c r="B66" s="414" t="s">
        <v>104</v>
      </c>
      <c r="C66" s="414" t="s">
        <v>106</v>
      </c>
      <c r="D66" s="415" t="s">
        <v>889</v>
      </c>
      <c r="E66" s="415" t="s">
        <v>568</v>
      </c>
      <c r="F66" s="416" t="s">
        <v>917</v>
      </c>
    </row>
    <row r="67" spans="1:6">
      <c r="A67" s="409" t="s">
        <v>921</v>
      </c>
      <c r="B67" s="410" t="s">
        <v>566</v>
      </c>
      <c r="C67" s="410" t="s">
        <v>24</v>
      </c>
      <c r="D67" s="411" t="s">
        <v>900</v>
      </c>
      <c r="E67" s="411" t="s">
        <v>651</v>
      </c>
      <c r="F67" s="412" t="s">
        <v>890</v>
      </c>
    </row>
    <row r="68" spans="1:6" ht="6" customHeight="1">
      <c r="A68" s="417"/>
      <c r="B68" s="418"/>
      <c r="C68" s="418"/>
      <c r="D68" s="419"/>
      <c r="E68" s="419"/>
      <c r="F68" s="420"/>
    </row>
    <row r="69" spans="1:6">
      <c r="A69" s="491" t="s">
        <v>583</v>
      </c>
      <c r="B69" s="492"/>
      <c r="C69" s="492"/>
      <c r="D69" s="492"/>
      <c r="E69" s="492"/>
      <c r="F69" s="493"/>
    </row>
    <row r="70" spans="1:6" ht="15.6">
      <c r="A70" s="405" t="s">
        <v>559</v>
      </c>
      <c r="B70" s="406" t="s">
        <v>560</v>
      </c>
      <c r="C70" s="406" t="s">
        <v>561</v>
      </c>
      <c r="D70" s="407" t="s">
        <v>562</v>
      </c>
      <c r="E70" s="407" t="s">
        <v>563</v>
      </c>
      <c r="F70" s="408" t="s">
        <v>564</v>
      </c>
    </row>
    <row r="71" spans="1:6">
      <c r="A71" s="409" t="s">
        <v>922</v>
      </c>
      <c r="B71" s="410" t="s">
        <v>31</v>
      </c>
      <c r="C71" s="410" t="s">
        <v>107</v>
      </c>
      <c r="D71" s="411" t="s">
        <v>575</v>
      </c>
      <c r="E71" s="411" t="s">
        <v>651</v>
      </c>
      <c r="F71" s="412" t="s">
        <v>879</v>
      </c>
    </row>
    <row r="72" spans="1:6">
      <c r="A72" s="413" t="s">
        <v>923</v>
      </c>
      <c r="B72" s="414" t="s">
        <v>105</v>
      </c>
      <c r="C72" s="414" t="s">
        <v>58</v>
      </c>
      <c r="D72" s="415" t="s">
        <v>578</v>
      </c>
      <c r="E72" s="415" t="s">
        <v>651</v>
      </c>
      <c r="F72" s="416" t="s">
        <v>881</v>
      </c>
    </row>
    <row r="73" spans="1:6">
      <c r="A73" s="409" t="s">
        <v>923</v>
      </c>
      <c r="B73" s="410" t="s">
        <v>4</v>
      </c>
      <c r="C73" s="410" t="s">
        <v>23</v>
      </c>
      <c r="D73" s="411" t="s">
        <v>574</v>
      </c>
      <c r="E73" s="411" t="s">
        <v>651</v>
      </c>
      <c r="F73" s="412" t="s">
        <v>879</v>
      </c>
    </row>
    <row r="74" spans="1:6">
      <c r="A74" s="413" t="s">
        <v>924</v>
      </c>
      <c r="B74" s="414" t="s">
        <v>570</v>
      </c>
      <c r="C74" s="414" t="s">
        <v>22</v>
      </c>
      <c r="D74" s="415" t="s">
        <v>586</v>
      </c>
      <c r="E74" s="415" t="s">
        <v>568</v>
      </c>
      <c r="F74" s="416" t="s">
        <v>896</v>
      </c>
    </row>
    <row r="75" spans="1:6">
      <c r="A75" s="409" t="s">
        <v>924</v>
      </c>
      <c r="B75" s="410" t="s">
        <v>24</v>
      </c>
      <c r="C75" s="410" t="s">
        <v>28</v>
      </c>
      <c r="D75" s="411" t="s">
        <v>925</v>
      </c>
      <c r="E75" s="411" t="s">
        <v>568</v>
      </c>
      <c r="F75" s="412" t="s">
        <v>897</v>
      </c>
    </row>
    <row r="76" spans="1:6">
      <c r="A76" s="413" t="s">
        <v>924</v>
      </c>
      <c r="B76" s="414" t="s">
        <v>53</v>
      </c>
      <c r="C76" s="414" t="s">
        <v>106</v>
      </c>
      <c r="D76" s="415" t="s">
        <v>882</v>
      </c>
      <c r="E76" s="415" t="s">
        <v>568</v>
      </c>
      <c r="F76" s="416" t="s">
        <v>898</v>
      </c>
    </row>
    <row r="77" spans="1:6">
      <c r="A77" s="409" t="s">
        <v>926</v>
      </c>
      <c r="B77" s="410" t="s">
        <v>82</v>
      </c>
      <c r="C77" s="410" t="s">
        <v>566</v>
      </c>
      <c r="D77" s="411" t="s">
        <v>575</v>
      </c>
      <c r="E77" s="411" t="s">
        <v>568</v>
      </c>
      <c r="F77" s="412" t="s">
        <v>917</v>
      </c>
    </row>
    <row r="78" spans="1:6">
      <c r="A78" s="413" t="s">
        <v>926</v>
      </c>
      <c r="B78" s="414" t="s">
        <v>55</v>
      </c>
      <c r="C78" s="414" t="s">
        <v>104</v>
      </c>
      <c r="D78" s="415" t="s">
        <v>650</v>
      </c>
      <c r="E78" s="415" t="s">
        <v>651</v>
      </c>
      <c r="F78" s="416" t="s">
        <v>890</v>
      </c>
    </row>
    <row r="79" spans="1:6" ht="7.8" customHeight="1">
      <c r="A79" s="417"/>
      <c r="B79" s="418"/>
      <c r="C79" s="418"/>
      <c r="D79" s="419"/>
      <c r="E79" s="419"/>
      <c r="F79" s="420"/>
    </row>
    <row r="80" spans="1:6">
      <c r="A80" s="491" t="s">
        <v>584</v>
      </c>
      <c r="B80" s="492"/>
      <c r="C80" s="492"/>
      <c r="D80" s="492"/>
      <c r="E80" s="492"/>
      <c r="F80" s="493"/>
    </row>
    <row r="81" spans="1:6" ht="15.6">
      <c r="A81" s="421" t="s">
        <v>559</v>
      </c>
      <c r="B81" s="422" t="s">
        <v>560</v>
      </c>
      <c r="C81" s="422" t="s">
        <v>561</v>
      </c>
      <c r="D81" s="423" t="s">
        <v>562</v>
      </c>
      <c r="E81" s="423" t="s">
        <v>563</v>
      </c>
      <c r="F81" s="424" t="s">
        <v>564</v>
      </c>
    </row>
    <row r="82" spans="1:6">
      <c r="A82" s="413" t="s">
        <v>927</v>
      </c>
      <c r="B82" s="414" t="s">
        <v>23</v>
      </c>
      <c r="C82" s="414" t="s">
        <v>105</v>
      </c>
      <c r="D82" s="415" t="s">
        <v>572</v>
      </c>
      <c r="E82" s="415" t="s">
        <v>568</v>
      </c>
      <c r="F82" s="416" t="s">
        <v>890</v>
      </c>
    </row>
    <row r="83" spans="1:6">
      <c r="A83" s="409" t="s">
        <v>927</v>
      </c>
      <c r="B83" s="410" t="s">
        <v>58</v>
      </c>
      <c r="C83" s="410" t="s">
        <v>107</v>
      </c>
      <c r="D83" s="411" t="s">
        <v>571</v>
      </c>
      <c r="E83" s="411" t="s">
        <v>651</v>
      </c>
      <c r="F83" s="412" t="s">
        <v>886</v>
      </c>
    </row>
    <row r="84" spans="1:6">
      <c r="A84" s="413" t="s">
        <v>928</v>
      </c>
      <c r="B84" s="414" t="s">
        <v>570</v>
      </c>
      <c r="C84" s="414" t="s">
        <v>4</v>
      </c>
      <c r="D84" s="415" t="s">
        <v>575</v>
      </c>
      <c r="E84" s="415" t="s">
        <v>568</v>
      </c>
      <c r="F84" s="416" t="s">
        <v>879</v>
      </c>
    </row>
    <row r="85" spans="1:6">
      <c r="A85" s="409" t="s">
        <v>929</v>
      </c>
      <c r="B85" s="410" t="s">
        <v>566</v>
      </c>
      <c r="C85" s="410" t="s">
        <v>28</v>
      </c>
      <c r="D85" s="411" t="s">
        <v>900</v>
      </c>
      <c r="E85" s="411" t="s">
        <v>568</v>
      </c>
      <c r="F85" s="412" t="s">
        <v>881</v>
      </c>
    </row>
    <row r="86" spans="1:6">
      <c r="A86" s="413" t="s">
        <v>929</v>
      </c>
      <c r="B86" s="414" t="s">
        <v>104</v>
      </c>
      <c r="C86" s="414" t="s">
        <v>31</v>
      </c>
      <c r="D86" s="415" t="s">
        <v>889</v>
      </c>
      <c r="E86" s="415" t="s">
        <v>651</v>
      </c>
      <c r="F86" s="416" t="s">
        <v>879</v>
      </c>
    </row>
    <row r="87" spans="1:6">
      <c r="A87" s="409" t="s">
        <v>930</v>
      </c>
      <c r="B87" s="410" t="s">
        <v>106</v>
      </c>
      <c r="C87" s="410" t="s">
        <v>55</v>
      </c>
      <c r="D87" s="411" t="s">
        <v>891</v>
      </c>
      <c r="E87" s="411" t="s">
        <v>568</v>
      </c>
      <c r="F87" s="412" t="s">
        <v>897</v>
      </c>
    </row>
    <row r="88" spans="1:6">
      <c r="A88" s="413" t="s">
        <v>930</v>
      </c>
      <c r="B88" s="414" t="s">
        <v>53</v>
      </c>
      <c r="C88" s="414" t="s">
        <v>22</v>
      </c>
      <c r="D88" s="415" t="s">
        <v>882</v>
      </c>
      <c r="E88" s="415" t="s">
        <v>568</v>
      </c>
      <c r="F88" s="416" t="s">
        <v>898</v>
      </c>
    </row>
    <row r="89" spans="1:6">
      <c r="A89" s="409" t="s">
        <v>931</v>
      </c>
      <c r="B89" s="410" t="s">
        <v>82</v>
      </c>
      <c r="C89" s="410" t="s">
        <v>24</v>
      </c>
      <c r="D89" s="411" t="s">
        <v>575</v>
      </c>
      <c r="E89" s="411" t="s">
        <v>651</v>
      </c>
      <c r="F89" s="412" t="s">
        <v>890</v>
      </c>
    </row>
    <row r="90" spans="1:6" ht="5.4" customHeight="1">
      <c r="A90" s="417"/>
      <c r="B90" s="418"/>
      <c r="C90" s="418"/>
      <c r="D90" s="419"/>
      <c r="E90" s="419"/>
      <c r="F90" s="420"/>
    </row>
    <row r="91" spans="1:6">
      <c r="A91" s="491" t="s">
        <v>551</v>
      </c>
      <c r="B91" s="492"/>
      <c r="C91" s="492"/>
      <c r="D91" s="492"/>
      <c r="E91" s="492"/>
      <c r="F91" s="493"/>
    </row>
    <row r="92" spans="1:6" ht="15.6">
      <c r="A92" s="405" t="s">
        <v>559</v>
      </c>
      <c r="B92" s="406" t="s">
        <v>560</v>
      </c>
      <c r="C92" s="406" t="s">
        <v>561</v>
      </c>
      <c r="D92" s="407" t="s">
        <v>562</v>
      </c>
      <c r="E92" s="407" t="s">
        <v>563</v>
      </c>
      <c r="F92" s="408" t="s">
        <v>564</v>
      </c>
    </row>
    <row r="93" spans="1:6">
      <c r="A93" s="409" t="s">
        <v>932</v>
      </c>
      <c r="B93" s="410" t="s">
        <v>4</v>
      </c>
      <c r="C93" s="410" t="s">
        <v>31</v>
      </c>
      <c r="D93" s="411" t="s">
        <v>574</v>
      </c>
      <c r="E93" s="411" t="s">
        <v>651</v>
      </c>
      <c r="F93" s="412" t="s">
        <v>879</v>
      </c>
    </row>
    <row r="94" spans="1:6">
      <c r="A94" s="413" t="s">
        <v>933</v>
      </c>
      <c r="B94" s="414" t="s">
        <v>28</v>
      </c>
      <c r="C94" s="414" t="s">
        <v>570</v>
      </c>
      <c r="D94" s="415" t="s">
        <v>652</v>
      </c>
      <c r="E94" s="415" t="s">
        <v>651</v>
      </c>
      <c r="F94" s="416" t="s">
        <v>881</v>
      </c>
    </row>
    <row r="95" spans="1:6">
      <c r="A95" s="409" t="s">
        <v>933</v>
      </c>
      <c r="B95" s="410" t="s">
        <v>104</v>
      </c>
      <c r="C95" s="410" t="s">
        <v>53</v>
      </c>
      <c r="D95" s="411" t="s">
        <v>585</v>
      </c>
      <c r="E95" s="411" t="s">
        <v>651</v>
      </c>
      <c r="F95" s="412" t="s">
        <v>879</v>
      </c>
    </row>
    <row r="96" spans="1:6">
      <c r="A96" s="413" t="s">
        <v>934</v>
      </c>
      <c r="B96" s="414" t="s">
        <v>22</v>
      </c>
      <c r="C96" s="414" t="s">
        <v>106</v>
      </c>
      <c r="D96" s="415" t="s">
        <v>567</v>
      </c>
      <c r="E96" s="415" t="s">
        <v>568</v>
      </c>
      <c r="F96" s="416" t="s">
        <v>896</v>
      </c>
    </row>
    <row r="97" spans="1:6">
      <c r="A97" s="409" t="s">
        <v>934</v>
      </c>
      <c r="B97" s="410" t="s">
        <v>105</v>
      </c>
      <c r="C97" s="410" t="s">
        <v>24</v>
      </c>
      <c r="D97" s="411" t="s">
        <v>578</v>
      </c>
      <c r="E97" s="411" t="s">
        <v>568</v>
      </c>
      <c r="F97" s="412" t="s">
        <v>897</v>
      </c>
    </row>
    <row r="98" spans="1:6">
      <c r="A98" s="413" t="s">
        <v>934</v>
      </c>
      <c r="B98" s="414" t="s">
        <v>55</v>
      </c>
      <c r="C98" s="414" t="s">
        <v>82</v>
      </c>
      <c r="D98" s="415" t="s">
        <v>650</v>
      </c>
      <c r="E98" s="415" t="s">
        <v>568</v>
      </c>
      <c r="F98" s="416" t="s">
        <v>898</v>
      </c>
    </row>
    <row r="99" spans="1:6">
      <c r="A99" s="409" t="s">
        <v>935</v>
      </c>
      <c r="B99" s="410" t="s">
        <v>58</v>
      </c>
      <c r="C99" s="410" t="s">
        <v>23</v>
      </c>
      <c r="D99" s="411" t="s">
        <v>653</v>
      </c>
      <c r="E99" s="411" t="s">
        <v>568</v>
      </c>
      <c r="F99" s="412" t="s">
        <v>917</v>
      </c>
    </row>
    <row r="100" spans="1:6">
      <c r="A100" s="413" t="s">
        <v>935</v>
      </c>
      <c r="B100" s="414" t="s">
        <v>107</v>
      </c>
      <c r="C100" s="414" t="s">
        <v>566</v>
      </c>
      <c r="D100" s="415" t="s">
        <v>571</v>
      </c>
      <c r="E100" s="415" t="s">
        <v>651</v>
      </c>
      <c r="F100" s="416" t="s">
        <v>890</v>
      </c>
    </row>
    <row r="101" spans="1:6" ht="7.8" customHeight="1">
      <c r="A101" s="417"/>
      <c r="B101" s="418"/>
      <c r="C101" s="418"/>
      <c r="D101" s="419"/>
      <c r="E101" s="419"/>
      <c r="F101" s="420"/>
    </row>
    <row r="102" spans="1:6">
      <c r="A102" s="491" t="s">
        <v>587</v>
      </c>
      <c r="B102" s="492"/>
      <c r="C102" s="492"/>
      <c r="D102" s="492"/>
      <c r="E102" s="492"/>
      <c r="F102" s="493"/>
    </row>
    <row r="103" spans="1:6" ht="15.6">
      <c r="A103" s="421" t="s">
        <v>559</v>
      </c>
      <c r="B103" s="422" t="s">
        <v>560</v>
      </c>
      <c r="C103" s="422" t="s">
        <v>561</v>
      </c>
      <c r="D103" s="423" t="s">
        <v>562</v>
      </c>
      <c r="E103" s="423" t="s">
        <v>563</v>
      </c>
      <c r="F103" s="424" t="s">
        <v>564</v>
      </c>
    </row>
    <row r="104" spans="1:6">
      <c r="A104" s="413" t="s">
        <v>936</v>
      </c>
      <c r="B104" s="414" t="s">
        <v>24</v>
      </c>
      <c r="C104" s="414" t="s">
        <v>53</v>
      </c>
      <c r="D104" s="415" t="s">
        <v>576</v>
      </c>
      <c r="E104" s="415" t="s">
        <v>651</v>
      </c>
      <c r="F104" s="416" t="s">
        <v>879</v>
      </c>
    </row>
    <row r="105" spans="1:6">
      <c r="A105" s="409" t="s">
        <v>937</v>
      </c>
      <c r="B105" s="410" t="s">
        <v>28</v>
      </c>
      <c r="C105" s="410" t="s">
        <v>104</v>
      </c>
      <c r="D105" s="411" t="s">
        <v>652</v>
      </c>
      <c r="E105" s="411" t="s">
        <v>651</v>
      </c>
      <c r="F105" s="412" t="s">
        <v>881</v>
      </c>
    </row>
    <row r="106" spans="1:6">
      <c r="A106" s="413" t="s">
        <v>937</v>
      </c>
      <c r="B106" s="414" t="s">
        <v>31</v>
      </c>
      <c r="C106" s="414" t="s">
        <v>82</v>
      </c>
      <c r="D106" s="415" t="s">
        <v>575</v>
      </c>
      <c r="E106" s="415" t="s">
        <v>651</v>
      </c>
      <c r="F106" s="416" t="s">
        <v>879</v>
      </c>
    </row>
    <row r="107" spans="1:6">
      <c r="A107" s="409" t="s">
        <v>938</v>
      </c>
      <c r="B107" s="410" t="s">
        <v>105</v>
      </c>
      <c r="C107" s="410" t="s">
        <v>107</v>
      </c>
      <c r="D107" s="411" t="s">
        <v>578</v>
      </c>
      <c r="E107" s="411" t="s">
        <v>568</v>
      </c>
      <c r="F107" s="412" t="s">
        <v>896</v>
      </c>
    </row>
    <row r="108" spans="1:6">
      <c r="A108" s="413" t="s">
        <v>938</v>
      </c>
      <c r="B108" s="414" t="s">
        <v>23</v>
      </c>
      <c r="C108" s="414" t="s">
        <v>106</v>
      </c>
      <c r="D108" s="415" t="s">
        <v>574</v>
      </c>
      <c r="E108" s="415" t="s">
        <v>568</v>
      </c>
      <c r="F108" s="416" t="s">
        <v>897</v>
      </c>
    </row>
    <row r="109" spans="1:6">
      <c r="A109" s="409" t="s">
        <v>938</v>
      </c>
      <c r="B109" s="410" t="s">
        <v>566</v>
      </c>
      <c r="C109" s="410" t="s">
        <v>4</v>
      </c>
      <c r="D109" s="411" t="s">
        <v>574</v>
      </c>
      <c r="E109" s="411" t="s">
        <v>568</v>
      </c>
      <c r="F109" s="412" t="s">
        <v>898</v>
      </c>
    </row>
    <row r="110" spans="1:6">
      <c r="A110" s="413" t="s">
        <v>939</v>
      </c>
      <c r="B110" s="414" t="s">
        <v>570</v>
      </c>
      <c r="C110" s="414" t="s">
        <v>58</v>
      </c>
      <c r="D110" s="415" t="s">
        <v>575</v>
      </c>
      <c r="E110" s="415" t="s">
        <v>568</v>
      </c>
      <c r="F110" s="416" t="s">
        <v>917</v>
      </c>
    </row>
    <row r="111" spans="1:6">
      <c r="A111" s="409" t="s">
        <v>939</v>
      </c>
      <c r="B111" s="410" t="s">
        <v>22</v>
      </c>
      <c r="C111" s="410" t="s">
        <v>55</v>
      </c>
      <c r="D111" s="411" t="s">
        <v>567</v>
      </c>
      <c r="E111" s="411" t="s">
        <v>651</v>
      </c>
      <c r="F111" s="412" t="s">
        <v>890</v>
      </c>
    </row>
    <row r="112" spans="1:6" ht="6.6" customHeight="1">
      <c r="A112" s="417"/>
      <c r="B112" s="418"/>
      <c r="C112" s="418"/>
      <c r="D112" s="419"/>
      <c r="E112" s="419"/>
      <c r="F112" s="420"/>
    </row>
    <row r="113" spans="1:6">
      <c r="A113" s="491" t="s">
        <v>588</v>
      </c>
      <c r="B113" s="492"/>
      <c r="C113" s="492"/>
      <c r="D113" s="492"/>
      <c r="E113" s="492"/>
      <c r="F113" s="493"/>
    </row>
    <row r="114" spans="1:6" ht="15.6">
      <c r="A114" s="405" t="s">
        <v>559</v>
      </c>
      <c r="B114" s="406" t="s">
        <v>560</v>
      </c>
      <c r="C114" s="406" t="s">
        <v>561</v>
      </c>
      <c r="D114" s="407" t="s">
        <v>562</v>
      </c>
      <c r="E114" s="407" t="s">
        <v>563</v>
      </c>
      <c r="F114" s="408" t="s">
        <v>564</v>
      </c>
    </row>
    <row r="115" spans="1:6">
      <c r="A115" s="409" t="s">
        <v>940</v>
      </c>
      <c r="B115" s="410" t="s">
        <v>104</v>
      </c>
      <c r="C115" s="410" t="s">
        <v>24</v>
      </c>
      <c r="D115" s="411" t="s">
        <v>889</v>
      </c>
      <c r="E115" s="411" t="s">
        <v>651</v>
      </c>
      <c r="F115" s="412" t="s">
        <v>879</v>
      </c>
    </row>
    <row r="116" spans="1:6">
      <c r="A116" s="413" t="s">
        <v>941</v>
      </c>
      <c r="B116" s="414" t="s">
        <v>82</v>
      </c>
      <c r="C116" s="414" t="s">
        <v>105</v>
      </c>
      <c r="D116" s="415" t="s">
        <v>575</v>
      </c>
      <c r="E116" s="415" t="s">
        <v>651</v>
      </c>
      <c r="F116" s="416" t="s">
        <v>881</v>
      </c>
    </row>
    <row r="117" spans="1:6">
      <c r="A117" s="409" t="s">
        <v>941</v>
      </c>
      <c r="B117" s="410" t="s">
        <v>4</v>
      </c>
      <c r="C117" s="410" t="s">
        <v>107</v>
      </c>
      <c r="D117" s="411" t="s">
        <v>574</v>
      </c>
      <c r="E117" s="411" t="s">
        <v>651</v>
      </c>
      <c r="F117" s="412" t="s">
        <v>879</v>
      </c>
    </row>
    <row r="118" spans="1:6">
      <c r="A118" s="413" t="s">
        <v>942</v>
      </c>
      <c r="B118" s="414" t="s">
        <v>106</v>
      </c>
      <c r="C118" s="414" t="s">
        <v>28</v>
      </c>
      <c r="D118" s="415" t="s">
        <v>891</v>
      </c>
      <c r="E118" s="415" t="s">
        <v>568</v>
      </c>
      <c r="F118" s="416" t="s">
        <v>896</v>
      </c>
    </row>
    <row r="119" spans="1:6">
      <c r="A119" s="409" t="s">
        <v>942</v>
      </c>
      <c r="B119" s="410" t="s">
        <v>53</v>
      </c>
      <c r="C119" s="410" t="s">
        <v>570</v>
      </c>
      <c r="D119" s="411" t="s">
        <v>882</v>
      </c>
      <c r="E119" s="411" t="s">
        <v>568</v>
      </c>
      <c r="F119" s="412" t="s">
        <v>897</v>
      </c>
    </row>
    <row r="120" spans="1:6">
      <c r="A120" s="413" t="s">
        <v>942</v>
      </c>
      <c r="B120" s="414" t="s">
        <v>23</v>
      </c>
      <c r="C120" s="414" t="s">
        <v>566</v>
      </c>
      <c r="D120" s="415" t="s">
        <v>572</v>
      </c>
      <c r="E120" s="415" t="s">
        <v>568</v>
      </c>
      <c r="F120" s="416" t="s">
        <v>898</v>
      </c>
    </row>
    <row r="121" spans="1:6">
      <c r="A121" s="409" t="s">
        <v>943</v>
      </c>
      <c r="B121" s="410" t="s">
        <v>58</v>
      </c>
      <c r="C121" s="410" t="s">
        <v>22</v>
      </c>
      <c r="D121" s="411" t="s">
        <v>944</v>
      </c>
      <c r="E121" s="411" t="s">
        <v>568</v>
      </c>
      <c r="F121" s="412" t="s">
        <v>917</v>
      </c>
    </row>
    <row r="122" spans="1:6">
      <c r="A122" s="413" t="s">
        <v>943</v>
      </c>
      <c r="B122" s="414" t="s">
        <v>55</v>
      </c>
      <c r="C122" s="414" t="s">
        <v>31</v>
      </c>
      <c r="D122" s="415" t="s">
        <v>650</v>
      </c>
      <c r="E122" s="415" t="s">
        <v>651</v>
      </c>
      <c r="F122" s="416" t="s">
        <v>890</v>
      </c>
    </row>
    <row r="123" spans="1:6" ht="5.4" customHeight="1">
      <c r="A123" s="417"/>
      <c r="B123" s="418"/>
      <c r="C123" s="418"/>
      <c r="D123" s="419"/>
      <c r="E123" s="419"/>
      <c r="F123" s="420"/>
    </row>
    <row r="124" spans="1:6">
      <c r="A124" s="491" t="s">
        <v>589</v>
      </c>
      <c r="B124" s="492"/>
      <c r="C124" s="492"/>
      <c r="D124" s="492"/>
      <c r="E124" s="492"/>
      <c r="F124" s="493"/>
    </row>
    <row r="125" spans="1:6" ht="15.6">
      <c r="A125" s="421" t="s">
        <v>559</v>
      </c>
      <c r="B125" s="422" t="s">
        <v>560</v>
      </c>
      <c r="C125" s="422" t="s">
        <v>561</v>
      </c>
      <c r="D125" s="423" t="s">
        <v>562</v>
      </c>
      <c r="E125" s="423" t="s">
        <v>563</v>
      </c>
      <c r="F125" s="424" t="s">
        <v>564</v>
      </c>
    </row>
    <row r="126" spans="1:6">
      <c r="A126" s="413" t="s">
        <v>945</v>
      </c>
      <c r="B126" s="414" t="s">
        <v>4</v>
      </c>
      <c r="C126" s="414" t="s">
        <v>82</v>
      </c>
      <c r="D126" s="415" t="s">
        <v>574</v>
      </c>
      <c r="E126" s="415" t="s">
        <v>651</v>
      </c>
      <c r="F126" s="416" t="s">
        <v>879</v>
      </c>
    </row>
    <row r="127" spans="1:6">
      <c r="A127" s="409" t="s">
        <v>946</v>
      </c>
      <c r="B127" s="410" t="s">
        <v>22</v>
      </c>
      <c r="C127" s="410" t="s">
        <v>566</v>
      </c>
      <c r="D127" s="411" t="s">
        <v>567</v>
      </c>
      <c r="E127" s="411" t="s">
        <v>651</v>
      </c>
      <c r="F127" s="412" t="s">
        <v>881</v>
      </c>
    </row>
    <row r="128" spans="1:6">
      <c r="A128" s="413" t="s">
        <v>946</v>
      </c>
      <c r="B128" s="414" t="s">
        <v>53</v>
      </c>
      <c r="C128" s="414" t="s">
        <v>23</v>
      </c>
      <c r="D128" s="415" t="s">
        <v>882</v>
      </c>
      <c r="E128" s="415" t="s">
        <v>651</v>
      </c>
      <c r="F128" s="416" t="s">
        <v>879</v>
      </c>
    </row>
    <row r="129" spans="1:6">
      <c r="A129" s="409" t="s">
        <v>947</v>
      </c>
      <c r="B129" s="410" t="s">
        <v>107</v>
      </c>
      <c r="C129" s="410" t="s">
        <v>106</v>
      </c>
      <c r="D129" s="411" t="s">
        <v>586</v>
      </c>
      <c r="E129" s="411" t="s">
        <v>568</v>
      </c>
      <c r="F129" s="412" t="s">
        <v>896</v>
      </c>
    </row>
    <row r="130" spans="1:6">
      <c r="A130" s="413" t="s">
        <v>947</v>
      </c>
      <c r="B130" s="414" t="s">
        <v>105</v>
      </c>
      <c r="C130" s="414" t="s">
        <v>570</v>
      </c>
      <c r="D130" s="415" t="s">
        <v>578</v>
      </c>
      <c r="E130" s="415" t="s">
        <v>568</v>
      </c>
      <c r="F130" s="416" t="s">
        <v>897</v>
      </c>
    </row>
    <row r="131" spans="1:6">
      <c r="A131" s="409" t="s">
        <v>947</v>
      </c>
      <c r="B131" s="410" t="s">
        <v>104</v>
      </c>
      <c r="C131" s="410" t="s">
        <v>58</v>
      </c>
      <c r="D131" s="411" t="s">
        <v>889</v>
      </c>
      <c r="E131" s="411" t="s">
        <v>568</v>
      </c>
      <c r="F131" s="412" t="s">
        <v>898</v>
      </c>
    </row>
    <row r="132" spans="1:6">
      <c r="A132" s="413" t="s">
        <v>948</v>
      </c>
      <c r="B132" s="414" t="s">
        <v>28</v>
      </c>
      <c r="C132" s="414" t="s">
        <v>55</v>
      </c>
      <c r="D132" s="415" t="s">
        <v>652</v>
      </c>
      <c r="E132" s="415" t="s">
        <v>568</v>
      </c>
      <c r="F132" s="416" t="s">
        <v>917</v>
      </c>
    </row>
    <row r="133" spans="1:6">
      <c r="A133" s="409" t="s">
        <v>948</v>
      </c>
      <c r="B133" s="410" t="s">
        <v>24</v>
      </c>
      <c r="C133" s="410" t="s">
        <v>31</v>
      </c>
      <c r="D133" s="411" t="s">
        <v>575</v>
      </c>
      <c r="E133" s="411" t="s">
        <v>651</v>
      </c>
      <c r="F133" s="412" t="s">
        <v>890</v>
      </c>
    </row>
    <row r="134" spans="1:6" ht="5.4" customHeight="1">
      <c r="A134" s="417"/>
      <c r="B134" s="418"/>
      <c r="C134" s="418"/>
      <c r="D134" s="419"/>
      <c r="E134" s="419"/>
      <c r="F134" s="420"/>
    </row>
    <row r="135" spans="1:6">
      <c r="A135" s="491" t="s">
        <v>591</v>
      </c>
      <c r="B135" s="492"/>
      <c r="C135" s="492"/>
      <c r="D135" s="492"/>
      <c r="E135" s="492"/>
      <c r="F135" s="493"/>
    </row>
    <row r="136" spans="1:6" ht="15.6">
      <c r="A136" s="405" t="s">
        <v>559</v>
      </c>
      <c r="B136" s="406" t="s">
        <v>560</v>
      </c>
      <c r="C136" s="406" t="s">
        <v>561</v>
      </c>
      <c r="D136" s="407" t="s">
        <v>562</v>
      </c>
      <c r="E136" s="407" t="s">
        <v>563</v>
      </c>
      <c r="F136" s="408" t="s">
        <v>564</v>
      </c>
    </row>
    <row r="137" spans="1:6">
      <c r="A137" s="409" t="s">
        <v>949</v>
      </c>
      <c r="B137" s="410" t="s">
        <v>566</v>
      </c>
      <c r="C137" s="410" t="s">
        <v>53</v>
      </c>
      <c r="D137" s="411" t="s">
        <v>900</v>
      </c>
      <c r="E137" s="411" t="s">
        <v>651</v>
      </c>
      <c r="F137" s="412" t="s">
        <v>879</v>
      </c>
    </row>
    <row r="138" spans="1:6">
      <c r="A138" s="413" t="s">
        <v>950</v>
      </c>
      <c r="B138" s="414" t="s">
        <v>570</v>
      </c>
      <c r="C138" s="414" t="s">
        <v>55</v>
      </c>
      <c r="D138" s="415" t="s">
        <v>575</v>
      </c>
      <c r="E138" s="415" t="s">
        <v>651</v>
      </c>
      <c r="F138" s="416" t="s">
        <v>879</v>
      </c>
    </row>
    <row r="139" spans="1:6">
      <c r="A139" s="409" t="s">
        <v>951</v>
      </c>
      <c r="B139" s="410" t="s">
        <v>82</v>
      </c>
      <c r="C139" s="410" t="s">
        <v>28</v>
      </c>
      <c r="D139" s="411" t="s">
        <v>575</v>
      </c>
      <c r="E139" s="411" t="s">
        <v>651</v>
      </c>
      <c r="F139" s="412" t="s">
        <v>898</v>
      </c>
    </row>
    <row r="140" spans="1:6">
      <c r="A140" s="413" t="s">
        <v>952</v>
      </c>
      <c r="B140" s="414" t="s">
        <v>107</v>
      </c>
      <c r="C140" s="414" t="s">
        <v>24</v>
      </c>
      <c r="D140" s="415" t="s">
        <v>571</v>
      </c>
      <c r="E140" s="415" t="s">
        <v>651</v>
      </c>
      <c r="F140" s="416" t="s">
        <v>890</v>
      </c>
    </row>
    <row r="141" spans="1:6" ht="22.2" customHeight="1">
      <c r="A141" s="494" t="s">
        <v>953</v>
      </c>
      <c r="B141" s="495"/>
      <c r="C141" s="495"/>
      <c r="D141" s="495"/>
      <c r="E141" s="495"/>
      <c r="F141" s="496"/>
    </row>
    <row r="142" spans="1:6" ht="7.2" customHeight="1">
      <c r="A142" s="417"/>
      <c r="B142" s="418"/>
      <c r="C142" s="418"/>
      <c r="D142" s="419"/>
      <c r="E142" s="419"/>
      <c r="F142" s="420"/>
    </row>
    <row r="143" spans="1:6" ht="15.6">
      <c r="A143" s="497" t="s">
        <v>954</v>
      </c>
      <c r="B143" s="498"/>
      <c r="C143" s="498"/>
      <c r="D143" s="498"/>
      <c r="E143" s="498"/>
      <c r="F143" s="499"/>
    </row>
    <row r="144" spans="1:6" ht="15.6">
      <c r="A144" s="425" t="s">
        <v>559</v>
      </c>
      <c r="B144" s="426" t="s">
        <v>560</v>
      </c>
      <c r="C144" s="426" t="s">
        <v>561</v>
      </c>
      <c r="D144" s="427" t="s">
        <v>562</v>
      </c>
      <c r="E144" s="427" t="s">
        <v>563</v>
      </c>
      <c r="F144" s="428" t="s">
        <v>564</v>
      </c>
    </row>
    <row r="145" spans="1:6" ht="15">
      <c r="A145" s="429" t="s">
        <v>955</v>
      </c>
      <c r="B145" s="430" t="s">
        <v>590</v>
      </c>
      <c r="C145" s="430" t="s">
        <v>956</v>
      </c>
      <c r="D145" s="431" t="s">
        <v>957</v>
      </c>
      <c r="E145" s="431" t="s">
        <v>565</v>
      </c>
      <c r="F145" s="432" t="s">
        <v>601</v>
      </c>
    </row>
    <row r="146" spans="1:6" ht="7.8" customHeight="1">
      <c r="A146" s="417"/>
      <c r="B146" s="418"/>
      <c r="C146" s="418"/>
      <c r="D146" s="419"/>
      <c r="E146" s="419"/>
      <c r="F146" s="420"/>
    </row>
    <row r="147" spans="1:6">
      <c r="A147" s="491" t="s">
        <v>592</v>
      </c>
      <c r="B147" s="492"/>
      <c r="C147" s="492"/>
      <c r="D147" s="492"/>
      <c r="E147" s="492"/>
      <c r="F147" s="493"/>
    </row>
    <row r="148" spans="1:6" ht="15.6">
      <c r="A148" s="405" t="s">
        <v>559</v>
      </c>
      <c r="B148" s="406" t="s">
        <v>560</v>
      </c>
      <c r="C148" s="406" t="s">
        <v>561</v>
      </c>
      <c r="D148" s="407" t="s">
        <v>562</v>
      </c>
      <c r="E148" s="407" t="s">
        <v>563</v>
      </c>
      <c r="F148" s="408" t="s">
        <v>564</v>
      </c>
    </row>
    <row r="149" spans="1:6">
      <c r="A149" s="409" t="s">
        <v>958</v>
      </c>
      <c r="B149" s="410" t="s">
        <v>22</v>
      </c>
      <c r="C149" s="410" t="s">
        <v>104</v>
      </c>
      <c r="D149" s="411" t="s">
        <v>567</v>
      </c>
      <c r="E149" s="411" t="s">
        <v>651</v>
      </c>
      <c r="F149" s="412" t="s">
        <v>881</v>
      </c>
    </row>
    <row r="150" spans="1:6">
      <c r="A150" s="413" t="s">
        <v>958</v>
      </c>
      <c r="B150" s="414" t="s">
        <v>106</v>
      </c>
      <c r="C150" s="414" t="s">
        <v>570</v>
      </c>
      <c r="D150" s="415" t="s">
        <v>891</v>
      </c>
      <c r="E150" s="415" t="s">
        <v>651</v>
      </c>
      <c r="F150" s="416" t="s">
        <v>879</v>
      </c>
    </row>
    <row r="151" spans="1:6">
      <c r="A151" s="409" t="s">
        <v>959</v>
      </c>
      <c r="B151" s="410" t="s">
        <v>566</v>
      </c>
      <c r="C151" s="410" t="s">
        <v>105</v>
      </c>
      <c r="D151" s="411" t="s">
        <v>960</v>
      </c>
      <c r="E151" s="411" t="s">
        <v>568</v>
      </c>
      <c r="F151" s="412" t="s">
        <v>896</v>
      </c>
    </row>
    <row r="152" spans="1:6">
      <c r="A152" s="413" t="s">
        <v>959</v>
      </c>
      <c r="B152" s="414" t="s">
        <v>28</v>
      </c>
      <c r="C152" s="414" t="s">
        <v>107</v>
      </c>
      <c r="D152" s="415" t="s">
        <v>652</v>
      </c>
      <c r="E152" s="415" t="s">
        <v>568</v>
      </c>
      <c r="F152" s="416" t="s">
        <v>897</v>
      </c>
    </row>
    <row r="153" spans="1:6">
      <c r="A153" s="409" t="s">
        <v>959</v>
      </c>
      <c r="B153" s="410" t="s">
        <v>82</v>
      </c>
      <c r="C153" s="410" t="s">
        <v>53</v>
      </c>
      <c r="D153" s="411" t="s">
        <v>593</v>
      </c>
      <c r="E153" s="411" t="s">
        <v>568</v>
      </c>
      <c r="F153" s="412" t="s">
        <v>898</v>
      </c>
    </row>
    <row r="154" spans="1:6">
      <c r="A154" s="413" t="s">
        <v>961</v>
      </c>
      <c r="B154" s="414" t="s">
        <v>55</v>
      </c>
      <c r="C154" s="414" t="s">
        <v>24</v>
      </c>
      <c r="D154" s="415" t="s">
        <v>650</v>
      </c>
      <c r="E154" s="415" t="s">
        <v>568</v>
      </c>
      <c r="F154" s="416" t="s">
        <v>917</v>
      </c>
    </row>
    <row r="155" spans="1:6">
      <c r="A155" s="409" t="s">
        <v>961</v>
      </c>
      <c r="B155" s="410" t="s">
        <v>23</v>
      </c>
      <c r="C155" s="410" t="s">
        <v>4</v>
      </c>
      <c r="D155" s="411" t="s">
        <v>572</v>
      </c>
      <c r="E155" s="411" t="s">
        <v>651</v>
      </c>
      <c r="F155" s="412" t="s">
        <v>890</v>
      </c>
    </row>
    <row r="156" spans="1:6">
      <c r="A156" s="413" t="s">
        <v>962</v>
      </c>
      <c r="B156" s="414" t="s">
        <v>31</v>
      </c>
      <c r="C156" s="414" t="s">
        <v>58</v>
      </c>
      <c r="D156" s="415" t="s">
        <v>575</v>
      </c>
      <c r="E156" s="415" t="s">
        <v>651</v>
      </c>
      <c r="F156" s="416" t="s">
        <v>911</v>
      </c>
    </row>
    <row r="157" spans="1:6" ht="4.8" customHeight="1">
      <c r="A157" s="417"/>
      <c r="B157" s="418"/>
      <c r="C157" s="418"/>
      <c r="D157" s="419"/>
      <c r="E157" s="419"/>
      <c r="F157" s="420"/>
    </row>
    <row r="158" spans="1:6">
      <c r="A158" s="491" t="s">
        <v>594</v>
      </c>
      <c r="B158" s="492"/>
      <c r="C158" s="492"/>
      <c r="D158" s="492"/>
      <c r="E158" s="492"/>
      <c r="F158" s="493"/>
    </row>
    <row r="159" spans="1:6" ht="15.6">
      <c r="A159" s="421" t="s">
        <v>559</v>
      </c>
      <c r="B159" s="422" t="s">
        <v>560</v>
      </c>
      <c r="C159" s="422" t="s">
        <v>561</v>
      </c>
      <c r="D159" s="423" t="s">
        <v>562</v>
      </c>
      <c r="E159" s="423" t="s">
        <v>563</v>
      </c>
      <c r="F159" s="424" t="s">
        <v>564</v>
      </c>
    </row>
    <row r="160" spans="1:6">
      <c r="A160" s="413" t="s">
        <v>963</v>
      </c>
      <c r="B160" s="414" t="s">
        <v>82</v>
      </c>
      <c r="C160" s="414" t="s">
        <v>570</v>
      </c>
      <c r="D160" s="415" t="s">
        <v>575</v>
      </c>
      <c r="E160" s="415" t="s">
        <v>651</v>
      </c>
      <c r="F160" s="416" t="s">
        <v>879</v>
      </c>
    </row>
    <row r="161" spans="1:6">
      <c r="A161" s="409" t="s">
        <v>964</v>
      </c>
      <c r="B161" s="410" t="s">
        <v>53</v>
      </c>
      <c r="C161" s="410" t="s">
        <v>105</v>
      </c>
      <c r="D161" s="411" t="s">
        <v>882</v>
      </c>
      <c r="E161" s="411" t="s">
        <v>651</v>
      </c>
      <c r="F161" s="412" t="s">
        <v>881</v>
      </c>
    </row>
    <row r="162" spans="1:6">
      <c r="A162" s="413" t="s">
        <v>964</v>
      </c>
      <c r="B162" s="414" t="s">
        <v>107</v>
      </c>
      <c r="C162" s="414" t="s">
        <v>104</v>
      </c>
      <c r="D162" s="415" t="s">
        <v>571</v>
      </c>
      <c r="E162" s="415" t="s">
        <v>651</v>
      </c>
      <c r="F162" s="416" t="s">
        <v>879</v>
      </c>
    </row>
    <row r="163" spans="1:6">
      <c r="A163" s="409" t="s">
        <v>965</v>
      </c>
      <c r="B163" s="410" t="s">
        <v>31</v>
      </c>
      <c r="C163" s="410" t="s">
        <v>106</v>
      </c>
      <c r="D163" s="411" t="s">
        <v>966</v>
      </c>
      <c r="E163" s="411" t="s">
        <v>568</v>
      </c>
      <c r="F163" s="412" t="s">
        <v>896</v>
      </c>
    </row>
    <row r="164" spans="1:6">
      <c r="A164" s="413" t="s">
        <v>965</v>
      </c>
      <c r="B164" s="414" t="s">
        <v>58</v>
      </c>
      <c r="C164" s="414" t="s">
        <v>566</v>
      </c>
      <c r="D164" s="415" t="s">
        <v>580</v>
      </c>
      <c r="E164" s="415" t="s">
        <v>568</v>
      </c>
      <c r="F164" s="416" t="s">
        <v>897</v>
      </c>
    </row>
    <row r="165" spans="1:6">
      <c r="A165" s="409" t="s">
        <v>965</v>
      </c>
      <c r="B165" s="410" t="s">
        <v>55</v>
      </c>
      <c r="C165" s="410" t="s">
        <v>4</v>
      </c>
      <c r="D165" s="411" t="s">
        <v>650</v>
      </c>
      <c r="E165" s="411" t="s">
        <v>568</v>
      </c>
      <c r="F165" s="412" t="s">
        <v>898</v>
      </c>
    </row>
    <row r="166" spans="1:6">
      <c r="A166" s="413" t="s">
        <v>967</v>
      </c>
      <c r="B166" s="414" t="s">
        <v>28</v>
      </c>
      <c r="C166" s="414" t="s">
        <v>23</v>
      </c>
      <c r="D166" s="415" t="s">
        <v>652</v>
      </c>
      <c r="E166" s="415" t="s">
        <v>568</v>
      </c>
      <c r="F166" s="416" t="s">
        <v>917</v>
      </c>
    </row>
    <row r="167" spans="1:6">
      <c r="A167" s="409" t="s">
        <v>967</v>
      </c>
      <c r="B167" s="410" t="s">
        <v>24</v>
      </c>
      <c r="C167" s="410" t="s">
        <v>22</v>
      </c>
      <c r="D167" s="411" t="s">
        <v>569</v>
      </c>
      <c r="E167" s="411" t="s">
        <v>651</v>
      </c>
      <c r="F167" s="412" t="s">
        <v>890</v>
      </c>
    </row>
    <row r="168" spans="1:6">
      <c r="A168" s="417"/>
      <c r="B168" s="418"/>
      <c r="C168" s="418"/>
      <c r="D168" s="419"/>
      <c r="E168" s="419"/>
      <c r="F168" s="420"/>
    </row>
    <row r="169" spans="1:6">
      <c r="A169" s="500" t="s">
        <v>968</v>
      </c>
      <c r="B169" s="501"/>
      <c r="C169" s="501"/>
      <c r="D169" s="501"/>
      <c r="E169" s="501"/>
      <c r="F169" s="502"/>
    </row>
    <row r="170" spans="1:6">
      <c r="A170" s="433" t="s">
        <v>559</v>
      </c>
      <c r="B170" s="434" t="s">
        <v>560</v>
      </c>
      <c r="C170" s="434" t="s">
        <v>561</v>
      </c>
      <c r="D170" s="435" t="s">
        <v>562</v>
      </c>
      <c r="E170" s="435" t="s">
        <v>563</v>
      </c>
      <c r="F170" s="436" t="s">
        <v>564</v>
      </c>
    </row>
    <row r="171" spans="1:6" ht="27.6">
      <c r="A171" s="433" t="s">
        <v>969</v>
      </c>
      <c r="B171" s="434" t="s">
        <v>956</v>
      </c>
      <c r="C171" s="434" t="s">
        <v>590</v>
      </c>
      <c r="D171" s="435" t="s">
        <v>575</v>
      </c>
      <c r="E171" s="435" t="s">
        <v>565</v>
      </c>
      <c r="F171" s="436" t="s">
        <v>601</v>
      </c>
    </row>
    <row r="172" spans="1:6">
      <c r="A172" s="417"/>
      <c r="B172" s="418"/>
      <c r="C172" s="418"/>
      <c r="D172" s="419"/>
      <c r="E172" s="419"/>
      <c r="F172" s="420"/>
    </row>
    <row r="173" spans="1:6">
      <c r="A173" s="491" t="s">
        <v>595</v>
      </c>
      <c r="B173" s="492"/>
      <c r="C173" s="492"/>
      <c r="D173" s="492"/>
      <c r="E173" s="492"/>
      <c r="F173" s="493"/>
    </row>
    <row r="174" spans="1:6" ht="15.6">
      <c r="A174" s="405" t="s">
        <v>559</v>
      </c>
      <c r="B174" s="406" t="s">
        <v>560</v>
      </c>
      <c r="C174" s="406" t="s">
        <v>561</v>
      </c>
      <c r="D174" s="407" t="s">
        <v>562</v>
      </c>
      <c r="E174" s="407" t="s">
        <v>563</v>
      </c>
      <c r="F174" s="408" t="s">
        <v>564</v>
      </c>
    </row>
    <row r="175" spans="1:6">
      <c r="A175" s="409" t="s">
        <v>970</v>
      </c>
      <c r="B175" s="410" t="s">
        <v>58</v>
      </c>
      <c r="C175" s="410" t="s">
        <v>82</v>
      </c>
      <c r="D175" s="411" t="s">
        <v>580</v>
      </c>
      <c r="E175" s="411" t="s">
        <v>651</v>
      </c>
      <c r="F175" s="412" t="s">
        <v>879</v>
      </c>
    </row>
    <row r="176" spans="1:6">
      <c r="A176" s="413" t="s">
        <v>971</v>
      </c>
      <c r="B176" s="414" t="s">
        <v>105</v>
      </c>
      <c r="C176" s="414" t="s">
        <v>55</v>
      </c>
      <c r="D176" s="415" t="s">
        <v>578</v>
      </c>
      <c r="E176" s="415" t="s">
        <v>651</v>
      </c>
      <c r="F176" s="416" t="s">
        <v>881</v>
      </c>
    </row>
    <row r="177" spans="1:6">
      <c r="A177" s="409" t="s">
        <v>971</v>
      </c>
      <c r="B177" s="410" t="s">
        <v>107</v>
      </c>
      <c r="C177" s="410" t="s">
        <v>23</v>
      </c>
      <c r="D177" s="411" t="s">
        <v>571</v>
      </c>
      <c r="E177" s="411" t="s">
        <v>651</v>
      </c>
      <c r="F177" s="412" t="s">
        <v>879</v>
      </c>
    </row>
    <row r="178" spans="1:6">
      <c r="A178" s="413" t="s">
        <v>972</v>
      </c>
      <c r="B178" s="414" t="s">
        <v>104</v>
      </c>
      <c r="C178" s="414" t="s">
        <v>566</v>
      </c>
      <c r="D178" s="415" t="s">
        <v>889</v>
      </c>
      <c r="E178" s="415" t="s">
        <v>568</v>
      </c>
      <c r="F178" s="416" t="s">
        <v>896</v>
      </c>
    </row>
    <row r="179" spans="1:6">
      <c r="A179" s="409" t="s">
        <v>972</v>
      </c>
      <c r="B179" s="410" t="s">
        <v>28</v>
      </c>
      <c r="C179" s="410" t="s">
        <v>31</v>
      </c>
      <c r="D179" s="411" t="s">
        <v>652</v>
      </c>
      <c r="E179" s="411" t="s">
        <v>568</v>
      </c>
      <c r="F179" s="412" t="s">
        <v>897</v>
      </c>
    </row>
    <row r="180" spans="1:6">
      <c r="A180" s="413" t="s">
        <v>972</v>
      </c>
      <c r="B180" s="414" t="s">
        <v>4</v>
      </c>
      <c r="C180" s="414" t="s">
        <v>22</v>
      </c>
      <c r="D180" s="415" t="s">
        <v>574</v>
      </c>
      <c r="E180" s="415" t="s">
        <v>568</v>
      </c>
      <c r="F180" s="416" t="s">
        <v>898</v>
      </c>
    </row>
    <row r="181" spans="1:6">
      <c r="A181" s="409" t="s">
        <v>973</v>
      </c>
      <c r="B181" s="410" t="s">
        <v>24</v>
      </c>
      <c r="C181" s="410" t="s">
        <v>106</v>
      </c>
      <c r="D181" s="411" t="s">
        <v>576</v>
      </c>
      <c r="E181" s="411" t="s">
        <v>568</v>
      </c>
      <c r="F181" s="412" t="s">
        <v>917</v>
      </c>
    </row>
    <row r="182" spans="1:6">
      <c r="A182" s="413" t="s">
        <v>973</v>
      </c>
      <c r="B182" s="414" t="s">
        <v>570</v>
      </c>
      <c r="C182" s="414" t="s">
        <v>53</v>
      </c>
      <c r="D182" s="415" t="s">
        <v>974</v>
      </c>
      <c r="E182" s="415" t="s">
        <v>651</v>
      </c>
      <c r="F182" s="416" t="s">
        <v>890</v>
      </c>
    </row>
    <row r="183" spans="1:6" ht="6.6" customHeight="1">
      <c r="A183" s="417"/>
      <c r="B183" s="418"/>
      <c r="C183" s="418"/>
      <c r="D183" s="419"/>
      <c r="E183" s="419"/>
      <c r="F183" s="420"/>
    </row>
    <row r="184" spans="1:6">
      <c r="A184" s="491" t="s">
        <v>596</v>
      </c>
      <c r="B184" s="492"/>
      <c r="C184" s="492"/>
      <c r="D184" s="492"/>
      <c r="E184" s="492"/>
      <c r="F184" s="493"/>
    </row>
    <row r="185" spans="1:6" ht="15.6">
      <c r="A185" s="421" t="s">
        <v>559</v>
      </c>
      <c r="B185" s="422" t="s">
        <v>560</v>
      </c>
      <c r="C185" s="422" t="s">
        <v>561</v>
      </c>
      <c r="D185" s="423" t="s">
        <v>562</v>
      </c>
      <c r="E185" s="423" t="s">
        <v>563</v>
      </c>
      <c r="F185" s="424" t="s">
        <v>564</v>
      </c>
    </row>
    <row r="186" spans="1:6">
      <c r="A186" s="413" t="s">
        <v>975</v>
      </c>
      <c r="B186" s="414" t="s">
        <v>23</v>
      </c>
      <c r="C186" s="414" t="s">
        <v>58</v>
      </c>
      <c r="D186" s="415" t="s">
        <v>572</v>
      </c>
      <c r="E186" s="415" t="s">
        <v>651</v>
      </c>
      <c r="F186" s="416" t="s">
        <v>879</v>
      </c>
    </row>
    <row r="187" spans="1:6">
      <c r="A187" s="409" t="s">
        <v>976</v>
      </c>
      <c r="B187" s="410" t="s">
        <v>104</v>
      </c>
      <c r="C187" s="410" t="s">
        <v>105</v>
      </c>
      <c r="D187" s="411" t="s">
        <v>889</v>
      </c>
      <c r="E187" s="411" t="s">
        <v>651</v>
      </c>
      <c r="F187" s="412" t="s">
        <v>879</v>
      </c>
    </row>
    <row r="188" spans="1:6">
      <c r="A188" s="413" t="s">
        <v>977</v>
      </c>
      <c r="B188" s="414" t="s">
        <v>31</v>
      </c>
      <c r="C188" s="414" t="s">
        <v>22</v>
      </c>
      <c r="D188" s="415" t="s">
        <v>966</v>
      </c>
      <c r="E188" s="415" t="s">
        <v>651</v>
      </c>
      <c r="F188" s="416" t="s">
        <v>898</v>
      </c>
    </row>
    <row r="189" spans="1:6">
      <c r="A189" s="409" t="s">
        <v>978</v>
      </c>
      <c r="B189" s="410" t="s">
        <v>106</v>
      </c>
      <c r="C189" s="410" t="s">
        <v>4</v>
      </c>
      <c r="D189" s="411" t="s">
        <v>891</v>
      </c>
      <c r="E189" s="411" t="s">
        <v>651</v>
      </c>
      <c r="F189" s="412" t="s">
        <v>890</v>
      </c>
    </row>
    <row r="190" spans="1:6">
      <c r="A190" s="503" t="s">
        <v>979</v>
      </c>
      <c r="B190" s="504"/>
      <c r="C190" s="504"/>
      <c r="D190" s="504"/>
      <c r="E190" s="504"/>
      <c r="F190" s="505"/>
    </row>
    <row r="191" spans="1:6" ht="8.4" customHeight="1">
      <c r="A191" s="417"/>
      <c r="B191" s="418"/>
      <c r="C191" s="418"/>
      <c r="D191" s="419"/>
      <c r="E191" s="419"/>
      <c r="F191" s="420"/>
    </row>
    <row r="192" spans="1:6">
      <c r="A192" s="500" t="s">
        <v>980</v>
      </c>
      <c r="B192" s="501"/>
      <c r="C192" s="501"/>
      <c r="D192" s="501"/>
      <c r="E192" s="501"/>
      <c r="F192" s="502"/>
    </row>
    <row r="193" spans="1:6">
      <c r="A193" s="433" t="s">
        <v>559</v>
      </c>
      <c r="B193" s="434" t="s">
        <v>560</v>
      </c>
      <c r="C193" s="434" t="s">
        <v>561</v>
      </c>
      <c r="D193" s="435" t="s">
        <v>562</v>
      </c>
      <c r="E193" s="435" t="s">
        <v>563</v>
      </c>
      <c r="F193" s="436" t="s">
        <v>564</v>
      </c>
    </row>
    <row r="194" spans="1:6">
      <c r="A194" s="437" t="s">
        <v>981</v>
      </c>
      <c r="B194" s="438" t="s">
        <v>590</v>
      </c>
      <c r="C194" s="438" t="s">
        <v>956</v>
      </c>
      <c r="D194" s="439" t="s">
        <v>574</v>
      </c>
      <c r="E194" s="439" t="s">
        <v>565</v>
      </c>
      <c r="F194" s="440" t="s">
        <v>601</v>
      </c>
    </row>
    <row r="195" spans="1:6">
      <c r="A195" s="417"/>
      <c r="B195" s="418"/>
      <c r="C195" s="418"/>
      <c r="D195" s="419"/>
      <c r="E195" s="419"/>
      <c r="F195" s="420"/>
    </row>
    <row r="196" spans="1:6">
      <c r="A196" s="491" t="s">
        <v>597</v>
      </c>
      <c r="B196" s="492"/>
      <c r="C196" s="492"/>
      <c r="D196" s="492"/>
      <c r="E196" s="492"/>
      <c r="F196" s="493"/>
    </row>
    <row r="197" spans="1:6" ht="15.6">
      <c r="A197" s="421" t="s">
        <v>559</v>
      </c>
      <c r="B197" s="422" t="s">
        <v>560</v>
      </c>
      <c r="C197" s="422" t="s">
        <v>561</v>
      </c>
      <c r="D197" s="423" t="s">
        <v>562</v>
      </c>
      <c r="E197" s="423" t="s">
        <v>563</v>
      </c>
      <c r="F197" s="424" t="s">
        <v>564</v>
      </c>
    </row>
    <row r="198" spans="1:6">
      <c r="A198" s="413" t="s">
        <v>982</v>
      </c>
      <c r="B198" s="414" t="s">
        <v>104</v>
      </c>
      <c r="C198" s="414" t="s">
        <v>55</v>
      </c>
      <c r="D198" s="415" t="s">
        <v>889</v>
      </c>
      <c r="E198" s="415" t="s">
        <v>651</v>
      </c>
      <c r="F198" s="416" t="s">
        <v>881</v>
      </c>
    </row>
    <row r="199" spans="1:6">
      <c r="A199" s="409" t="s">
        <v>982</v>
      </c>
      <c r="B199" s="410" t="s">
        <v>28</v>
      </c>
      <c r="C199" s="410" t="s">
        <v>82</v>
      </c>
      <c r="D199" s="411" t="s">
        <v>652</v>
      </c>
      <c r="E199" s="411" t="s">
        <v>651</v>
      </c>
      <c r="F199" s="412" t="s">
        <v>879</v>
      </c>
    </row>
    <row r="200" spans="1:6">
      <c r="A200" s="413" t="s">
        <v>983</v>
      </c>
      <c r="B200" s="414" t="s">
        <v>31</v>
      </c>
      <c r="C200" s="414" t="s">
        <v>570</v>
      </c>
      <c r="D200" s="415" t="s">
        <v>575</v>
      </c>
      <c r="E200" s="415" t="s">
        <v>568</v>
      </c>
      <c r="F200" s="416" t="s">
        <v>896</v>
      </c>
    </row>
    <row r="201" spans="1:6">
      <c r="A201" s="409" t="s">
        <v>983</v>
      </c>
      <c r="B201" s="410" t="s">
        <v>566</v>
      </c>
      <c r="C201" s="410" t="s">
        <v>23</v>
      </c>
      <c r="D201" s="411" t="s">
        <v>900</v>
      </c>
      <c r="E201" s="411" t="s">
        <v>568</v>
      </c>
      <c r="F201" s="412" t="s">
        <v>897</v>
      </c>
    </row>
    <row r="202" spans="1:6">
      <c r="A202" s="413" t="s">
        <v>983</v>
      </c>
      <c r="B202" s="414" t="s">
        <v>22</v>
      </c>
      <c r="C202" s="414" t="s">
        <v>53</v>
      </c>
      <c r="D202" s="415" t="s">
        <v>567</v>
      </c>
      <c r="E202" s="415" t="s">
        <v>651</v>
      </c>
      <c r="F202" s="416" t="s">
        <v>898</v>
      </c>
    </row>
    <row r="203" spans="1:6">
      <c r="A203" s="409" t="s">
        <v>984</v>
      </c>
      <c r="B203" s="410" t="s">
        <v>4</v>
      </c>
      <c r="C203" s="410" t="s">
        <v>105</v>
      </c>
      <c r="D203" s="411" t="s">
        <v>574</v>
      </c>
      <c r="E203" s="411" t="s">
        <v>568</v>
      </c>
      <c r="F203" s="412" t="s">
        <v>917</v>
      </c>
    </row>
    <row r="204" spans="1:6">
      <c r="A204" s="413" t="s">
        <v>984</v>
      </c>
      <c r="B204" s="414" t="s">
        <v>58</v>
      </c>
      <c r="C204" s="414" t="s">
        <v>24</v>
      </c>
      <c r="D204" s="415" t="s">
        <v>653</v>
      </c>
      <c r="E204" s="415" t="s">
        <v>651</v>
      </c>
      <c r="F204" s="416" t="s">
        <v>890</v>
      </c>
    </row>
    <row r="205" spans="1:6">
      <c r="A205" s="409" t="s">
        <v>984</v>
      </c>
      <c r="B205" s="410" t="s">
        <v>106</v>
      </c>
      <c r="C205" s="410" t="s">
        <v>107</v>
      </c>
      <c r="D205" s="411" t="s">
        <v>891</v>
      </c>
      <c r="E205" s="411" t="s">
        <v>568</v>
      </c>
      <c r="F205" s="412" t="s">
        <v>892</v>
      </c>
    </row>
    <row r="206" spans="1:6" ht="7.8" customHeight="1">
      <c r="A206" s="417"/>
      <c r="B206" s="418"/>
      <c r="C206" s="418"/>
      <c r="D206" s="419"/>
      <c r="E206" s="419"/>
      <c r="F206" s="420"/>
    </row>
    <row r="207" spans="1:6">
      <c r="A207" s="491" t="s">
        <v>598</v>
      </c>
      <c r="B207" s="492"/>
      <c r="C207" s="492"/>
      <c r="D207" s="492"/>
      <c r="E207" s="492"/>
      <c r="F207" s="493"/>
    </row>
    <row r="208" spans="1:6" ht="15.6">
      <c r="A208" s="405" t="s">
        <v>559</v>
      </c>
      <c r="B208" s="406" t="s">
        <v>560</v>
      </c>
      <c r="C208" s="406" t="s">
        <v>561</v>
      </c>
      <c r="D208" s="407" t="s">
        <v>562</v>
      </c>
      <c r="E208" s="407" t="s">
        <v>563</v>
      </c>
      <c r="F208" s="408" t="s">
        <v>564</v>
      </c>
    </row>
    <row r="209" spans="1:6">
      <c r="A209" s="409" t="s">
        <v>985</v>
      </c>
      <c r="B209" s="410" t="s">
        <v>82</v>
      </c>
      <c r="C209" s="410" t="s">
        <v>31</v>
      </c>
      <c r="D209" s="411" t="s">
        <v>575</v>
      </c>
      <c r="E209" s="411" t="s">
        <v>651</v>
      </c>
      <c r="F209" s="412" t="s">
        <v>879</v>
      </c>
    </row>
    <row r="210" spans="1:6">
      <c r="A210" s="413" t="s">
        <v>986</v>
      </c>
      <c r="B210" s="414" t="s">
        <v>55</v>
      </c>
      <c r="C210" s="414" t="s">
        <v>22</v>
      </c>
      <c r="D210" s="415" t="s">
        <v>650</v>
      </c>
      <c r="E210" s="415" t="s">
        <v>651</v>
      </c>
      <c r="F210" s="416" t="s">
        <v>881</v>
      </c>
    </row>
    <row r="211" spans="1:6">
      <c r="A211" s="409" t="s">
        <v>986</v>
      </c>
      <c r="B211" s="410" t="s">
        <v>4</v>
      </c>
      <c r="C211" s="410" t="s">
        <v>104</v>
      </c>
      <c r="D211" s="411" t="s">
        <v>574</v>
      </c>
      <c r="E211" s="411" t="s">
        <v>651</v>
      </c>
      <c r="F211" s="412" t="s">
        <v>879</v>
      </c>
    </row>
    <row r="212" spans="1:6">
      <c r="A212" s="413" t="s">
        <v>987</v>
      </c>
      <c r="B212" s="414" t="s">
        <v>28</v>
      </c>
      <c r="C212" s="414" t="s">
        <v>106</v>
      </c>
      <c r="D212" s="415" t="s">
        <v>652</v>
      </c>
      <c r="E212" s="415" t="s">
        <v>568</v>
      </c>
      <c r="F212" s="416" t="s">
        <v>896</v>
      </c>
    </row>
    <row r="213" spans="1:6">
      <c r="A213" s="409" t="s">
        <v>987</v>
      </c>
      <c r="B213" s="410" t="s">
        <v>24</v>
      </c>
      <c r="C213" s="410" t="s">
        <v>570</v>
      </c>
      <c r="D213" s="411" t="s">
        <v>575</v>
      </c>
      <c r="E213" s="411" t="s">
        <v>568</v>
      </c>
      <c r="F213" s="412" t="s">
        <v>897</v>
      </c>
    </row>
    <row r="214" spans="1:6">
      <c r="A214" s="413" t="s">
        <v>987</v>
      </c>
      <c r="B214" s="414" t="s">
        <v>53</v>
      </c>
      <c r="C214" s="414" t="s">
        <v>58</v>
      </c>
      <c r="D214" s="415" t="s">
        <v>882</v>
      </c>
      <c r="E214" s="415" t="s">
        <v>568</v>
      </c>
      <c r="F214" s="416" t="s">
        <v>898</v>
      </c>
    </row>
    <row r="215" spans="1:6">
      <c r="A215" s="409" t="s">
        <v>988</v>
      </c>
      <c r="B215" s="410" t="s">
        <v>105</v>
      </c>
      <c r="C215" s="410" t="s">
        <v>23</v>
      </c>
      <c r="D215" s="411" t="s">
        <v>578</v>
      </c>
      <c r="E215" s="411" t="s">
        <v>568</v>
      </c>
      <c r="F215" s="412" t="s">
        <v>917</v>
      </c>
    </row>
    <row r="216" spans="1:6">
      <c r="A216" s="413" t="s">
        <v>988</v>
      </c>
      <c r="B216" s="414" t="s">
        <v>566</v>
      </c>
      <c r="C216" s="414" t="s">
        <v>107</v>
      </c>
      <c r="D216" s="415" t="s">
        <v>900</v>
      </c>
      <c r="E216" s="415" t="s">
        <v>651</v>
      </c>
      <c r="F216" s="416" t="s">
        <v>890</v>
      </c>
    </row>
    <row r="217" spans="1:6" ht="6.6" customHeight="1">
      <c r="A217" s="417"/>
      <c r="B217" s="418"/>
      <c r="C217" s="418"/>
      <c r="D217" s="419"/>
      <c r="E217" s="419"/>
      <c r="F217" s="420"/>
    </row>
    <row r="218" spans="1:6">
      <c r="A218" s="491" t="s">
        <v>599</v>
      </c>
      <c r="B218" s="492"/>
      <c r="C218" s="492"/>
      <c r="D218" s="492"/>
      <c r="E218" s="492"/>
      <c r="F218" s="493"/>
    </row>
    <row r="219" spans="1:6" ht="15.6">
      <c r="A219" s="421" t="s">
        <v>559</v>
      </c>
      <c r="B219" s="422" t="s">
        <v>560</v>
      </c>
      <c r="C219" s="422" t="s">
        <v>561</v>
      </c>
      <c r="D219" s="423" t="s">
        <v>562</v>
      </c>
      <c r="E219" s="423" t="s">
        <v>563</v>
      </c>
      <c r="F219" s="424" t="s">
        <v>564</v>
      </c>
    </row>
    <row r="220" spans="1:6">
      <c r="A220" s="413" t="s">
        <v>989</v>
      </c>
      <c r="B220" s="414" t="s">
        <v>4</v>
      </c>
      <c r="C220" s="414" t="s">
        <v>55</v>
      </c>
      <c r="D220" s="415" t="s">
        <v>574</v>
      </c>
      <c r="E220" s="415" t="s">
        <v>651</v>
      </c>
      <c r="F220" s="416" t="s">
        <v>879</v>
      </c>
    </row>
    <row r="221" spans="1:6">
      <c r="A221" s="409" t="s">
        <v>990</v>
      </c>
      <c r="B221" s="410" t="s">
        <v>53</v>
      </c>
      <c r="C221" s="410" t="s">
        <v>28</v>
      </c>
      <c r="D221" s="411" t="s">
        <v>882</v>
      </c>
      <c r="E221" s="411" t="s">
        <v>651</v>
      </c>
      <c r="F221" s="412" t="s">
        <v>881</v>
      </c>
    </row>
    <row r="222" spans="1:6">
      <c r="A222" s="413" t="s">
        <v>990</v>
      </c>
      <c r="B222" s="414" t="s">
        <v>31</v>
      </c>
      <c r="C222" s="414" t="s">
        <v>24</v>
      </c>
      <c r="D222" s="415" t="s">
        <v>575</v>
      </c>
      <c r="E222" s="415" t="s">
        <v>651</v>
      </c>
      <c r="F222" s="416" t="s">
        <v>879</v>
      </c>
    </row>
    <row r="223" spans="1:6">
      <c r="A223" s="409" t="s">
        <v>991</v>
      </c>
      <c r="B223" s="410" t="s">
        <v>566</v>
      </c>
      <c r="C223" s="410" t="s">
        <v>104</v>
      </c>
      <c r="D223" s="411" t="s">
        <v>900</v>
      </c>
      <c r="E223" s="411" t="s">
        <v>568</v>
      </c>
      <c r="F223" s="412" t="s">
        <v>896</v>
      </c>
    </row>
    <row r="224" spans="1:6">
      <c r="A224" s="413" t="s">
        <v>991</v>
      </c>
      <c r="B224" s="414" t="s">
        <v>570</v>
      </c>
      <c r="C224" s="414" t="s">
        <v>82</v>
      </c>
      <c r="D224" s="415" t="s">
        <v>575</v>
      </c>
      <c r="E224" s="415" t="s">
        <v>568</v>
      </c>
      <c r="F224" s="416" t="s">
        <v>897</v>
      </c>
    </row>
    <row r="225" spans="1:6">
      <c r="A225" s="409" t="s">
        <v>991</v>
      </c>
      <c r="B225" s="410" t="s">
        <v>23</v>
      </c>
      <c r="C225" s="410" t="s">
        <v>22</v>
      </c>
      <c r="D225" s="411" t="s">
        <v>572</v>
      </c>
      <c r="E225" s="411" t="s">
        <v>568</v>
      </c>
      <c r="F225" s="412" t="s">
        <v>898</v>
      </c>
    </row>
    <row r="226" spans="1:6">
      <c r="A226" s="413" t="s">
        <v>992</v>
      </c>
      <c r="B226" s="414" t="s">
        <v>106</v>
      </c>
      <c r="C226" s="414" t="s">
        <v>105</v>
      </c>
      <c r="D226" s="415" t="s">
        <v>891</v>
      </c>
      <c r="E226" s="415" t="s">
        <v>568</v>
      </c>
      <c r="F226" s="416" t="s">
        <v>917</v>
      </c>
    </row>
    <row r="227" spans="1:6">
      <c r="A227" s="409" t="s">
        <v>992</v>
      </c>
      <c r="B227" s="410" t="s">
        <v>107</v>
      </c>
      <c r="C227" s="410" t="s">
        <v>58</v>
      </c>
      <c r="D227" s="411" t="s">
        <v>571</v>
      </c>
      <c r="E227" s="411" t="s">
        <v>651</v>
      </c>
      <c r="F227" s="412" t="s">
        <v>890</v>
      </c>
    </row>
    <row r="228" spans="1:6" ht="6.6" customHeight="1">
      <c r="A228" s="417"/>
      <c r="B228" s="418"/>
      <c r="C228" s="418"/>
      <c r="D228" s="419"/>
      <c r="E228" s="419"/>
      <c r="F228" s="420"/>
    </row>
    <row r="229" spans="1:6">
      <c r="A229" s="491" t="s">
        <v>600</v>
      </c>
      <c r="B229" s="492"/>
      <c r="C229" s="492"/>
      <c r="D229" s="492"/>
      <c r="E229" s="492"/>
      <c r="F229" s="493"/>
    </row>
    <row r="230" spans="1:6" ht="15.6">
      <c r="A230" s="405" t="s">
        <v>559</v>
      </c>
      <c r="B230" s="406" t="s">
        <v>560</v>
      </c>
      <c r="C230" s="406" t="s">
        <v>561</v>
      </c>
      <c r="D230" s="407" t="s">
        <v>562</v>
      </c>
      <c r="E230" s="407" t="s">
        <v>563</v>
      </c>
      <c r="F230" s="408" t="s">
        <v>564</v>
      </c>
    </row>
    <row r="231" spans="1:6">
      <c r="A231" s="409" t="s">
        <v>993</v>
      </c>
      <c r="B231" s="410" t="s">
        <v>31</v>
      </c>
      <c r="C231" s="410" t="s">
        <v>4</v>
      </c>
      <c r="D231" s="411" t="s">
        <v>575</v>
      </c>
      <c r="E231" s="411" t="s">
        <v>651</v>
      </c>
      <c r="F231" s="412" t="s">
        <v>879</v>
      </c>
    </row>
    <row r="232" spans="1:6">
      <c r="A232" s="413" t="s">
        <v>994</v>
      </c>
      <c r="B232" s="414" t="s">
        <v>28</v>
      </c>
      <c r="C232" s="414" t="s">
        <v>24</v>
      </c>
      <c r="D232" s="415" t="s">
        <v>652</v>
      </c>
      <c r="E232" s="415" t="s">
        <v>651</v>
      </c>
      <c r="F232" s="416" t="s">
        <v>881</v>
      </c>
    </row>
    <row r="233" spans="1:6">
      <c r="A233" s="409" t="s">
        <v>994</v>
      </c>
      <c r="B233" s="410" t="s">
        <v>570</v>
      </c>
      <c r="C233" s="410" t="s">
        <v>23</v>
      </c>
      <c r="D233" s="411" t="s">
        <v>575</v>
      </c>
      <c r="E233" s="411" t="s">
        <v>651</v>
      </c>
      <c r="F233" s="412" t="s">
        <v>879</v>
      </c>
    </row>
    <row r="234" spans="1:6">
      <c r="A234" s="413" t="s">
        <v>995</v>
      </c>
      <c r="B234" s="414" t="s">
        <v>58</v>
      </c>
      <c r="C234" s="414" t="s">
        <v>105</v>
      </c>
      <c r="D234" s="415" t="s">
        <v>580</v>
      </c>
      <c r="E234" s="415" t="s">
        <v>568</v>
      </c>
      <c r="F234" s="416" t="s">
        <v>896</v>
      </c>
    </row>
    <row r="235" spans="1:6">
      <c r="A235" s="409" t="s">
        <v>995</v>
      </c>
      <c r="B235" s="410" t="s">
        <v>82</v>
      </c>
      <c r="C235" s="410" t="s">
        <v>106</v>
      </c>
      <c r="D235" s="411" t="s">
        <v>575</v>
      </c>
      <c r="E235" s="411" t="s">
        <v>568</v>
      </c>
      <c r="F235" s="412" t="s">
        <v>897</v>
      </c>
    </row>
    <row r="236" spans="1:6">
      <c r="A236" s="413" t="s">
        <v>995</v>
      </c>
      <c r="B236" s="414" t="s">
        <v>107</v>
      </c>
      <c r="C236" s="414" t="s">
        <v>53</v>
      </c>
      <c r="D236" s="415" t="s">
        <v>571</v>
      </c>
      <c r="E236" s="415" t="s">
        <v>568</v>
      </c>
      <c r="F236" s="416" t="s">
        <v>898</v>
      </c>
    </row>
    <row r="237" spans="1:6">
      <c r="A237" s="409" t="s">
        <v>996</v>
      </c>
      <c r="B237" s="410" t="s">
        <v>55</v>
      </c>
      <c r="C237" s="410" t="s">
        <v>566</v>
      </c>
      <c r="D237" s="411" t="s">
        <v>650</v>
      </c>
      <c r="E237" s="411" t="s">
        <v>568</v>
      </c>
      <c r="F237" s="412" t="s">
        <v>917</v>
      </c>
    </row>
    <row r="238" spans="1:6">
      <c r="A238" s="413" t="s">
        <v>996</v>
      </c>
      <c r="B238" s="414" t="s">
        <v>104</v>
      </c>
      <c r="C238" s="414" t="s">
        <v>22</v>
      </c>
      <c r="D238" s="415" t="s">
        <v>889</v>
      </c>
      <c r="E238" s="415" t="s">
        <v>651</v>
      </c>
      <c r="F238" s="416" t="s">
        <v>890</v>
      </c>
    </row>
    <row r="239" spans="1:6" ht="8.4" customHeight="1">
      <c r="A239" s="417"/>
      <c r="B239" s="418"/>
      <c r="C239" s="418"/>
      <c r="D239" s="419"/>
      <c r="E239" s="419"/>
      <c r="F239" s="420"/>
    </row>
    <row r="240" spans="1:6">
      <c r="A240" s="491" t="s">
        <v>602</v>
      </c>
      <c r="B240" s="492"/>
      <c r="C240" s="492"/>
      <c r="D240" s="492"/>
      <c r="E240" s="492"/>
      <c r="F240" s="493"/>
    </row>
    <row r="241" spans="1:6" ht="15.6">
      <c r="A241" s="421" t="s">
        <v>559</v>
      </c>
      <c r="B241" s="422" t="s">
        <v>560</v>
      </c>
      <c r="C241" s="422" t="s">
        <v>561</v>
      </c>
      <c r="D241" s="423" t="s">
        <v>562</v>
      </c>
      <c r="E241" s="423" t="s">
        <v>563</v>
      </c>
      <c r="F241" s="424" t="s">
        <v>564</v>
      </c>
    </row>
    <row r="242" spans="1:6">
      <c r="A242" s="413" t="s">
        <v>997</v>
      </c>
      <c r="B242" s="414" t="s">
        <v>53</v>
      </c>
      <c r="C242" s="414" t="s">
        <v>4</v>
      </c>
      <c r="D242" s="415" t="s">
        <v>882</v>
      </c>
      <c r="E242" s="415" t="s">
        <v>651</v>
      </c>
      <c r="F242" s="416" t="s">
        <v>879</v>
      </c>
    </row>
    <row r="243" spans="1:6">
      <c r="A243" s="409" t="s">
        <v>998</v>
      </c>
      <c r="B243" s="410" t="s">
        <v>105</v>
      </c>
      <c r="C243" s="410" t="s">
        <v>28</v>
      </c>
      <c r="D243" s="411" t="s">
        <v>578</v>
      </c>
      <c r="E243" s="411" t="s">
        <v>651</v>
      </c>
      <c r="F243" s="412" t="s">
        <v>881</v>
      </c>
    </row>
    <row r="244" spans="1:6">
      <c r="A244" s="413" t="s">
        <v>998</v>
      </c>
      <c r="B244" s="414" t="s">
        <v>570</v>
      </c>
      <c r="C244" s="414" t="s">
        <v>107</v>
      </c>
      <c r="D244" s="415" t="s">
        <v>575</v>
      </c>
      <c r="E244" s="415" t="s">
        <v>651</v>
      </c>
      <c r="F244" s="416" t="s">
        <v>879</v>
      </c>
    </row>
    <row r="245" spans="1:6">
      <c r="A245" s="409" t="s">
        <v>999</v>
      </c>
      <c r="B245" s="410" t="s">
        <v>106</v>
      </c>
      <c r="C245" s="410" t="s">
        <v>104</v>
      </c>
      <c r="D245" s="411" t="s">
        <v>891</v>
      </c>
      <c r="E245" s="411" t="s">
        <v>568</v>
      </c>
      <c r="F245" s="412" t="s">
        <v>896</v>
      </c>
    </row>
    <row r="246" spans="1:6">
      <c r="A246" s="413" t="s">
        <v>999</v>
      </c>
      <c r="B246" s="414" t="s">
        <v>566</v>
      </c>
      <c r="C246" s="414" t="s">
        <v>31</v>
      </c>
      <c r="D246" s="415" t="s">
        <v>900</v>
      </c>
      <c r="E246" s="415" t="s">
        <v>568</v>
      </c>
      <c r="F246" s="416" t="s">
        <v>897</v>
      </c>
    </row>
    <row r="247" spans="1:6">
      <c r="A247" s="409" t="s">
        <v>999</v>
      </c>
      <c r="B247" s="410" t="s">
        <v>82</v>
      </c>
      <c r="C247" s="410" t="s">
        <v>58</v>
      </c>
      <c r="D247" s="411" t="s">
        <v>575</v>
      </c>
      <c r="E247" s="411" t="s">
        <v>568</v>
      </c>
      <c r="F247" s="412" t="s">
        <v>898</v>
      </c>
    </row>
    <row r="248" spans="1:6">
      <c r="A248" s="413" t="s">
        <v>1000</v>
      </c>
      <c r="B248" s="414" t="s">
        <v>22</v>
      </c>
      <c r="C248" s="414" t="s">
        <v>24</v>
      </c>
      <c r="D248" s="415" t="s">
        <v>567</v>
      </c>
      <c r="E248" s="415" t="s">
        <v>568</v>
      </c>
      <c r="F248" s="416" t="s">
        <v>917</v>
      </c>
    </row>
    <row r="249" spans="1:6">
      <c r="A249" s="409" t="s">
        <v>1000</v>
      </c>
      <c r="B249" s="410" t="s">
        <v>23</v>
      </c>
      <c r="C249" s="410" t="s">
        <v>55</v>
      </c>
      <c r="D249" s="411" t="s">
        <v>572</v>
      </c>
      <c r="E249" s="411" t="s">
        <v>651</v>
      </c>
      <c r="F249" s="412" t="s">
        <v>890</v>
      </c>
    </row>
    <row r="250" spans="1:6" ht="6" customHeight="1">
      <c r="A250" s="417"/>
      <c r="B250" s="418"/>
      <c r="C250" s="418"/>
      <c r="D250" s="419"/>
      <c r="E250" s="419"/>
      <c r="F250" s="420"/>
    </row>
    <row r="251" spans="1:6">
      <c r="A251" s="491" t="s">
        <v>603</v>
      </c>
      <c r="B251" s="492"/>
      <c r="C251" s="492"/>
      <c r="D251" s="492"/>
      <c r="E251" s="492"/>
      <c r="F251" s="493"/>
    </row>
    <row r="252" spans="1:6" ht="15.6">
      <c r="A252" s="405" t="s">
        <v>559</v>
      </c>
      <c r="B252" s="406" t="s">
        <v>560</v>
      </c>
      <c r="C252" s="406" t="s">
        <v>561</v>
      </c>
      <c r="D252" s="407" t="s">
        <v>562</v>
      </c>
      <c r="E252" s="407" t="s">
        <v>563</v>
      </c>
      <c r="F252" s="408" t="s">
        <v>564</v>
      </c>
    </row>
    <row r="253" spans="1:6">
      <c r="A253" s="409" t="s">
        <v>1001</v>
      </c>
      <c r="B253" s="410" t="s">
        <v>4</v>
      </c>
      <c r="C253" s="410" t="s">
        <v>570</v>
      </c>
      <c r="D253" s="411" t="s">
        <v>574</v>
      </c>
      <c r="E253" s="411" t="s">
        <v>651</v>
      </c>
      <c r="F253" s="412" t="s">
        <v>879</v>
      </c>
    </row>
    <row r="254" spans="1:6">
      <c r="A254" s="413" t="s">
        <v>1002</v>
      </c>
      <c r="B254" s="414" t="s">
        <v>566</v>
      </c>
      <c r="C254" s="414" t="s">
        <v>106</v>
      </c>
      <c r="D254" s="415" t="s">
        <v>900</v>
      </c>
      <c r="E254" s="415" t="s">
        <v>651</v>
      </c>
      <c r="F254" s="416" t="s">
        <v>881</v>
      </c>
    </row>
    <row r="255" spans="1:6">
      <c r="A255" s="409" t="s">
        <v>1002</v>
      </c>
      <c r="B255" s="410" t="s">
        <v>23</v>
      </c>
      <c r="C255" s="410" t="s">
        <v>82</v>
      </c>
      <c r="D255" s="411" t="s">
        <v>572</v>
      </c>
      <c r="E255" s="411" t="s">
        <v>651</v>
      </c>
      <c r="F255" s="412" t="s">
        <v>879</v>
      </c>
    </row>
    <row r="256" spans="1:6">
      <c r="A256" s="413" t="s">
        <v>1003</v>
      </c>
      <c r="B256" s="414" t="s">
        <v>104</v>
      </c>
      <c r="C256" s="414" t="s">
        <v>28</v>
      </c>
      <c r="D256" s="415" t="s">
        <v>889</v>
      </c>
      <c r="E256" s="415" t="s">
        <v>568</v>
      </c>
      <c r="F256" s="416" t="s">
        <v>896</v>
      </c>
    </row>
    <row r="257" spans="1:6">
      <c r="A257" s="409" t="s">
        <v>1003</v>
      </c>
      <c r="B257" s="410" t="s">
        <v>24</v>
      </c>
      <c r="C257" s="410" t="s">
        <v>58</v>
      </c>
      <c r="D257" s="411" t="s">
        <v>576</v>
      </c>
      <c r="E257" s="411" t="s">
        <v>568</v>
      </c>
      <c r="F257" s="412" t="s">
        <v>897</v>
      </c>
    </row>
    <row r="258" spans="1:6">
      <c r="A258" s="413" t="s">
        <v>1003</v>
      </c>
      <c r="B258" s="414" t="s">
        <v>55</v>
      </c>
      <c r="C258" s="414" t="s">
        <v>53</v>
      </c>
      <c r="D258" s="415" t="s">
        <v>650</v>
      </c>
      <c r="E258" s="415" t="s">
        <v>568</v>
      </c>
      <c r="F258" s="416" t="s">
        <v>898</v>
      </c>
    </row>
    <row r="259" spans="1:6">
      <c r="A259" s="409" t="s">
        <v>1004</v>
      </c>
      <c r="B259" s="410" t="s">
        <v>31</v>
      </c>
      <c r="C259" s="410" t="s">
        <v>105</v>
      </c>
      <c r="D259" s="411" t="s">
        <v>575</v>
      </c>
      <c r="E259" s="411" t="s">
        <v>568</v>
      </c>
      <c r="F259" s="412" t="s">
        <v>917</v>
      </c>
    </row>
    <row r="260" spans="1:6">
      <c r="A260" s="413" t="s">
        <v>1004</v>
      </c>
      <c r="B260" s="414" t="s">
        <v>22</v>
      </c>
      <c r="C260" s="414" t="s">
        <v>107</v>
      </c>
      <c r="D260" s="415" t="s">
        <v>567</v>
      </c>
      <c r="E260" s="415" t="s">
        <v>651</v>
      </c>
      <c r="F260" s="416" t="s">
        <v>890</v>
      </c>
    </row>
    <row r="261" spans="1:6" ht="6.6" customHeight="1">
      <c r="A261" s="417"/>
      <c r="B261" s="418"/>
      <c r="C261" s="418"/>
      <c r="D261" s="419"/>
      <c r="E261" s="419"/>
      <c r="F261" s="420"/>
    </row>
    <row r="262" spans="1:6">
      <c r="A262" s="491" t="s">
        <v>604</v>
      </c>
      <c r="B262" s="492"/>
      <c r="C262" s="492"/>
      <c r="D262" s="492"/>
      <c r="E262" s="492"/>
      <c r="F262" s="493"/>
    </row>
    <row r="263" spans="1:6" ht="15.6">
      <c r="A263" s="421" t="s">
        <v>559</v>
      </c>
      <c r="B263" s="422" t="s">
        <v>560</v>
      </c>
      <c r="C263" s="422" t="s">
        <v>561</v>
      </c>
      <c r="D263" s="423" t="s">
        <v>562</v>
      </c>
      <c r="E263" s="423" t="s">
        <v>563</v>
      </c>
      <c r="F263" s="424" t="s">
        <v>564</v>
      </c>
    </row>
    <row r="264" spans="1:6">
      <c r="A264" s="413" t="s">
        <v>1005</v>
      </c>
      <c r="B264" s="414" t="s">
        <v>24</v>
      </c>
      <c r="C264" s="414" t="s">
        <v>566</v>
      </c>
      <c r="D264" s="415" t="s">
        <v>569</v>
      </c>
      <c r="E264" s="415" t="s">
        <v>651</v>
      </c>
      <c r="F264" s="416" t="s">
        <v>879</v>
      </c>
    </row>
    <row r="265" spans="1:6">
      <c r="A265" s="409" t="s">
        <v>1006</v>
      </c>
      <c r="B265" s="410" t="s">
        <v>105</v>
      </c>
      <c r="C265" s="410" t="s">
        <v>104</v>
      </c>
      <c r="D265" s="411" t="s">
        <v>578</v>
      </c>
      <c r="E265" s="411" t="s">
        <v>651</v>
      </c>
      <c r="F265" s="412" t="s">
        <v>881</v>
      </c>
    </row>
    <row r="266" spans="1:6">
      <c r="A266" s="413" t="s">
        <v>1006</v>
      </c>
      <c r="B266" s="414" t="s">
        <v>53</v>
      </c>
      <c r="C266" s="414" t="s">
        <v>82</v>
      </c>
      <c r="D266" s="415" t="s">
        <v>882</v>
      </c>
      <c r="E266" s="415" t="s">
        <v>651</v>
      </c>
      <c r="F266" s="416" t="s">
        <v>879</v>
      </c>
    </row>
    <row r="267" spans="1:6">
      <c r="A267" s="409" t="s">
        <v>1007</v>
      </c>
      <c r="B267" s="410" t="s">
        <v>22</v>
      </c>
      <c r="C267" s="410" t="s">
        <v>570</v>
      </c>
      <c r="D267" s="411" t="s">
        <v>567</v>
      </c>
      <c r="E267" s="411" t="s">
        <v>568</v>
      </c>
      <c r="F267" s="412" t="s">
        <v>896</v>
      </c>
    </row>
    <row r="268" spans="1:6">
      <c r="A268" s="413" t="s">
        <v>1007</v>
      </c>
      <c r="B268" s="414" t="s">
        <v>106</v>
      </c>
      <c r="C268" s="414" t="s">
        <v>23</v>
      </c>
      <c r="D268" s="415" t="s">
        <v>891</v>
      </c>
      <c r="E268" s="415" t="s">
        <v>568</v>
      </c>
      <c r="F268" s="416" t="s">
        <v>897</v>
      </c>
    </row>
    <row r="269" spans="1:6">
      <c r="A269" s="409" t="s">
        <v>1007</v>
      </c>
      <c r="B269" s="410" t="s">
        <v>107</v>
      </c>
      <c r="C269" s="410" t="s">
        <v>4</v>
      </c>
      <c r="D269" s="411" t="s">
        <v>571</v>
      </c>
      <c r="E269" s="411" t="s">
        <v>568</v>
      </c>
      <c r="F269" s="412" t="s">
        <v>898</v>
      </c>
    </row>
    <row r="270" spans="1:6">
      <c r="A270" s="413" t="s">
        <v>1008</v>
      </c>
      <c r="B270" s="414" t="s">
        <v>55</v>
      </c>
      <c r="C270" s="414" t="s">
        <v>28</v>
      </c>
      <c r="D270" s="415" t="s">
        <v>650</v>
      </c>
      <c r="E270" s="415" t="s">
        <v>568</v>
      </c>
      <c r="F270" s="416" t="s">
        <v>917</v>
      </c>
    </row>
    <row r="271" spans="1:6">
      <c r="A271" s="409" t="s">
        <v>1008</v>
      </c>
      <c r="B271" s="410" t="s">
        <v>58</v>
      </c>
      <c r="C271" s="410" t="s">
        <v>31</v>
      </c>
      <c r="D271" s="411" t="s">
        <v>653</v>
      </c>
      <c r="E271" s="411" t="s">
        <v>651</v>
      </c>
      <c r="F271" s="412" t="s">
        <v>890</v>
      </c>
    </row>
    <row r="272" spans="1:6" ht="6.6" customHeight="1">
      <c r="A272" s="417"/>
      <c r="B272" s="418"/>
      <c r="C272" s="418"/>
      <c r="D272" s="419"/>
      <c r="E272" s="419"/>
      <c r="F272" s="420"/>
    </row>
    <row r="273" spans="1:6">
      <c r="A273" s="491" t="s">
        <v>605</v>
      </c>
      <c r="B273" s="492"/>
      <c r="C273" s="492"/>
      <c r="D273" s="492"/>
      <c r="E273" s="492"/>
      <c r="F273" s="493"/>
    </row>
    <row r="274" spans="1:6" ht="15.6">
      <c r="A274" s="405" t="s">
        <v>559</v>
      </c>
      <c r="B274" s="406" t="s">
        <v>560</v>
      </c>
      <c r="C274" s="406" t="s">
        <v>561</v>
      </c>
      <c r="D274" s="407" t="s">
        <v>562</v>
      </c>
      <c r="E274" s="407" t="s">
        <v>563</v>
      </c>
      <c r="F274" s="408" t="s">
        <v>564</v>
      </c>
    </row>
    <row r="275" spans="1:6">
      <c r="A275" s="409" t="s">
        <v>1009</v>
      </c>
      <c r="B275" s="410" t="s">
        <v>570</v>
      </c>
      <c r="C275" s="410" t="s">
        <v>24</v>
      </c>
      <c r="D275" s="411" t="s">
        <v>575</v>
      </c>
      <c r="E275" s="411" t="s">
        <v>651</v>
      </c>
      <c r="F275" s="412" t="s">
        <v>879</v>
      </c>
    </row>
    <row r="276" spans="1:6">
      <c r="A276" s="413" t="s">
        <v>1010</v>
      </c>
      <c r="B276" s="414" t="s">
        <v>105</v>
      </c>
      <c r="C276" s="414" t="s">
        <v>22</v>
      </c>
      <c r="D276" s="415" t="s">
        <v>578</v>
      </c>
      <c r="E276" s="415" t="s">
        <v>651</v>
      </c>
      <c r="F276" s="416" t="s">
        <v>881</v>
      </c>
    </row>
    <row r="277" spans="1:6">
      <c r="A277" s="409" t="s">
        <v>1010</v>
      </c>
      <c r="B277" s="410" t="s">
        <v>23</v>
      </c>
      <c r="C277" s="410" t="s">
        <v>104</v>
      </c>
      <c r="D277" s="411" t="s">
        <v>572</v>
      </c>
      <c r="E277" s="411" t="s">
        <v>651</v>
      </c>
      <c r="F277" s="412" t="s">
        <v>879</v>
      </c>
    </row>
    <row r="278" spans="1:6">
      <c r="A278" s="413" t="s">
        <v>1011</v>
      </c>
      <c r="B278" s="414" t="s">
        <v>28</v>
      </c>
      <c r="C278" s="414" t="s">
        <v>58</v>
      </c>
      <c r="D278" s="415" t="s">
        <v>652</v>
      </c>
      <c r="E278" s="415" t="s">
        <v>568</v>
      </c>
      <c r="F278" s="416" t="s">
        <v>896</v>
      </c>
    </row>
    <row r="279" spans="1:6">
      <c r="A279" s="409" t="s">
        <v>1011</v>
      </c>
      <c r="B279" s="410" t="s">
        <v>106</v>
      </c>
      <c r="C279" s="410" t="s">
        <v>53</v>
      </c>
      <c r="D279" s="411" t="s">
        <v>891</v>
      </c>
      <c r="E279" s="411" t="s">
        <v>568</v>
      </c>
      <c r="F279" s="412" t="s">
        <v>897</v>
      </c>
    </row>
    <row r="280" spans="1:6">
      <c r="A280" s="413" t="s">
        <v>1011</v>
      </c>
      <c r="B280" s="414" t="s">
        <v>82</v>
      </c>
      <c r="C280" s="414" t="s">
        <v>107</v>
      </c>
      <c r="D280" s="415" t="s">
        <v>575</v>
      </c>
      <c r="E280" s="415" t="s">
        <v>568</v>
      </c>
      <c r="F280" s="416" t="s">
        <v>898</v>
      </c>
    </row>
    <row r="281" spans="1:6">
      <c r="A281" s="409" t="s">
        <v>1012</v>
      </c>
      <c r="B281" s="410" t="s">
        <v>31</v>
      </c>
      <c r="C281" s="410" t="s">
        <v>55</v>
      </c>
      <c r="D281" s="411" t="s">
        <v>575</v>
      </c>
      <c r="E281" s="411" t="s">
        <v>568</v>
      </c>
      <c r="F281" s="412" t="s">
        <v>917</v>
      </c>
    </row>
    <row r="282" spans="1:6">
      <c r="A282" s="413" t="s">
        <v>1012</v>
      </c>
      <c r="B282" s="414" t="s">
        <v>4</v>
      </c>
      <c r="C282" s="414" t="s">
        <v>566</v>
      </c>
      <c r="D282" s="415" t="s">
        <v>574</v>
      </c>
      <c r="E282" s="415" t="s">
        <v>651</v>
      </c>
      <c r="F282" s="416" t="s">
        <v>890</v>
      </c>
    </row>
    <row r="283" spans="1:6" ht="6.6" customHeight="1">
      <c r="A283" s="417"/>
      <c r="B283" s="418"/>
      <c r="C283" s="418"/>
      <c r="D283" s="419"/>
      <c r="E283" s="419"/>
      <c r="F283" s="420"/>
    </row>
    <row r="284" spans="1:6">
      <c r="A284" s="491" t="s">
        <v>1013</v>
      </c>
      <c r="B284" s="492"/>
      <c r="C284" s="492"/>
      <c r="D284" s="492"/>
      <c r="E284" s="492"/>
      <c r="F284" s="493"/>
    </row>
    <row r="285" spans="1:6" ht="15.6">
      <c r="A285" s="421" t="s">
        <v>559</v>
      </c>
      <c r="B285" s="422" t="s">
        <v>560</v>
      </c>
      <c r="C285" s="422" t="s">
        <v>561</v>
      </c>
      <c r="D285" s="423" t="s">
        <v>562</v>
      </c>
      <c r="E285" s="423" t="s">
        <v>563</v>
      </c>
      <c r="F285" s="424" t="s">
        <v>564</v>
      </c>
    </row>
    <row r="286" spans="1:6">
      <c r="A286" s="413" t="s">
        <v>1014</v>
      </c>
      <c r="B286" s="441" t="s">
        <v>601</v>
      </c>
      <c r="C286" s="441" t="s">
        <v>601</v>
      </c>
      <c r="D286" s="415" t="s">
        <v>601</v>
      </c>
      <c r="E286" s="415" t="s">
        <v>651</v>
      </c>
      <c r="F286" s="416" t="s">
        <v>601</v>
      </c>
    </row>
    <row r="287" spans="1:6">
      <c r="A287" s="409" t="s">
        <v>1015</v>
      </c>
      <c r="B287" s="442" t="s">
        <v>601</v>
      </c>
      <c r="C287" s="442" t="s">
        <v>601</v>
      </c>
      <c r="D287" s="411" t="s">
        <v>601</v>
      </c>
      <c r="E287" s="411" t="s">
        <v>651</v>
      </c>
      <c r="F287" s="412" t="s">
        <v>601</v>
      </c>
    </row>
    <row r="288" spans="1:6">
      <c r="A288" s="413" t="s">
        <v>1015</v>
      </c>
      <c r="B288" s="441" t="s">
        <v>601</v>
      </c>
      <c r="C288" s="441" t="s">
        <v>601</v>
      </c>
      <c r="D288" s="415" t="s">
        <v>601</v>
      </c>
      <c r="E288" s="415" t="s">
        <v>651</v>
      </c>
      <c r="F288" s="416" t="s">
        <v>601</v>
      </c>
    </row>
    <row r="289" spans="1:6">
      <c r="A289" s="409" t="s">
        <v>1016</v>
      </c>
      <c r="B289" s="442" t="s">
        <v>601</v>
      </c>
      <c r="C289" s="442" t="s">
        <v>601</v>
      </c>
      <c r="D289" s="411" t="s">
        <v>601</v>
      </c>
      <c r="E289" s="411" t="s">
        <v>651</v>
      </c>
      <c r="F289" s="412" t="s">
        <v>601</v>
      </c>
    </row>
    <row r="290" spans="1:6" ht="7.8" customHeight="1">
      <c r="A290" s="417"/>
      <c r="B290" s="418"/>
      <c r="C290" s="418"/>
      <c r="D290" s="419"/>
      <c r="E290" s="419"/>
      <c r="F290" s="420"/>
    </row>
    <row r="291" spans="1:6">
      <c r="A291" s="491" t="s">
        <v>1017</v>
      </c>
      <c r="B291" s="492"/>
      <c r="C291" s="492"/>
      <c r="D291" s="492"/>
      <c r="E291" s="492"/>
      <c r="F291" s="493"/>
    </row>
    <row r="292" spans="1:6" ht="15.6">
      <c r="A292" s="405" t="s">
        <v>559</v>
      </c>
      <c r="B292" s="406" t="s">
        <v>560</v>
      </c>
      <c r="C292" s="406" t="s">
        <v>561</v>
      </c>
      <c r="D292" s="407" t="s">
        <v>562</v>
      </c>
      <c r="E292" s="407" t="s">
        <v>563</v>
      </c>
      <c r="F292" s="408" t="s">
        <v>564</v>
      </c>
    </row>
    <row r="293" spans="1:6">
      <c r="A293" s="409" t="s">
        <v>1018</v>
      </c>
      <c r="B293" s="442" t="s">
        <v>601</v>
      </c>
      <c r="C293" s="442" t="s">
        <v>601</v>
      </c>
      <c r="D293" s="411" t="s">
        <v>601</v>
      </c>
      <c r="E293" s="411" t="s">
        <v>651</v>
      </c>
      <c r="F293" s="412" t="s">
        <v>601</v>
      </c>
    </row>
    <row r="294" spans="1:6">
      <c r="A294" s="413" t="s">
        <v>1019</v>
      </c>
      <c r="B294" s="441" t="s">
        <v>601</v>
      </c>
      <c r="C294" s="441" t="s">
        <v>601</v>
      </c>
      <c r="D294" s="415" t="s">
        <v>601</v>
      </c>
      <c r="E294" s="415" t="s">
        <v>651</v>
      </c>
      <c r="F294" s="416" t="s">
        <v>601</v>
      </c>
    </row>
    <row r="295" spans="1:6" ht="4.8" customHeight="1">
      <c r="A295" s="417"/>
      <c r="B295" s="418"/>
      <c r="C295" s="418"/>
      <c r="D295" s="419"/>
      <c r="E295" s="419"/>
      <c r="F295" s="420"/>
    </row>
    <row r="296" spans="1:6">
      <c r="A296" s="491" t="s">
        <v>654</v>
      </c>
      <c r="B296" s="492"/>
      <c r="C296" s="492"/>
      <c r="D296" s="492"/>
      <c r="E296" s="492"/>
      <c r="F296" s="493"/>
    </row>
    <row r="297" spans="1:6" ht="15.6">
      <c r="A297" s="421" t="s">
        <v>559</v>
      </c>
      <c r="B297" s="422" t="s">
        <v>560</v>
      </c>
      <c r="C297" s="422" t="s">
        <v>561</v>
      </c>
      <c r="D297" s="423" t="s">
        <v>562</v>
      </c>
      <c r="E297" s="423" t="s">
        <v>563</v>
      </c>
      <c r="F297" s="424" t="s">
        <v>564</v>
      </c>
    </row>
    <row r="298" spans="1:6">
      <c r="A298" s="413" t="s">
        <v>1020</v>
      </c>
      <c r="B298" s="441" t="s">
        <v>601</v>
      </c>
      <c r="C298" s="441" t="s">
        <v>601</v>
      </c>
      <c r="D298" s="415" t="s">
        <v>601</v>
      </c>
      <c r="E298" s="415" t="s">
        <v>651</v>
      </c>
      <c r="F298" s="416" t="s">
        <v>601</v>
      </c>
    </row>
    <row r="299" spans="1:6">
      <c r="A299" s="409" t="s">
        <v>1021</v>
      </c>
      <c r="B299" s="442" t="s">
        <v>601</v>
      </c>
      <c r="C299" s="442" t="s">
        <v>601</v>
      </c>
      <c r="D299" s="411" t="s">
        <v>601</v>
      </c>
      <c r="E299" s="411" t="s">
        <v>651</v>
      </c>
      <c r="F299" s="412" t="s">
        <v>601</v>
      </c>
    </row>
    <row r="300" spans="1:6" ht="6.6" customHeight="1">
      <c r="A300" s="417"/>
      <c r="B300" s="418"/>
      <c r="C300" s="418"/>
      <c r="D300" s="419"/>
      <c r="E300" s="419"/>
      <c r="F300" s="420"/>
    </row>
    <row r="301" spans="1:6">
      <c r="A301" s="491" t="s">
        <v>606</v>
      </c>
      <c r="B301" s="492"/>
      <c r="C301" s="492"/>
      <c r="D301" s="492"/>
      <c r="E301" s="492"/>
      <c r="F301" s="493"/>
    </row>
    <row r="302" spans="1:6" ht="15.6">
      <c r="A302" s="405" t="s">
        <v>559</v>
      </c>
      <c r="B302" s="406" t="s">
        <v>560</v>
      </c>
      <c r="C302" s="406" t="s">
        <v>561</v>
      </c>
      <c r="D302" s="407" t="s">
        <v>562</v>
      </c>
      <c r="E302" s="407" t="s">
        <v>563</v>
      </c>
      <c r="F302" s="408" t="s">
        <v>564</v>
      </c>
    </row>
    <row r="303" spans="1:6">
      <c r="A303" s="409" t="s">
        <v>1022</v>
      </c>
      <c r="B303" s="442" t="s">
        <v>601</v>
      </c>
      <c r="C303" s="442" t="s">
        <v>601</v>
      </c>
      <c r="D303" s="411" t="s">
        <v>601</v>
      </c>
      <c r="E303" s="411" t="s">
        <v>565</v>
      </c>
      <c r="F303" s="412" t="s">
        <v>601</v>
      </c>
    </row>
    <row r="304" spans="1:6" ht="15" thickBot="1">
      <c r="A304" s="443"/>
      <c r="B304" s="444"/>
      <c r="C304" s="444"/>
      <c r="D304" s="445"/>
      <c r="E304" s="445"/>
      <c r="F304" s="446"/>
    </row>
    <row r="305" ht="15" thickTop="1"/>
  </sheetData>
  <mergeCells count="34">
    <mergeCell ref="A124:F124"/>
    <mergeCell ref="A3:F3"/>
    <mergeCell ref="A14:F14"/>
    <mergeCell ref="A25:F25"/>
    <mergeCell ref="A36:F36"/>
    <mergeCell ref="A47:F47"/>
    <mergeCell ref="A58:F58"/>
    <mergeCell ref="A69:F69"/>
    <mergeCell ref="A80:F80"/>
    <mergeCell ref="A91:F91"/>
    <mergeCell ref="A102:F102"/>
    <mergeCell ref="A113:F113"/>
    <mergeCell ref="A207:F207"/>
    <mergeCell ref="A135:F135"/>
    <mergeCell ref="A141:F141"/>
    <mergeCell ref="A143:F143"/>
    <mergeCell ref="A147:F147"/>
    <mergeCell ref="A158:F158"/>
    <mergeCell ref="A169:F169"/>
    <mergeCell ref="A173:F173"/>
    <mergeCell ref="A184:F184"/>
    <mergeCell ref="A190:F190"/>
    <mergeCell ref="A192:F192"/>
    <mergeCell ref="A196:F196"/>
    <mergeCell ref="A284:F284"/>
    <mergeCell ref="A291:F291"/>
    <mergeCell ref="A296:F296"/>
    <mergeCell ref="A301:F301"/>
    <mergeCell ref="A218:F218"/>
    <mergeCell ref="A229:F229"/>
    <mergeCell ref="A240:F240"/>
    <mergeCell ref="A251:F251"/>
    <mergeCell ref="A262:F262"/>
    <mergeCell ref="A273:F273"/>
  </mergeCells>
  <hyperlinks>
    <hyperlink ref="B5" r:id="rId1" display="http://www.theroar.com.au/rugby-league/nrl-fixtures/%E2%80%9Chttp:/www.theroar.com.au/rugby-league/nrl/st-george-illawarra-dragons/%E2%80%9D" xr:uid="{81E8534B-28B7-4C60-89A6-7801DECE4F15}"/>
    <hyperlink ref="C5" r:id="rId2" display="http://www.theroar.com.au/rugby-league/nrl-fixtures/%E2%80%9Chttp:/www.theroar.com.au/rugby-league/nrl/brisbane-broncos/%E2%80%9D" xr:uid="{27DADF44-BA93-41A9-813D-CFBAB6757E9E}"/>
    <hyperlink ref="B6" r:id="rId3" display="http://www.theroar.com.au/rugby-league/nrl-fixtures/%E2%80%9Chttp:/www.theroar.com.au/rugby-league/nrl/newcastle-knights/%E2%80%9D" xr:uid="{3FB87DD6-7395-424C-B772-F766C5C9D139}"/>
    <hyperlink ref="C6" r:id="rId4" display="http://www.theroar.com.au/rugby-league/nrl-fixtures/%E2%80%9Chttp:/www.theroar.com.au/rugby-league/nrl/manly-sea-eagles/%E2%80%9D" xr:uid="{7EB223E8-578C-420F-A074-B513DEC52CAA}"/>
    <hyperlink ref="B7" r:id="rId5" display="http://www.theroar.com.au/rugby-league/nrl-fixtures/%E2%80%9Chttp:/www.theroar.com.au/rugby-league/nrl/north-queensland-cowboys/%E2%80%9D" xr:uid="{1ED82880-0015-4523-BD62-A417853ACC41}"/>
    <hyperlink ref="C7" r:id="rId6" display="http://www.theroar.com.au/rugby-league/nrl-fixtures/%E2%80%9Chttp:/www.theroar.com.au/rugby-league/nrl/cronulla-sharks/%E2%80%9D" xr:uid="{55EB14F2-C25B-4EF3-A0EE-3D74669418D6}"/>
    <hyperlink ref="B8" r:id="rId7" display="http://www.theroar.com.au/rugby-league/nrl-fixtures/%E2%80%9Chttp:/www.theroar.com.au/rugby-league/nrl/wests-tigers/%E2%80%9D" xr:uid="{B38C32A3-BF51-476B-B606-A4E878D666BD}"/>
    <hyperlink ref="C8" r:id="rId8" display="http://www.theroar.com.au/rugby-league/nrl-fixtures/%E2%80%9Chttp:/www.theroar.com.au/rugby-league/nrl/sydney-roosters/%E2%80%9D" xr:uid="{FE323C08-EF5C-4BA1-A91A-4F648AC368DE}"/>
    <hyperlink ref="B9" r:id="rId9" display="http://www.theroar.com.au/rugby-league/nrl-fixtures/%E2%80%9Chttp:/www.theroar.com.au/rugby-league/nrl/south-sydney-rabbitohs/%E2%80%9D" xr:uid="{E1B542E9-868F-445B-AAB5-D57C9008FB57}"/>
    <hyperlink ref="C9" r:id="rId10" display="http://www.theroar.com.au/rugby-league/nrl-fixtures/%E2%80%9Chttp:/www.theroar.com.au/rugby-league/nrl/new-zealand-warriors/%E2%80%9D" xr:uid="{997E0A5F-D923-4CA7-A677-3134BC6209AC}"/>
    <hyperlink ref="B10" r:id="rId11" display="http://www.theroar.com.au/rugby-league/nrl-fixtures/%E2%80%9Chttp:/www.theroar.com.au/rugby-league/nrl/canterbury-bulldogs/%E2%80%9D" xr:uid="{848917D3-D6C0-43A6-9711-298AF7404431}"/>
    <hyperlink ref="C10" r:id="rId12" display="http://www.theroar.com.au/rugby-league/nrl-fixtures/%E2%80%9Chttp:/www.theroar.com.au/rugby-league/nrl/melbourne-storm/%E2%80%9D" xr:uid="{44E541DD-92AE-4D37-AE59-8C230D7218AA}"/>
    <hyperlink ref="B11" r:id="rId13" display="http://www.theroar.com.au/rugby-league/nrl-fixtures/%E2%80%9Chttp:/www.theroar.com.au/rugby-league/nrl/penrith-panthers/%E2%80%9D" xr:uid="{2CC6AF95-9238-4B72-A1E7-159449158FED}"/>
    <hyperlink ref="C11" r:id="rId14" display="http://www.theroar.com.au/rugby-league/nrl-fixtures/%E2%80%9Chttp:/www.theroar.com.au/rugby-league/nrl/parramatta-eels/%E2%80%9D" xr:uid="{47026ED0-7DF5-4B98-B903-6F1DBC2EA859}"/>
    <hyperlink ref="B12" r:id="rId15" display="http://www.theroar.com.au/rugby-league/nrl-fixtures/%E2%80%9Chttp:/www.theroar.com.au/rugby-league/nrl/gold-coast-titans/%E2%80%9D" xr:uid="{24DA4705-4623-4B3C-A9CA-2E5A1846B382}"/>
    <hyperlink ref="C12" r:id="rId16" display="http://www.theroar.com.au/rugby-league/nrl-fixtures/%E2%80%9Chttp:/www.theroar.com.au/rugby-league/nrl/canberra-raiders/%E2%80%9D" xr:uid="{3604E898-A3B6-4B13-9981-A822D6F85B85}"/>
    <hyperlink ref="B16" r:id="rId17" display="http://www.theroar.com.au/rugby-league/nrl-fixtures/%E2%80%9Chttp:/www.theroar.com.au/rugby-league/nrl/cronulla-sharks/%E2%80%9D" xr:uid="{02BBF63D-540E-4CAF-A682-A15D3D50AE04}"/>
    <hyperlink ref="C16" r:id="rId18" display="http://www.theroar.com.au/rugby-league/nrl-fixtures/%E2%80%9Chttp:/www.theroar.com.au/rugby-league/nrl/st-george-illawarra-dragons/%E2%80%9D" xr:uid="{09BC00A8-0B53-4325-A61D-11C7FF10C206}"/>
    <hyperlink ref="B17" r:id="rId19" display="http://www.theroar.com.au/rugby-league/nrl-fixtures/%E2%80%9Chttp:/www.theroar.com.au/rugby-league/nrl/sydney-roosters/%E2%80%9D" xr:uid="{CE9B5B0D-B3CC-48AB-90C3-8DAC84D75A63}"/>
    <hyperlink ref="C17" r:id="rId20" display="http://www.theroar.com.au/rugby-league/nrl-fixtures/%E2%80%9Chttp:/www.theroar.com.au/rugby-league/nrl/canterbury-bulldogs/%E2%80%9D" xr:uid="{B3F980BB-F177-445D-AECB-134D8B1B1341}"/>
    <hyperlink ref="B18" r:id="rId21" display="http://www.theroar.com.au/rugby-league/nrl-fixtures/%E2%80%9Chttp:/www.theroar.com.au/rugby-league/nrl/brisbane-broncos/%E2%80%9D" xr:uid="{5CC1442C-9A1B-4BEA-96E1-896EE8DA1CEF}"/>
    <hyperlink ref="C18" r:id="rId22" display="http://www.theroar.com.au/rugby-league/nrl-fixtures/%E2%80%9Chttp:/www.theroar.com.au/rugby-league/nrl/north-queensland-cowboys/%E2%80%9D" xr:uid="{0E782F60-7CDF-426A-A96F-F9C133CDC830}"/>
    <hyperlink ref="B19" r:id="rId23" display="http://www.theroar.com.au/rugby-league/nrl-fixtures/%E2%80%9Chttp:/www.theroar.com.au/rugby-league/nrl/new-zealand-warriors/%E2%80%9D" xr:uid="{AB2E1405-0B04-47C5-BFFF-B5BF091184DA}"/>
    <hyperlink ref="C19" r:id="rId24" display="http://www.theroar.com.au/rugby-league/nrl-fixtures/%E2%80%9Chttp:/www.theroar.com.au/rugby-league/nrl/gold-coast-titans/%E2%80%9D" xr:uid="{369DC00F-6F9E-4960-A1FC-E2C20CABAB0D}"/>
    <hyperlink ref="B20" r:id="rId25" display="http://www.theroar.com.au/rugby-league/nrl-fixtures/%E2%80%9Chttp:/www.theroar.com.au/rugby-league/nrl/penrith-panthers/%E2%80%9D" xr:uid="{AD043CFC-B8B9-40A4-BDE8-D65700035F19}"/>
    <hyperlink ref="C20" r:id="rId26" display="http://www.theroar.com.au/rugby-league/nrl-fixtures/%E2%80%9Chttp:/www.theroar.com.au/rugby-league/nrl/south-sydney-rabbitohs/%E2%80%9D" xr:uid="{84B2134B-4413-44C2-93BD-286C93052FFC}"/>
    <hyperlink ref="B21" r:id="rId27" display="http://www.theroar.com.au/rugby-league/nrl-fixtures/%E2%80%9Chttp:/www.theroar.com.au/rugby-league/nrl/melbourne-storm/%E2%80%9D" xr:uid="{8A371136-7E75-4223-9945-072353D7B993}"/>
    <hyperlink ref="C21" r:id="rId28" display="http://www.theroar.com.au/rugby-league/nrl-fixtures/%E2%80%9Chttp:/www.theroar.com.au/rugby-league/nrl/wests-tigers/%E2%80%9D" xr:uid="{57DA9BF6-B305-4279-8EBC-1B2ABDFA7FCF}"/>
    <hyperlink ref="B22" r:id="rId29" display="http://www.theroar.com.au/rugby-league/nrl-fixtures/%E2%80%9Chttp:/www.theroar.com.au/rugby-league/nrl/manly-sea-eagles/%E2%80%9D" xr:uid="{65453B1B-10D0-4E0F-85F1-EDC6EF27E9E6}"/>
    <hyperlink ref="C22" r:id="rId30" display="http://www.theroar.com.au/rugby-league/nrl-fixtures/%E2%80%9Chttp:/www.theroar.com.au/rugby-league/nrl/parramatta-eels/%E2%80%9D" xr:uid="{4BCB8E55-29D2-4FF9-A908-81379D4B9D78}"/>
    <hyperlink ref="B23" r:id="rId31" display="http://www.theroar.com.au/rugby-league/nrl-fixtures/%E2%80%9Chttp:/www.theroar.com.au/rugby-league/nrl/canberra-raiders/%E2%80%9D" xr:uid="{87D2FDC8-EDEF-4541-91A3-15708298984F}"/>
    <hyperlink ref="C23" r:id="rId32" display="http://www.theroar.com.au/rugby-league/nrl-fixtures/%E2%80%9Chttp:/www.theroar.com.au/rugby-league/nrl/newcastle-knights/%E2%80%9D" xr:uid="{EACC72DC-F90B-4A70-881B-166FA15910B4}"/>
    <hyperlink ref="B27" r:id="rId33" display="http://www.theroar.com.au/rugby-league/nrl-fixtures/%E2%80%9Chttp:/www.theroar.com.au/rugby-league/nrl/melbourne-storm/%E2%80%9D" xr:uid="{E44A964C-6C83-4A34-A5C0-F3C45D00691B}"/>
    <hyperlink ref="C27" r:id="rId34" display="http://www.theroar.com.au/rugby-league/nrl-fixtures/%E2%80%9Chttp:/www.theroar.com.au/rugby-league/nrl/north-queensland-cowboys/%E2%80%9D" xr:uid="{884A12A2-C437-4642-95A5-D7D7A491E7A1}"/>
    <hyperlink ref="B28" r:id="rId35" display="http://www.theroar.com.au/rugby-league/nrl-fixtures/%E2%80%9Chttp:/www.theroar.com.au/rugby-league/nrl/canterbury-bulldogs/%E2%80%9D" xr:uid="{0C1FCDB2-9C0E-4E0C-A2F5-19457C75CBC2}"/>
    <hyperlink ref="C28" r:id="rId36" display="http://www.theroar.com.au/rugby-league/nrl-fixtures/%E2%80%9Chttp:/www.theroar.com.au/rugby-league/nrl/penrith-panthers/%E2%80%9D" xr:uid="{F1BBC845-DFD2-4E6D-9248-517AD821CBB4}"/>
    <hyperlink ref="B29" r:id="rId37" display="http://www.theroar.com.au/rugby-league/nrl-fixtures/%E2%80%9Chttp:/www.theroar.com.au/rugby-league/nrl/wests-tigers/%E2%80%9D" xr:uid="{9C9298AF-BA9B-430A-B6DD-9EAFA32A63BB}"/>
    <hyperlink ref="C29" r:id="rId38" display="http://www.theroar.com.au/rugby-league/nrl-fixtures/%E2%80%9Chttp:/www.theroar.com.au/rugby-league/nrl/brisbane-broncos/%E2%80%9D" xr:uid="{55B92C31-C4DD-47FB-912C-C647690D251D}"/>
    <hyperlink ref="B30" r:id="rId39" display="http://www.theroar.com.au/rugby-league/nrl-fixtures/%E2%80%9Chttp:/www.theroar.com.au/rugby-league/nrl/canberra-raiders/%E2%80%9D" xr:uid="{AE4B2AB0-D35C-4CBA-BF4B-A851DEDE295B}"/>
    <hyperlink ref="C30" r:id="rId40" display="http://www.theroar.com.au/rugby-league/nrl-fixtures/%E2%80%9Chttp:/www.theroar.com.au/rugby-league/nrl/new-zealand-warriors/%E2%80%9D" xr:uid="{CF6FB06E-EA9E-4466-A397-97DFBAAD13A3}"/>
    <hyperlink ref="B31" r:id="rId41" display="http://www.theroar.com.au/rugby-league/nrl-fixtures/%E2%80%9Chttp:/www.theroar.com.au/rugby-league/nrl/south-sydney-rabbitohs/%E2%80%9D" xr:uid="{47086FC7-5347-447D-A757-444A82DD5137}"/>
    <hyperlink ref="C31" r:id="rId42" display="http://www.theroar.com.au/rugby-league/nrl-fixtures/%E2%80%9Chttp:/www.theroar.com.au/rugby-league/nrl/manly-sea-eagles/%E2%80%9D" xr:uid="{34BF8E39-C480-4839-9924-F46B4C2F5012}"/>
    <hyperlink ref="B32" r:id="rId43" display="http://www.theroar.com.au/rugby-league/nrl-fixtures/%E2%80%9Chttp:/www.theroar.com.au/rugby-league/nrl/parramatta-eels/%E2%80%9D" xr:uid="{31AA1D86-EAF6-4DB7-A105-83C1DFFA2BC6}"/>
    <hyperlink ref="C32" r:id="rId44" display="http://www.theroar.com.au/rugby-league/nrl-fixtures/%E2%80%9Chttp:/www.theroar.com.au/rugby-league/nrl/cronulla-sharks/%E2%80%9D" xr:uid="{9722F486-3ECD-4F29-B698-E1EAF5DDC2AD}"/>
    <hyperlink ref="B33" r:id="rId45" display="http://www.theroar.com.au/rugby-league/nrl-fixtures/%E2%80%9Chttp:/www.theroar.com.au/rugby-league/nrl/gold-coast-titans/%E2%80%9D" xr:uid="{B3D8549F-E79C-42E7-B662-CDA3D4CA123E}"/>
    <hyperlink ref="C33" r:id="rId46" display="http://www.theroar.com.au/rugby-league/nrl-fixtures/%E2%80%9Chttp:/www.theroar.com.au/rugby-league/nrl/st-george-illawarra-dragons/%E2%80%9D" xr:uid="{207E3D73-DF4F-4C9B-9AF5-BB0E2178227B}"/>
    <hyperlink ref="B34" r:id="rId47" display="http://www.theroar.com.au/rugby-league/nrl-fixtures/%E2%80%9Chttp:/www.theroar.com.au/rugby-league/nrl/sydney-roosters/%E2%80%9D" xr:uid="{1AC58A89-71FC-4087-BF4A-7F3EE1402765}"/>
    <hyperlink ref="C34" r:id="rId48" display="http://www.theroar.com.au/rugby-league/nrl-fixtures/%E2%80%9Chttp:/www.theroar.com.au/rugby-league/nrl/newcastle-knights/%E2%80%9D" xr:uid="{2CE86F8C-63B5-4FD6-87C2-1976AB12B616}"/>
    <hyperlink ref="B38" r:id="rId49" display="http://www.theroar.com.au/rugby-league/nrl-fixtures/%E2%80%9Chttp:/www.theroar.com.au/rugby-league/nrl/north-queensland-cowboys/%E2%80%9D" xr:uid="{D4086E20-53C9-4FC6-8F94-BA57617821E2}"/>
    <hyperlink ref="C38" r:id="rId50" display="http://www.theroar.com.au/rugby-league/nrl-fixtures/%E2%80%9Chttp:/www.theroar.com.au/rugby-league/nrl/penrith-panthers/%E2%80%9D" xr:uid="{C2018FFF-71B2-4314-95A6-869079D9732F}"/>
    <hyperlink ref="B39" r:id="rId51" display="http://www.theroar.com.au/rugby-league/nrl-fixtures/%E2%80%9Chttp:/www.theroar.com.au/rugby-league/nrl/south-sydney-rabbitohs/%E2%80%9D" xr:uid="{E3D7AF36-A02B-4A0F-9F07-4D2D58814A55}"/>
    <hyperlink ref="C39" r:id="rId52" display="http://www.theroar.com.au/rugby-league/nrl-fixtures/%E2%80%9Chttp:/www.theroar.com.au/rugby-league/nrl/canterbury-bulldogs/%E2%80%9D" xr:uid="{E436DC95-6E57-49DD-AD13-67E351390C97}"/>
    <hyperlink ref="B40" r:id="rId53" display="http://www.theroar.com.au/rugby-league/nrl-fixtures/%E2%80%9Chttp:/www.theroar.com.au/rugby-league/nrl/cronulla-sharks/%E2%80%9D" xr:uid="{397ED01E-0FFE-4BAF-9511-27FAD302C9F7}"/>
    <hyperlink ref="C40" r:id="rId54" display="http://www.theroar.com.au/rugby-league/nrl-fixtures/%E2%80%9Chttp:/www.theroar.com.au/rugby-league/nrl/melbourne-storm/%E2%80%9D" xr:uid="{366E9691-3123-4810-A5F8-F6932FC85C00}"/>
    <hyperlink ref="B41" r:id="rId55" display="http://www.theroar.com.au/rugby-league/nrl-fixtures/%E2%80%9Chttp:/www.theroar.com.au/rugby-league/nrl/sydney-roosters/%E2%80%9D" xr:uid="{36527484-F3F8-4180-9DAC-EA9CA2B09E11}"/>
    <hyperlink ref="C41" r:id="rId56" display="http://www.theroar.com.au/rugby-league/nrl-fixtures/%E2%80%9Chttp:/www.theroar.com.au/rugby-league/nrl/new-zealand-warriors/%E2%80%9D" xr:uid="{A29B832E-26BD-4348-B275-C6F8540A8BAF}"/>
    <hyperlink ref="B42" r:id="rId57" display="http://www.theroar.com.au/rugby-league/nrl-fixtures/%E2%80%9Chttp:/www.theroar.com.au/rugby-league/nrl/manly-sea-eagles/%E2%80%9D" xr:uid="{73E7F1BD-096D-4220-8D3E-ED888703A3FD}"/>
    <hyperlink ref="C42" r:id="rId58" display="http://www.theroar.com.au/rugby-league/nrl-fixtures/%E2%80%9Chttp:/www.theroar.com.au/rugby-league/nrl/canberra-raiders/%E2%80%9D" xr:uid="{2D8C7663-6FF7-4F46-8EF4-C8EBC92F19D2}"/>
    <hyperlink ref="B43" r:id="rId59" display="http://www.theroar.com.au/rugby-league/nrl-fixtures/%E2%80%9Chttp:/www.theroar.com.au/rugby-league/nrl/st-george-illawarra-dragons/%E2%80%9D" xr:uid="{10CA64D3-1765-4F7D-BF34-96488B4DF57F}"/>
    <hyperlink ref="C43" r:id="rId60" display="http://www.theroar.com.au/rugby-league/nrl-fixtures/%E2%80%9Chttp:/www.theroar.com.au/rugby-league/nrl/newcastle-knights/%E2%80%9D" xr:uid="{0763CF10-495C-4182-894C-7169BCF44A72}"/>
    <hyperlink ref="B44" r:id="rId61" display="http://www.theroar.com.au/rugby-league/nrl-fixtures/%E2%80%9Chttp:/www.theroar.com.au/rugby-league/nrl/brisbane-broncos/%E2%80%9D" xr:uid="{DEE20A58-8F10-4275-93C6-621815EFD7D6}"/>
    <hyperlink ref="C44" r:id="rId62" display="http://www.theroar.com.au/rugby-league/nrl-fixtures/%E2%80%9Chttp:/www.theroar.com.au/rugby-league/nrl/gold-coast-titans/%E2%80%9D" xr:uid="{34E730EE-D786-4615-BE15-5DC9279921F9}"/>
    <hyperlink ref="B45" r:id="rId63" display="http://www.theroar.com.au/rugby-league/nrl-fixtures/%E2%80%9Chttp:/www.theroar.com.au/rugby-league/nrl/wests-tigers/%E2%80%9D" xr:uid="{2978FF6D-EC39-4CD4-A8EC-F810B1095EE4}"/>
    <hyperlink ref="C45" r:id="rId64" display="http://www.theroar.com.au/rugby-league/nrl-fixtures/%E2%80%9Chttp:/www.theroar.com.au/rugby-league/nrl/parramatta-eels/%E2%80%9D" xr:uid="{CE828B3E-924E-4BDA-A153-197BD95D67B1}"/>
    <hyperlink ref="B49" r:id="rId65" display="http://www.theroar.com.au/rugby-league/nrl-fixtures/%E2%80%9Chttp:/www.theroar.com.au/rugby-league/nrl/canberra-raiders/%E2%80%9D" xr:uid="{17C6E177-3117-4F86-8014-FB78EFA75935}"/>
    <hyperlink ref="C49" r:id="rId66" display="http://www.theroar.com.au/rugby-league/nrl-fixtures/%E2%80%9Chttp:/www.theroar.com.au/rugby-league/nrl/canterbury-bulldogs/%E2%80%9D" xr:uid="{2D68897F-9674-4D7F-BCD3-09C50FBDD00B}"/>
    <hyperlink ref="B50" r:id="rId67" display="http://www.theroar.com.au/rugby-league/nrl-fixtures/%E2%80%9Chttp:/www.theroar.com.au/rugby-league/nrl/cronulla-sharks/%E2%80%9D" xr:uid="{786EE5BC-CA1D-4923-A2BE-B2D304AEC00B}"/>
    <hyperlink ref="C50" r:id="rId68" display="http://www.theroar.com.au/rugby-league/nrl-fixtures/%E2%80%9Chttp:/www.theroar.com.au/rugby-league/nrl/sydney-roosters/%E2%80%9D" xr:uid="{D5692833-56B9-4DB8-887C-AA124C28FC2F}"/>
    <hyperlink ref="B51" r:id="rId69" display="http://www.theroar.com.au/rugby-league/nrl-fixtures/%E2%80%9Chttp:/www.theroar.com.au/rugby-league/nrl/st-george-illawarra-dragons/%E2%80%9D" xr:uid="{DA70AF8E-E8E9-4AC3-A5BE-E29F0ABBEA94}"/>
    <hyperlink ref="C51" r:id="rId70" display="http://www.theroar.com.au/rugby-league/nrl-fixtures/%E2%80%9Chttp:/www.theroar.com.au/rugby-league/nrl/south-sydney-rabbitohs/%E2%80%9D" xr:uid="{8F39ACF1-0AA7-476B-95DF-A39F8A03EEC0}"/>
    <hyperlink ref="B52" r:id="rId71" display="http://www.theroar.com.au/rugby-league/nrl-fixtures/%E2%80%9Chttp:/www.theroar.com.au/rugby-league/nrl/wests-tigers/%E2%80%9D" xr:uid="{073D8C2C-7F91-4249-9C50-E1DCB05D049A}"/>
    <hyperlink ref="C52" r:id="rId72" display="http://www.theroar.com.au/rugby-league/nrl-fixtures/%E2%80%9Chttp:/www.theroar.com.au/rugby-league/nrl/melbourne-storm/%E2%80%9D" xr:uid="{72C8A4D7-4167-46AF-9F6A-53FE88569785}"/>
    <hyperlink ref="B53" r:id="rId73" display="http://www.theroar.com.au/rugby-league/nrl-fixtures/%E2%80%9Chttp:/www.theroar.com.au/rugby-league/nrl/new-zealand-warriors/%E2%80%9D" xr:uid="{EEC23038-008E-46EE-BDB3-EDE283B2C888}"/>
    <hyperlink ref="C53" r:id="rId74" display="http://www.theroar.com.au/rugby-league/nrl-fixtures/%E2%80%9Chttp:/www.theroar.com.au/rugby-league/nrl/north-queensland-cowboys/%E2%80%9D" xr:uid="{AB372845-6E33-486F-BF8B-8FBF38B4C2CB}"/>
    <hyperlink ref="B54" r:id="rId75" display="http://www.theroar.com.au/rugby-league/nrl-fixtures/%E2%80%9Chttp:/www.theroar.com.au/rugby-league/nrl/newcastle-knights/%E2%80%9D" xr:uid="{3B61B256-AC88-491D-901A-08C70E800F69}"/>
    <hyperlink ref="C54" r:id="rId76" display="http://www.theroar.com.au/rugby-league/nrl-fixtures/%E2%80%9Chttp:/www.theroar.com.au/rugby-league/nrl/brisbane-broncos/%E2%80%9D" xr:uid="{D79BF34D-E686-4715-B0C5-E99B61B216D2}"/>
    <hyperlink ref="B55" r:id="rId77" display="http://www.theroar.com.au/rugby-league/nrl-fixtures/%E2%80%9Chttp:/www.theroar.com.au/rugby-league/nrl/gold-coast-titans/%E2%80%9D" xr:uid="{0129CFC1-D9B8-4E07-B938-F8CCC04FE620}"/>
    <hyperlink ref="C55" r:id="rId78" display="http://www.theroar.com.au/rugby-league/nrl-fixtures/%E2%80%9Chttp:/www.theroar.com.au/rugby-league/nrl/manly-sea-eagles/%E2%80%9D" xr:uid="{6A2C35A9-0A1C-4F51-9943-E8FE5280136C}"/>
    <hyperlink ref="B56" r:id="rId79" display="http://www.theroar.com.au/rugby-league/nrl-fixtures/%E2%80%9Chttp:/www.theroar.com.au/rugby-league/nrl/parramatta-eels/%E2%80%9D" xr:uid="{21DB677D-A6EC-4EE3-B9E2-9E447AF32568}"/>
    <hyperlink ref="C56" r:id="rId80" display="http://www.theroar.com.au/rugby-league/nrl-fixtures/%E2%80%9Chttp:/www.theroar.com.au/rugby-league/nrl/penrith-panthers/%E2%80%9D" xr:uid="{A17F360F-5A23-4671-B4D4-C681EEF14D46}"/>
    <hyperlink ref="B60" r:id="rId81" display="http://www.theroar.com.au/rugby-league/nrl-fixtures/%E2%80%9Chttp:/www.theroar.com.au/rugby-league/nrl/sydney-roosters/%E2%80%9D" xr:uid="{CF2BECF3-CEF3-4E9E-91BB-1A8702A0CD9B}"/>
    <hyperlink ref="C60" r:id="rId82" display="http://www.theroar.com.au/rugby-league/nrl-fixtures/%E2%80%9Chttp:/www.theroar.com.au/rugby-league/nrl/south-sydney-rabbitohs/%E2%80%9D" xr:uid="{150222E9-A0F1-4A68-AA85-9EB69A27E015}"/>
    <hyperlink ref="B61" r:id="rId83" display="http://www.theroar.com.au/rugby-league/nrl-fixtures/%E2%80%9Chttp:/www.theroar.com.au/rugby-league/nrl/melbourne-storm/%E2%80%9D" xr:uid="{366A5B64-3F94-4113-8AC9-7F45722545F3}"/>
    <hyperlink ref="C61" r:id="rId84" display="http://www.theroar.com.au/rugby-league/nrl-fixtures/%E2%80%9Chttp:/www.theroar.com.au/rugby-league/nrl/newcastle-knights/%E2%80%9D" xr:uid="{E4D422F4-8D23-44BC-8BD2-E8F430A5A75F}"/>
    <hyperlink ref="B62" r:id="rId85" display="http://www.theroar.com.au/rugby-league/nrl-fixtures/%E2%80%9Chttp:/www.theroar.com.au/rugby-league/nrl/st-george-illawarra-dragons/%E2%80%9D" xr:uid="{37E2F1CF-5CDA-4F8C-A03C-810A5C52FAB8}"/>
    <hyperlink ref="C62" r:id="rId86" display="http://www.theroar.com.au/rugby-league/nrl-fixtures/%E2%80%9Chttp:/www.theroar.com.au/rugby-league/nrl/cronulla-sharks/%E2%80%9D" xr:uid="{2EE9E904-22DB-48CD-9A5B-B58609FA67FE}"/>
    <hyperlink ref="B63" r:id="rId87" display="http://www.theroar.com.au/rugby-league/nrl-fixtures/%E2%80%9Chttp:/www.theroar.com.au/rugby-league/nrl/new-zealand-warriors/%E2%80%9D" xr:uid="{CE01930B-65A5-499A-BB84-EB409CE9A681}"/>
    <hyperlink ref="C63" r:id="rId88" display="http://www.theroar.com.au/rugby-league/nrl-fixtures/%E2%80%9Chttp:/www.theroar.com.au/rugby-league/nrl/brisbane-broncos/%E2%80%9D" xr:uid="{CF40BFC9-B7C9-4C3E-A5D0-A41A4003DAAD}"/>
    <hyperlink ref="B64" r:id="rId89" display="http://www.theroar.com.au/rugby-league/nrl-fixtures/%E2%80%9Chttp:/www.theroar.com.au/rugby-league/nrl/north-queensland-cowboys/%E2%80%9D" xr:uid="{1E9ABD85-8D41-42A8-8B20-F01999DC8AC2}"/>
    <hyperlink ref="C64" r:id="rId90" display="http://www.theroar.com.au/rugby-league/nrl-fixtures/%E2%80%9Chttp:/www.theroar.com.au/rugby-league/nrl/canterbury-bulldogs/%E2%80%9D" xr:uid="{CD80885F-39A3-4918-B154-8B516F640601}"/>
    <hyperlink ref="B65" r:id="rId91" display="http://www.theroar.com.au/rugby-league/nrl-fixtures/%E2%80%9Chttp:/www.theroar.com.au/rugby-league/nrl/canberra-raiders/%E2%80%9D" xr:uid="{749789CA-DA52-433D-818A-B7DDC5242379}"/>
    <hyperlink ref="C65" r:id="rId92" display="http://www.theroar.com.au/rugby-league/nrl-fixtures/%E2%80%9Chttp:/www.theroar.com.au/rugby-league/nrl/parramatta-eels/%E2%80%9D" xr:uid="{68C0DE49-19FA-4239-97DE-71501C16E4A6}"/>
    <hyperlink ref="B66" r:id="rId93" display="http://www.theroar.com.au/rugby-league/nrl-fixtures/%E2%80%9Chttp:/www.theroar.com.au/rugby-league/nrl/penrith-panthers/%E2%80%9D" xr:uid="{FA7FC208-9F54-4E4A-B618-4FF7039CFB03}"/>
    <hyperlink ref="C66" r:id="rId94" display="http://www.theroar.com.au/rugby-league/nrl-fixtures/%E2%80%9Chttp:/www.theroar.com.au/rugby-league/nrl/gold-coast-titans/%E2%80%9D" xr:uid="{14236A32-A009-4A3D-8877-77063783ACE0}"/>
    <hyperlink ref="B67" r:id="rId95" display="http://www.theroar.com.au/rugby-league/nrl-fixtures/%E2%80%9Chttp:/www.theroar.com.au/rugby-league/nrl/manly-sea-eagles/%E2%80%9D" xr:uid="{8AAE1640-5AC4-4857-936D-503C5C063C21}"/>
    <hyperlink ref="C67" r:id="rId96" display="http://www.theroar.com.au/rugby-league/nrl-fixtures/%E2%80%9Chttp:/www.theroar.com.au/rugby-league/nrl/wests-tigers/%E2%80%9D" xr:uid="{63651968-60A2-48B9-9528-C5C9437EA8E5}"/>
    <hyperlink ref="B71" r:id="rId97" display="http://www.theroar.com.au/rugby-league/nrl-fixtures/%E2%80%9Chttp:/www.theroar.com.au/rugby-league/nrl/canterbury-bulldogs/%E2%80%9D" xr:uid="{486B0537-BD85-499A-9E32-5E050181F2C6}"/>
    <hyperlink ref="C71" r:id="rId98" display="http://www.theroar.com.au/rugby-league/nrl-fixtures/%E2%80%9Chttp:/www.theroar.com.au/rugby-league/nrl/sydney-roosters/%E2%80%9D" xr:uid="{25F090F0-BD32-4B95-8448-671DA3DE1F47}"/>
    <hyperlink ref="B72" r:id="rId99" display="http://www.theroar.com.au/rugby-league/nrl-fixtures/%E2%80%9Chttp:/www.theroar.com.au/rugby-league/nrl/new-zealand-warriors/%E2%80%9D" xr:uid="{8B3FFAAE-440E-4740-A5B3-7AC4BE30DC89}"/>
    <hyperlink ref="C72" r:id="rId100" display="http://www.theroar.com.au/rugby-league/nrl-fixtures/%E2%80%9Chttp:/www.theroar.com.au/rugby-league/nrl/st-george-illawarra-dragons/%E2%80%9D" xr:uid="{EF575F0C-BD85-4E3F-9143-A20D9C1FBCF4}"/>
    <hyperlink ref="B73" r:id="rId101" display="http://www.theroar.com.au/rugby-league/nrl-fixtures/%E2%80%9Chttp:/www.theroar.com.au/rugby-league/nrl/brisbane-broncos/%E2%80%9D" xr:uid="{7244508E-6A9D-4C96-886F-B00E2BC0D001}"/>
    <hyperlink ref="C73" r:id="rId102" display="http://www.theroar.com.au/rugby-league/nrl-fixtures/%E2%80%9Chttp:/www.theroar.com.au/rugby-league/nrl/melbourne-storm/%E2%80%9D" xr:uid="{169290AC-022F-4CB1-BFA3-217569CEA466}"/>
    <hyperlink ref="B74" r:id="rId103" display="http://www.theroar.com.au/rugby-league/nrl-fixtures/%E2%80%9Chttp:/www.theroar.com.au/rugby-league/nrl/south-sydney-rabbitohs/%E2%80%9D" xr:uid="{72B77F64-9D60-455B-A4B6-84346D0FE557}"/>
    <hyperlink ref="C74" r:id="rId104" display="http://www.theroar.com.au/rugby-league/nrl-fixtures/%E2%80%9Chttp:/www.theroar.com.au/rugby-league/nrl/canberra-raiders/%E2%80%9D" xr:uid="{D8EB1975-48C0-43D7-A8FF-552A9AFCE41D}"/>
    <hyperlink ref="B75" r:id="rId105" display="http://www.theroar.com.au/rugby-league/nrl-fixtures/%E2%80%9Chttp:/www.theroar.com.au/rugby-league/nrl/wests-tigers/%E2%80%9D" xr:uid="{00FD6791-2CC8-455A-AAAD-1894FA12DAB6}"/>
    <hyperlink ref="C75" r:id="rId106" display="http://www.theroar.com.au/rugby-league/nrl-fixtures/%E2%80%9Chttp:/www.theroar.com.au/rugby-league/nrl/newcastle-knights/%E2%80%9D" xr:uid="{F764BB4C-BD00-4A17-ADDC-7FF72D81336D}"/>
    <hyperlink ref="B76" r:id="rId107" display="http://www.theroar.com.au/rugby-league/nrl-fixtures/%E2%80%9Chttp:/www.theroar.com.au/rugby-league/nrl/north-queensland-cowboys/%E2%80%9D" xr:uid="{BC9E4CD1-B693-4193-B9B6-F7AA55D46862}"/>
    <hyperlink ref="C76" r:id="rId108" display="http://www.theroar.com.au/rugby-league/nrl-fixtures/%E2%80%9Chttp:/www.theroar.com.au/rugby-league/nrl/gold-coast-titans/%E2%80%9D" xr:uid="{C713E657-EE62-429C-85B7-D3A11890D400}"/>
    <hyperlink ref="B77" r:id="rId109" display="http://www.theroar.com.au/rugby-league/nrl-fixtures/%E2%80%9Chttp:/www.theroar.com.au/rugby-league/nrl/parramatta-eels/%E2%80%9D" xr:uid="{2E94022E-D633-440A-BFBE-37A98388930E}"/>
    <hyperlink ref="C77" r:id="rId110" display="http://www.theroar.com.au/rugby-league/nrl-fixtures/%E2%80%9Chttp:/www.theroar.com.au/rugby-league/nrl/manly-sea-eagles/%E2%80%9D" xr:uid="{696915C1-9D9B-46F2-B7C7-5238E047D072}"/>
    <hyperlink ref="B78" r:id="rId111" display="http://www.theroar.com.au/rugby-league/nrl-fixtures/%E2%80%9Chttp:/www.theroar.com.au/rugby-league/nrl/cronulla-sharks/%E2%80%9D" xr:uid="{DE4B4A2D-4DAE-4997-9054-3D372EA3344E}"/>
    <hyperlink ref="C78" r:id="rId112" display="http://www.theroar.com.au/rugby-league/nrl-fixtures/%E2%80%9Chttp:/www.theroar.com.au/rugby-league/nrl/penrith-panthers/%E2%80%9D" xr:uid="{25770350-C9D9-46EE-BF3E-A734A7AA7102}"/>
    <hyperlink ref="B82" r:id="rId113" display="http://www.theroar.com.au/rugby-league/nrl-fixtures/%E2%80%9Chttp:/www.theroar.com.au/rugby-league/nrl/melbourne-storm/%E2%80%9D" xr:uid="{39FB41DC-5096-492B-BE48-E3A07D91515F}"/>
    <hyperlink ref="C82" r:id="rId114" display="http://www.theroar.com.au/rugby-league/nrl-fixtures/%E2%80%9Chttp:/www.theroar.com.au/rugby-league/nrl/new-zealand-warriors/%E2%80%9D" xr:uid="{330952D1-576C-4E36-93DE-EF8A69CDC179}"/>
    <hyperlink ref="B83" r:id="rId115" display="http://www.theroar.com.au/rugby-league/nrl-fixtures/%E2%80%9Chttp:/www.theroar.com.au/rugby-league/nrl/st-george-illawarra-dragons/%E2%80%9D" xr:uid="{97AA5534-19B6-413D-A6A9-9A0FC9FAB9D5}"/>
    <hyperlink ref="C83" r:id="rId116" display="http://www.theroar.com.au/rugby-league/nrl-fixtures/%E2%80%9Chttp:/www.theroar.com.au/rugby-league/nrl/sydney-roosters/%E2%80%9D" xr:uid="{0932FE7F-D2B1-4DE9-B3BD-7693B6BBB1ED}"/>
    <hyperlink ref="B84" r:id="rId117" display="http://www.theroar.com.au/rugby-league/nrl-fixtures/%E2%80%9Chttp:/www.theroar.com.au/rugby-league/nrl/south-sydney-rabbitohs/%E2%80%9D" xr:uid="{B5117D3F-9D6B-4FBA-9FCB-07D7280C959D}"/>
    <hyperlink ref="C84" r:id="rId118" display="http://www.theroar.com.au/rugby-league/nrl-fixtures/%E2%80%9Chttp:/www.theroar.com.au/rugby-league/nrl/brisbane-broncos/%E2%80%9D" xr:uid="{1DF9839A-BE44-46C1-9469-5FD19BCB93A8}"/>
    <hyperlink ref="B85" r:id="rId119" display="http://www.theroar.com.au/rugby-league/nrl-fixtures/%E2%80%9Chttp:/www.theroar.com.au/rugby-league/nrl/manly-sea-eagles/%E2%80%9D" xr:uid="{C8F87282-881F-422F-B97E-7B06CF8E857A}"/>
    <hyperlink ref="C85" r:id="rId120" display="http://www.theroar.com.au/rugby-league/nrl-fixtures/%E2%80%9Chttp:/www.theroar.com.au/rugby-league/nrl/newcastle-knights/%E2%80%9D" xr:uid="{C7E38678-B84E-4567-A2C3-24A08A69C4BC}"/>
    <hyperlink ref="B86" r:id="rId121" display="http://www.theroar.com.au/rugby-league/nrl-fixtures/%E2%80%9Chttp:/www.theroar.com.au/rugby-league/nrl/penrith-panthers/%E2%80%9D" xr:uid="{F01C5A2D-CAE5-4F0E-9488-BD5A4A45295E}"/>
    <hyperlink ref="C86" r:id="rId122" display="http://www.theroar.com.au/rugby-league/nrl-fixtures/%E2%80%9Chttp:/www.theroar.com.au/rugby-league/nrl/canterbury-bulldogs/%E2%80%9D" xr:uid="{89F9B1B6-CE6B-409F-87D4-4B78283A5A03}"/>
    <hyperlink ref="B87" r:id="rId123" display="http://www.theroar.com.au/rugby-league/nrl-fixtures/%E2%80%9Chttp:/www.theroar.com.au/rugby-league/nrl/gold-coast-titans/%E2%80%9D" xr:uid="{ABEC7F9B-5E41-49EC-941E-5DE4A95D4A3E}"/>
    <hyperlink ref="C87" r:id="rId124" display="http://www.theroar.com.au/rugby-league/nrl-fixtures/%E2%80%9Chttp:/www.theroar.com.au/rugby-league/nrl/cronulla-sharks/%E2%80%9D" xr:uid="{70A6C84D-B0AC-4B73-83E8-98C612CC9833}"/>
    <hyperlink ref="B88" r:id="rId125" display="http://www.theroar.com.au/rugby-league/nrl-fixtures/%E2%80%9Chttp:/www.theroar.com.au/rugby-league/nrl/north-queensland-cowboys/%E2%80%9D" xr:uid="{5C67D80F-F6B8-4A07-AA6D-1B66EF5E077F}"/>
    <hyperlink ref="C88" r:id="rId126" display="http://www.theroar.com.au/rugby-league/nrl-fixtures/%E2%80%9Chttp:/www.theroar.com.au/rugby-league/nrl/canberra-raiders/%E2%80%9D" xr:uid="{89FCEC6A-FC53-4524-A06E-3B501AB1177E}"/>
    <hyperlink ref="B89" r:id="rId127" display="http://www.theroar.com.au/rugby-league/nrl-fixtures/%E2%80%9Chttp:/www.theroar.com.au/rugby-league/nrl/parramatta-eels/%E2%80%9D" xr:uid="{15E919CD-0825-4B26-90AD-B6D835BD2482}"/>
    <hyperlink ref="C89" r:id="rId128" display="http://www.theroar.com.au/rugby-league/nrl-fixtures/%E2%80%9Chttp:/www.theroar.com.au/rugby-league/nrl/wests-tigers/%E2%80%9D" xr:uid="{8B7E39B0-F413-4CE1-A674-4769603010B4}"/>
    <hyperlink ref="B93" r:id="rId129" display="http://www.theroar.com.au/rugby-league/nrl-fixtures/%E2%80%9Chttp:/www.theroar.com.au/rugby-league/nrl/brisbane-broncos/%E2%80%9D" xr:uid="{802F594B-5B08-4DBB-B1A9-03BCEC8600FB}"/>
    <hyperlink ref="C93" r:id="rId130" display="http://www.theroar.com.au/rugby-league/nrl-fixtures/%E2%80%9Chttp:/www.theroar.com.au/rugby-league/nrl/canterbury-bulldogs/%E2%80%9D" xr:uid="{545D49A2-1C6D-4EFC-878E-5DDFCB650CFC}"/>
    <hyperlink ref="B94" r:id="rId131" display="http://www.theroar.com.au/rugby-league/nrl-fixtures/%E2%80%9Chttp:/www.theroar.com.au/rugby-league/nrl/newcastle-knights/%E2%80%9D" xr:uid="{174D337B-A348-41E9-8A91-0D92847FBD76}"/>
    <hyperlink ref="C94" r:id="rId132" display="http://www.theroar.com.au/rugby-league/nrl-fixtures/%E2%80%9Chttp:/www.theroar.com.au/rugby-league/nrl/south-sydney-rabbitohs/%E2%80%9D" xr:uid="{6AB4B5E8-E0BB-4446-AB12-569935AB5EB2}"/>
    <hyperlink ref="B95" r:id="rId133" display="http://www.theroar.com.au/rugby-league/nrl-fixtures/%E2%80%9Chttp:/www.theroar.com.au/rugby-league/nrl/penrith-panthers/%E2%80%9D" xr:uid="{F32EA378-59B6-4FD0-9533-20C5D0E4B364}"/>
    <hyperlink ref="C95" r:id="rId134" display="http://www.theroar.com.au/rugby-league/nrl-fixtures/%E2%80%9Chttp:/www.theroar.com.au/rugby-league/nrl/north-queensland-cowboys/%E2%80%9D" xr:uid="{DE449E8E-BE87-4453-92CE-723B47868534}"/>
    <hyperlink ref="B96" r:id="rId135" display="http://www.theroar.com.au/rugby-league/nrl-fixtures/%E2%80%9Chttp:/www.theroar.com.au/rugby-league/nrl/canberra-raiders/%E2%80%9D" xr:uid="{AE812074-CAD2-458C-89EC-7C4DE53438A2}"/>
    <hyperlink ref="C96" r:id="rId136" display="http://www.theroar.com.au/rugby-league/nrl-fixtures/%E2%80%9Chttp:/www.theroar.com.au/rugby-league/nrl/gold-coast-titans/%E2%80%9D" xr:uid="{579FEB63-42C3-4717-8B91-8F0B8DE94BC1}"/>
    <hyperlink ref="B97" r:id="rId137" display="http://www.theroar.com.au/rugby-league/nrl-fixtures/%E2%80%9Chttp:/www.theroar.com.au/rugby-league/nrl/new-zealand-warriors/%E2%80%9D" xr:uid="{5E5CE934-865C-4555-A348-3A6E47AFED76}"/>
    <hyperlink ref="C97" r:id="rId138" display="http://www.theroar.com.au/rugby-league/nrl-fixtures/%E2%80%9Chttp:/www.theroar.com.au/rugby-league/nrl/wests-tigers/%E2%80%9D" xr:uid="{14FCD55E-42D8-492D-854F-B79719AE5836}"/>
    <hyperlink ref="B98" r:id="rId139" display="http://www.theroar.com.au/rugby-league/nrl-fixtures/%E2%80%9Chttp:/www.theroar.com.au/rugby-league/nrl/cronulla-sharks/%E2%80%9D" xr:uid="{704737D0-00FF-4D9D-A1E6-08C7412C413A}"/>
    <hyperlink ref="C98" r:id="rId140" display="http://www.theroar.com.au/rugby-league/nrl-fixtures/%E2%80%9Chttp:/www.theroar.com.au/rugby-league/nrl/parramatta-eels/%E2%80%9D" xr:uid="{0E861B53-F985-414C-81C3-95B893D5A9B3}"/>
    <hyperlink ref="B99" r:id="rId141" display="http://www.theroar.com.au/rugby-league/nrl-fixtures/%E2%80%9Chttp:/www.theroar.com.au/rugby-league/nrl/st-george-illawarra-dragons/%E2%80%9D" xr:uid="{9339D149-AA90-4911-8F93-6A0C34C4DCB3}"/>
    <hyperlink ref="C99" r:id="rId142" display="http://www.theroar.com.au/rugby-league/nrl-fixtures/%E2%80%9Chttp:/www.theroar.com.au/rugby-league/nrl/melbourne-storm/%E2%80%9D" xr:uid="{F6248A6A-6DE1-4672-B4BC-252B9BA45950}"/>
    <hyperlink ref="B100" r:id="rId143" display="http://www.theroar.com.au/rugby-league/nrl-fixtures/%E2%80%9Chttp:/www.theroar.com.au/rugby-league/nrl/sydney-roosters/%E2%80%9D" xr:uid="{347C0171-01B0-4975-9A67-33F1C9A40321}"/>
    <hyperlink ref="C100" r:id="rId144" display="http://www.theroar.com.au/rugby-league/nrl-fixtures/%E2%80%9Chttp:/www.theroar.com.au/rugby-league/nrl/manly-sea-eagles/%E2%80%9D" xr:uid="{F8A9D61A-C852-4491-9835-D7A4AF57AD28}"/>
    <hyperlink ref="B104" r:id="rId145" display="http://www.theroar.com.au/rugby-league/nrl-fixtures/%E2%80%9Chttp:/www.theroar.com.au/rugby-league/nrl/wests-tigers/%E2%80%9D" xr:uid="{2DF5256B-CA81-4851-A41E-A59EF7786F87}"/>
    <hyperlink ref="C104" r:id="rId146" display="http://www.theroar.com.au/rugby-league/nrl-fixtures/%E2%80%9Chttp:/www.theroar.com.au/rugby-league/nrl/north-queensland-cowboys/%E2%80%9D" xr:uid="{22AD2981-F8A6-4409-956F-0DE75510023F}"/>
    <hyperlink ref="B105" r:id="rId147" display="http://www.theroar.com.au/rugby-league/nrl-fixtures/%E2%80%9Chttp:/www.theroar.com.au/rugby-league/nrl/newcastle-knights/%E2%80%9D" xr:uid="{1D2FDEBC-74AB-492E-835F-7EFDA951F4DC}"/>
    <hyperlink ref="C105" r:id="rId148" display="http://www.theroar.com.au/rugby-league/nrl-fixtures/%E2%80%9Chttp:/www.theroar.com.au/rugby-league/nrl/penrith-panthers/%E2%80%9D" xr:uid="{1D3B86BF-9C53-4449-A79A-C51CD9521BE3}"/>
    <hyperlink ref="B106" r:id="rId149" display="http://www.theroar.com.au/rugby-league/nrl-fixtures/%E2%80%9Chttp:/www.theroar.com.au/rugby-league/nrl/canterbury-bulldogs/%E2%80%9D" xr:uid="{A47DDF21-A294-4924-9B2C-31F77941C2E7}"/>
    <hyperlink ref="C106" r:id="rId150" display="http://www.theroar.com.au/rugby-league/nrl-fixtures/%E2%80%9Chttp:/www.theroar.com.au/rugby-league/nrl/parramatta-eels/%E2%80%9D" xr:uid="{86C30217-BD6B-4EBA-8636-5E3BBE8D030C}"/>
    <hyperlink ref="B107" r:id="rId151" display="http://www.theroar.com.au/rugby-league/nrl-fixtures/%E2%80%9Chttp:/www.theroar.com.au/rugby-league/nrl/new-zealand-warriors/%E2%80%9D" xr:uid="{428CFBC5-7D7F-4CF8-AB1C-05CFE1F99A7F}"/>
    <hyperlink ref="C107" r:id="rId152" display="http://www.theroar.com.au/rugby-league/nrl-fixtures/%E2%80%9Chttp:/www.theroar.com.au/rugby-league/nrl/sydney-roosters/%E2%80%9D" xr:uid="{59DE7F3A-9D89-4932-8A82-69A6AAFFDD8C}"/>
    <hyperlink ref="B108" r:id="rId153" display="http://www.theroar.com.au/rugby-league/nrl-fixtures/%E2%80%9Chttp:/www.theroar.com.au/rugby-league/nrl/melbourne-storm/%E2%80%9D" xr:uid="{A09FAB50-7089-4E3A-AE24-A9485009ECBF}"/>
    <hyperlink ref="C108" r:id="rId154" display="http://www.theroar.com.au/rugby-league/nrl-fixtures/%E2%80%9Chttp:/www.theroar.com.au/rugby-league/nrl/gold-coast-titans/%E2%80%9D" xr:uid="{C775A4AB-C155-4A8D-8B5F-5530AEC82C37}"/>
    <hyperlink ref="B109" r:id="rId155" display="http://www.theroar.com.au/rugby-league/nrl-fixtures/%E2%80%9Chttp:/www.theroar.com.au/rugby-league/nrl/manly-sea-eagles/%E2%80%9D" xr:uid="{4137C76C-4789-475D-83C4-F4FBFEA9443F}"/>
    <hyperlink ref="C109" r:id="rId156" display="http://www.theroar.com.au/rugby-league/nrl-fixtures/%E2%80%9Chttp:/www.theroar.com.au/rugby-league/nrl/brisbane-broncos/%E2%80%9D" xr:uid="{C412669F-B827-4B51-95E5-0C8B98333538}"/>
    <hyperlink ref="B110" r:id="rId157" display="http://www.theroar.com.au/rugby-league/nrl-fixtures/%E2%80%9Chttp:/www.theroar.com.au/rugby-league/nrl/south-sydney-rabbitohs/%E2%80%9D" xr:uid="{30008BE3-4227-4116-AF9C-1FC929E059E1}"/>
    <hyperlink ref="C110" r:id="rId158" display="http://www.theroar.com.au/rugby-league/nrl-fixtures/%E2%80%9Chttp:/www.theroar.com.au/rugby-league/nrl/st-george-illawarra-dragons/%E2%80%9D" xr:uid="{3DF4EB78-6543-4D0B-8116-1AFAE1C9593B}"/>
    <hyperlink ref="B111" r:id="rId159" display="http://www.theroar.com.au/rugby-league/nrl-fixtures/%E2%80%9Chttp:/www.theroar.com.au/rugby-league/nrl/canberra-raiders/%E2%80%9D" xr:uid="{0DEEAE75-1473-4DD9-B9B1-44EA6FC62523}"/>
    <hyperlink ref="C111" r:id="rId160" display="http://www.theroar.com.au/rugby-league/nrl-fixtures/%E2%80%9Chttp:/www.theroar.com.au/rugby-league/nrl/cronulla-sharks/%E2%80%9D" xr:uid="{81057E94-F48D-4A68-B93A-D0879636F1F5}"/>
    <hyperlink ref="B115" r:id="rId161" display="http://www.theroar.com.au/rugby-league/nrl-fixtures/%E2%80%9Chttp:/www.theroar.com.au/rugby-league/nrl/penrith-panthers/%E2%80%9D" xr:uid="{0DFF3291-3BA0-4C90-8683-96D1F807A6C6}"/>
    <hyperlink ref="C115" r:id="rId162" display="http://www.theroar.com.au/rugby-league/nrl-fixtures/%E2%80%9Chttp:/www.theroar.com.au/rugby-league/nrl/wests-tigers/%E2%80%9D" xr:uid="{93C7EC48-1109-4C82-BC64-970FE2F9639C}"/>
    <hyperlink ref="B116" r:id="rId163" display="http://www.theroar.com.au/rugby-league/nrl-fixtures/%E2%80%9Chttp:/www.theroar.com.au/rugby-league/nrl/parramatta-eels/%E2%80%9D" xr:uid="{1448D6A6-0369-44D7-AF45-8C25C0A5188E}"/>
    <hyperlink ref="C116" r:id="rId164" display="http://www.theroar.com.au/rugby-league/nrl-fixtures/%E2%80%9Chttp:/www.theroar.com.au/rugby-league/nrl/new-zealand-warriors/%E2%80%9D" xr:uid="{5CE12E4E-918D-45B7-B8B9-2F85F55E14EB}"/>
    <hyperlink ref="B117" r:id="rId165" display="http://www.theroar.com.au/rugby-league/nrl-fixtures/%E2%80%9Chttp:/www.theroar.com.au/rugby-league/nrl/brisbane-broncos/%E2%80%9D" xr:uid="{8307A137-28DB-494B-A239-2A21A0873CAE}"/>
    <hyperlink ref="C117" r:id="rId166" display="http://www.theroar.com.au/rugby-league/nrl-fixtures/%E2%80%9Chttp:/www.theroar.com.au/rugby-league/nrl/sydney-roosters/%E2%80%9D" xr:uid="{CF944D65-79DF-43BD-9F17-B3DBAF853C94}"/>
    <hyperlink ref="B118" r:id="rId167" display="http://www.theroar.com.au/rugby-league/nrl-fixtures/%E2%80%9Chttp:/www.theroar.com.au/rugby-league/nrl/gold-coast-titans/%E2%80%9D" xr:uid="{C0903DBC-F1AC-4AD6-AF1D-2E50B2065106}"/>
    <hyperlink ref="C118" r:id="rId168" display="http://www.theroar.com.au/rugby-league/nrl-fixtures/%E2%80%9Chttp:/www.theroar.com.au/rugby-league/nrl/newcastle-knights/%E2%80%9D" xr:uid="{33647819-D577-4901-A9E5-980D8A8A556B}"/>
    <hyperlink ref="B119" r:id="rId169" display="http://www.theroar.com.au/rugby-league/nrl-fixtures/%E2%80%9Chttp:/www.theroar.com.au/rugby-league/nrl/north-queensland-cowboys/%E2%80%9D" xr:uid="{3A03F919-F9AD-4F7B-90A9-FB4A6C0A8C82}"/>
    <hyperlink ref="C119" r:id="rId170" display="http://www.theroar.com.au/rugby-league/nrl-fixtures/%E2%80%9Chttp:/www.theroar.com.au/rugby-league/nrl/south-sydney-rabbitohs/%E2%80%9D" xr:uid="{BF828D4F-CEF0-4F6A-965E-F7A111B76C42}"/>
    <hyperlink ref="B120" r:id="rId171" display="http://www.theroar.com.au/rugby-league/nrl-fixtures/%E2%80%9Chttp:/www.theroar.com.au/rugby-league/nrl/melbourne-storm/%E2%80%9D" xr:uid="{17BDA4C6-935A-4F9E-9DBA-DF5FD6186656}"/>
    <hyperlink ref="C120" r:id="rId172" display="http://www.theroar.com.au/rugby-league/nrl-fixtures/%E2%80%9Chttp:/www.theroar.com.au/rugby-league/nrl/manly-sea-eagles/%E2%80%9D" xr:uid="{76D4B0C5-75D5-48AC-8CBA-051CF4E80487}"/>
    <hyperlink ref="B121" r:id="rId173" display="http://www.theroar.com.au/rugby-league/nrl-fixtures/%E2%80%9Chttp:/www.theroar.com.au/rugby-league/nrl/st-george-illawarra-dragons/%E2%80%9D" xr:uid="{E5754BA6-D93B-499A-B5B7-A7A30BD0923F}"/>
    <hyperlink ref="C121" r:id="rId174" display="http://www.theroar.com.au/rugby-league/nrl-fixtures/%E2%80%9Chttp:/www.theroar.com.au/rugby-league/nrl/canberra-raiders/%E2%80%9D" xr:uid="{5457B6E7-F41F-4AF1-8AB6-B73D8125A4A6}"/>
    <hyperlink ref="B122" r:id="rId175" display="http://www.theroar.com.au/rugby-league/nrl-fixtures/%E2%80%9Chttp:/www.theroar.com.au/rugby-league/nrl/cronulla-sharks/%E2%80%9D" xr:uid="{A075EB6E-E835-444D-A4B5-BCC5FA9C99FD}"/>
    <hyperlink ref="C122" r:id="rId176" display="http://www.theroar.com.au/rugby-league/nrl-fixtures/%E2%80%9Chttp:/www.theroar.com.au/rugby-league/nrl/canterbury-bulldogs/%E2%80%9D" xr:uid="{EDDFCF77-9B9E-4AE0-B738-F43E0BE4F299}"/>
    <hyperlink ref="B126" r:id="rId177" display="http://www.theroar.com.au/rugby-league/nrl-fixtures/%E2%80%9Chttp:/www.theroar.com.au/rugby-league/nrl/brisbane-broncos/%E2%80%9D" xr:uid="{9C97B733-F714-4F4E-B924-72F47F5ECCCA}"/>
    <hyperlink ref="C126" r:id="rId178" display="http://www.theroar.com.au/rugby-league/nrl-fixtures/%E2%80%9Chttp:/www.theroar.com.au/rugby-league/nrl/parramatta-eels/%E2%80%9D" xr:uid="{6583B7A2-EA88-46DE-B552-5D220370B1D1}"/>
    <hyperlink ref="B127" r:id="rId179" display="http://www.theroar.com.au/rugby-league/nrl-fixtures/%E2%80%9Chttp:/www.theroar.com.au/rugby-league/nrl/canberra-raiders/%E2%80%9D" xr:uid="{F94EE136-1F4B-483E-A16E-8988C8543DC4}"/>
    <hyperlink ref="C127" r:id="rId180" display="http://www.theroar.com.au/rugby-league/nrl-fixtures/%E2%80%9Chttp:/www.theroar.com.au/rugby-league/nrl/manly-sea-eagles/%E2%80%9D" xr:uid="{CACD246A-DF02-42AA-AB16-BEB45249E95C}"/>
    <hyperlink ref="B128" r:id="rId181" display="http://www.theroar.com.au/rugby-league/nrl-fixtures/%E2%80%9Chttp:/www.theroar.com.au/rugby-league/nrl/north-queensland-cowboys/%E2%80%9D" xr:uid="{4FC16348-B88A-426D-942C-FD3BBE19E66D}"/>
    <hyperlink ref="C128" r:id="rId182" display="http://www.theroar.com.au/rugby-league/nrl-fixtures/%E2%80%9Chttp:/www.theroar.com.au/rugby-league/nrl/melbourne-storm/%E2%80%9D" xr:uid="{6B6F2AE3-DE6C-488C-869B-68C239C398AA}"/>
    <hyperlink ref="B129" r:id="rId183" display="http://www.theroar.com.au/rugby-league/nrl-fixtures/%E2%80%9Chttp:/www.theroar.com.au/rugby-league/nrl/sydney-roosters/%E2%80%9D" xr:uid="{FA7C166B-380A-4073-888F-0E4A028610C0}"/>
    <hyperlink ref="C129" r:id="rId184" display="http://www.theroar.com.au/rugby-league/nrl-fixtures/%E2%80%9Chttp:/www.theroar.com.au/rugby-league/nrl/gold-coast-titans/%E2%80%9D" xr:uid="{766EA3FA-0EE3-42F6-94E5-80B72A984A10}"/>
    <hyperlink ref="B130" r:id="rId185" display="http://www.theroar.com.au/rugby-league/nrl-fixtures/%E2%80%9Chttp:/www.theroar.com.au/rugby-league/nrl/new-zealand-warriors/%E2%80%9D" xr:uid="{03ABF1F3-189E-4540-A7AE-A3E1F64D861A}"/>
    <hyperlink ref="C130" r:id="rId186" display="http://www.theroar.com.au/rugby-league/nrl-fixtures/%E2%80%9Chttp:/www.theroar.com.au/rugby-league/nrl/south-sydney-rabbitohs/%E2%80%9D" xr:uid="{2FCFB034-5850-4EFE-B424-83A0E64C2EAE}"/>
    <hyperlink ref="B131" r:id="rId187" display="http://www.theroar.com.au/rugby-league/nrl-fixtures/%E2%80%9Chttp:/www.theroar.com.au/rugby-league/nrl/penrith-panthers/%E2%80%9D" xr:uid="{40B1F46A-A31A-4E41-B7B4-18E5AEFD5A13}"/>
    <hyperlink ref="C131" r:id="rId188" display="http://www.theroar.com.au/rugby-league/nrl-fixtures/%E2%80%9Chttp:/www.theroar.com.au/rugby-league/nrl/st-george-illawarra-dragons/%E2%80%9D" xr:uid="{0D96B2BE-59D7-47F5-AD3F-ECEF0A311C12}"/>
    <hyperlink ref="B132" r:id="rId189" display="http://www.theroar.com.au/rugby-league/nrl-fixtures/%E2%80%9Chttp:/www.theroar.com.au/rugby-league/nrl/newcastle-knights/%E2%80%9D" xr:uid="{C560A5FC-A7A0-4553-87DF-99977FCF8204}"/>
    <hyperlink ref="C132" r:id="rId190" display="http://www.theroar.com.au/rugby-league/nrl-fixtures/%E2%80%9Chttp:/www.theroar.com.au/rugby-league/nrl/cronulla-sharks/%E2%80%9D" xr:uid="{B7AD7908-DD00-4F85-B66F-16E076D761E7}"/>
    <hyperlink ref="B133" r:id="rId191" display="http://www.theroar.com.au/rugby-league/nrl-fixtures/%E2%80%9Chttp:/www.theroar.com.au/rugby-league/nrl/wests-tigers/%E2%80%9D" xr:uid="{9B29A77A-8DA0-4A36-87B8-03BF1FCC2FDF}"/>
    <hyperlink ref="C133" r:id="rId192" display="http://www.theroar.com.au/rugby-league/nrl-fixtures/%E2%80%9Chttp:/www.theroar.com.au/rugby-league/nrl/canterbury-bulldogs/%E2%80%9D" xr:uid="{47E90CB8-5687-4782-9BDD-41AF7C1D6DF6}"/>
    <hyperlink ref="B137" r:id="rId193" display="http://www.theroar.com.au/rugby-league/nrl-fixtures/%E2%80%9Chttp:/www.theroar.com.au/rugby-league/nrl/manly-sea-eagles/%E2%80%9D" xr:uid="{F21A3C34-EFB3-46D3-B7AC-32701A7CCE2A}"/>
    <hyperlink ref="C137" r:id="rId194" display="http://www.theroar.com.au/rugby-league/nrl-fixtures/%E2%80%9Chttp:/www.theroar.com.au/rugby-league/nrl/north-queensland-cowboys/%E2%80%9D" xr:uid="{72B95736-0D77-406E-9150-DF22B2A4E947}"/>
    <hyperlink ref="B138" r:id="rId195" display="http://www.theroar.com.au/rugby-league/nrl-fixtures/%E2%80%9Chttp:/www.theroar.com.au/rugby-league/nrl/south-sydney-rabbitohs/%E2%80%9D" xr:uid="{E681FEA1-4015-4500-B8F3-5E854935DCFE}"/>
    <hyperlink ref="C138" r:id="rId196" display="http://www.theroar.com.au/rugby-league/nrl-fixtures/%E2%80%9Chttp:/www.theroar.com.au/rugby-league/nrl/cronulla-sharks/%E2%80%9D" xr:uid="{7CC773A6-E30F-41E6-8F09-B34DF711D8BF}"/>
    <hyperlink ref="B139" r:id="rId197" display="http://www.theroar.com.au/rugby-league/nrl-fixtures/%E2%80%9Chttp:/www.theroar.com.au/rugby-league/nrl/parramatta-eels/%E2%80%9D" xr:uid="{01DA250D-8D3A-4F3C-862D-1ACE9A43E459}"/>
    <hyperlink ref="C139" r:id="rId198" display="http://www.theroar.com.au/rugby-league/nrl-fixtures/%E2%80%9Chttp:/www.theroar.com.au/rugby-league/nrl/newcastle-knights/%E2%80%9D" xr:uid="{78743555-25B0-491A-9C8D-F3738B4FE97E}"/>
    <hyperlink ref="B140" r:id="rId199" display="http://www.theroar.com.au/rugby-league/nrl-fixtures/%E2%80%9Chttp:/www.theroar.com.au/rugby-league/nrl/sydney-roosters/%E2%80%9D" xr:uid="{27252C48-256A-46DF-B331-D0BBCFA73C99}"/>
    <hyperlink ref="C140" r:id="rId200" display="http://www.theroar.com.au/rugby-league/nrl-fixtures/%E2%80%9Chttp:/www.theroar.com.au/rugby-league/nrl/wests-tigers/%E2%80%9D" xr:uid="{151F639E-94A8-4B01-BF57-A78C61DC543E}"/>
    <hyperlink ref="B149" r:id="rId201" display="http://www.theroar.com.au/rugby-league/nrl-fixtures/%E2%80%9Chttp:/www.theroar.com.au/rugby-league/nrl/canberra-raiders/%E2%80%9D" xr:uid="{C15BC7EC-C7A4-475E-9184-B4FB7E72F126}"/>
    <hyperlink ref="C149" r:id="rId202" display="http://www.theroar.com.au/rugby-league/nrl-fixtures/%E2%80%9Chttp:/www.theroar.com.au/rugby-league/nrl/penrith-panthers/%E2%80%9D" xr:uid="{92716669-0693-4D5B-A881-DA7F50E11AD5}"/>
    <hyperlink ref="B150" r:id="rId203" display="http://www.theroar.com.au/rugby-league/nrl-fixtures/%E2%80%9Chttp:/www.theroar.com.au/rugby-league/nrl/gold-coast-titans/%E2%80%9D" xr:uid="{DAA5807B-8F02-4D84-B15D-C58E472620DB}"/>
    <hyperlink ref="C150" r:id="rId204" display="http://www.theroar.com.au/rugby-league/nrl-fixtures/%E2%80%9Chttp:/www.theroar.com.au/rugby-league/nrl/south-sydney-rabbitohs/%E2%80%9D" xr:uid="{88E4A800-2394-4BB8-8F81-3DDF93EBF4B2}"/>
    <hyperlink ref="B151" r:id="rId205" display="http://www.theroar.com.au/rugby-league/nrl-fixtures/%E2%80%9Chttp:/www.theroar.com.au/rugby-league/nrl/manly-sea-eagles/%E2%80%9D" xr:uid="{6986284D-428E-4EC0-8CAB-3BCD7ADA0B8B}"/>
    <hyperlink ref="C151" r:id="rId206" display="http://www.theroar.com.au/rugby-league/nrl-fixtures/%E2%80%9Chttp:/www.theroar.com.au/rugby-league/nrl/new-zealand-warriors/%E2%80%9D" xr:uid="{172209B7-33AD-47A1-80AF-57B360DF90D8}"/>
    <hyperlink ref="B152" r:id="rId207" display="http://www.theroar.com.au/rugby-league/nrl-fixtures/%E2%80%9Chttp:/www.theroar.com.au/rugby-league/nrl/newcastle-knights/%E2%80%9D" xr:uid="{FBFAFAEC-0403-4F32-8717-F67D016D65AE}"/>
    <hyperlink ref="C152" r:id="rId208" display="http://www.theroar.com.au/rugby-league/nrl-fixtures/%E2%80%9Chttp:/www.theroar.com.au/rugby-league/nrl/sydney-roosters/%E2%80%9D" xr:uid="{C3BEF69F-1D2E-4F80-ABA5-76951994978E}"/>
    <hyperlink ref="B153" r:id="rId209" display="http://www.theroar.com.au/rugby-league/nrl-fixtures/%E2%80%9Chttp:/www.theroar.com.au/rugby-league/nrl/parramatta-eels/%E2%80%9D" xr:uid="{1FB83A28-DC34-4034-B43F-3B82BA46EDD0}"/>
    <hyperlink ref="C153" r:id="rId210" display="http://www.theroar.com.au/rugby-league/nrl-fixtures/%E2%80%9Chttp:/www.theroar.com.au/rugby-league/nrl/north-queensland-cowboys/%E2%80%9D" xr:uid="{35D9C3DD-E6EB-4DE1-927A-3D3E3CFFEA72}"/>
    <hyperlink ref="B154" r:id="rId211" display="http://www.theroar.com.au/rugby-league/nrl-fixtures/%E2%80%9Chttp:/www.theroar.com.au/rugby-league/nrl/cronulla-sharks/%E2%80%9D" xr:uid="{CBED2D0D-5FCE-4FF0-BA60-0278E877BA7E}"/>
    <hyperlink ref="C154" r:id="rId212" display="http://www.theroar.com.au/rugby-league/nrl-fixtures/%E2%80%9Chttp:/www.theroar.com.au/rugby-league/nrl/wests-tigers/%E2%80%9D" xr:uid="{8B397F76-B530-469D-9053-666F65E6D261}"/>
    <hyperlink ref="B155" r:id="rId213" display="http://www.theroar.com.au/rugby-league/nrl-fixtures/%E2%80%9Chttp:/www.theroar.com.au/rugby-league/nrl/melbourne-storm/%E2%80%9D" xr:uid="{36D8EB47-D90D-4256-85CC-7A14E0706226}"/>
    <hyperlink ref="C155" r:id="rId214" display="http://www.theroar.com.au/rugby-league/nrl-fixtures/%E2%80%9Chttp:/www.theroar.com.au/rugby-league/nrl/brisbane-broncos/%E2%80%9D" xr:uid="{CD176C52-CB7D-4915-9630-F44F36174102}"/>
    <hyperlink ref="B156" r:id="rId215" display="http://www.theroar.com.au/rugby-league/nrl-fixtures/%E2%80%9Chttp:/www.theroar.com.au/rugby-league/nrl/canterbury-bulldogs/%E2%80%9D" xr:uid="{A00924DE-2CD0-47E6-BF69-74B1B6BAD6C6}"/>
    <hyperlink ref="C156" r:id="rId216" display="http://www.theroar.com.au/rugby-league/nrl-fixtures/%E2%80%9Chttp:/www.theroar.com.au/rugby-league/nrl/st-george-illawarra-dragons/%E2%80%9D" xr:uid="{83B52E9A-6EAD-4125-967D-D2BD2C8B1333}"/>
    <hyperlink ref="B160" r:id="rId217" display="http://www.theroar.com.au/rugby-league/nrl-fixtures/%E2%80%9Chttp:/www.theroar.com.au/rugby-league/nrl/parramatta-eels/%E2%80%9D" xr:uid="{9CF6321E-5868-41AC-BEF7-C34E83CC88DE}"/>
    <hyperlink ref="C160" r:id="rId218" display="http://www.theroar.com.au/rugby-league/nrl-fixtures/%E2%80%9Chttp:/www.theroar.com.au/rugby-league/nrl/south-sydney-rabbitohs/%E2%80%9D" xr:uid="{35832CD3-787A-43FB-A9CB-4F9A29F58EDD}"/>
    <hyperlink ref="B161" r:id="rId219" display="http://www.theroar.com.au/rugby-league/nrl-fixtures/%E2%80%9Chttp:/www.theroar.com.au/rugby-league/nrl/north-queensland-cowboys/%E2%80%9D" xr:uid="{9114DB1C-1D18-4083-9482-39A91DAD5A18}"/>
    <hyperlink ref="C161" r:id="rId220" display="http://www.theroar.com.au/rugby-league/nrl-fixtures/%E2%80%9Chttp:/www.theroar.com.au/rugby-league/nrl/new-zealand-warriors/%E2%80%9D" xr:uid="{A15F8F88-FF5B-428F-8780-2B97FCD0060B}"/>
    <hyperlink ref="B162" r:id="rId221" display="http://www.theroar.com.au/rugby-league/nrl-fixtures/%E2%80%9Chttp:/www.theroar.com.au/rugby-league/nrl/sydney-roosters/%E2%80%9D" xr:uid="{0F0F01E0-E39C-4F2F-AA50-0CA8E5F58FB5}"/>
    <hyperlink ref="C162" r:id="rId222" display="http://www.theroar.com.au/rugby-league/nrl-fixtures/%E2%80%9Chttp:/www.theroar.com.au/rugby-league/nrl/penrith-panthers/%E2%80%9D" xr:uid="{A5B478AB-A1F3-4B61-A500-7E31B16487BD}"/>
    <hyperlink ref="B163" r:id="rId223" display="http://www.theroar.com.au/rugby-league/nrl-fixtures/%E2%80%9Chttp:/www.theroar.com.au/rugby-league/nrl/canterbury-bulldogs/%E2%80%9D" xr:uid="{8D02CA38-4089-43B3-8877-0BFF04CF4B28}"/>
    <hyperlink ref="C163" r:id="rId224" display="http://www.theroar.com.au/rugby-league/nrl-fixtures/%E2%80%9Chttp:/www.theroar.com.au/rugby-league/nrl/gold-coast-titans/%E2%80%9D" xr:uid="{86B704AF-E93B-49A1-BD84-C739BBDFB535}"/>
    <hyperlink ref="B164" r:id="rId225" display="http://www.theroar.com.au/rugby-league/nrl-fixtures/%E2%80%9Chttp:/www.theroar.com.au/rugby-league/nrl/st-george-illawarra-dragons/%E2%80%9D" xr:uid="{42E77613-7C79-448C-A967-0087CE98FFF3}"/>
    <hyperlink ref="C164" r:id="rId226" display="http://www.theroar.com.au/rugby-league/nrl-fixtures/%E2%80%9Chttp:/www.theroar.com.au/rugby-league/nrl/manly-sea-eagles/%E2%80%9D" xr:uid="{FE27F99F-57FA-4A41-AB29-984F8A3F3194}"/>
    <hyperlink ref="B165" r:id="rId227" display="http://www.theroar.com.au/rugby-league/nrl-fixtures/%E2%80%9Chttp:/www.theroar.com.au/rugby-league/nrl/cronulla-sharks/%E2%80%9D" xr:uid="{F2218890-04C9-43BF-8C03-4F60D329EA1E}"/>
    <hyperlink ref="C165" r:id="rId228" display="http://www.theroar.com.au/rugby-league/nrl-fixtures/%E2%80%9Chttp:/www.theroar.com.au/rugby-league/nrl/brisbane-broncos/%E2%80%9D" xr:uid="{8D67F45C-0693-4F38-AEB9-398CE1A3F332}"/>
    <hyperlink ref="B166" r:id="rId229" display="http://www.theroar.com.au/rugby-league/nrl-fixtures/%E2%80%9Chttp:/www.theroar.com.au/rugby-league/nrl/newcastle-knights/%E2%80%9D" xr:uid="{C4575C3E-D844-45B9-991A-5A56775D1257}"/>
    <hyperlink ref="C166" r:id="rId230" display="http://www.theroar.com.au/rugby-league/nrl-fixtures/%E2%80%9Chttp:/www.theroar.com.au/rugby-league/nrl/melbourne-storm/%E2%80%9D" xr:uid="{A8946122-4313-4F2D-90B0-C32AE33A2CA6}"/>
    <hyperlink ref="B167" r:id="rId231" display="http://www.theroar.com.au/rugby-league/nrl-fixtures/%E2%80%9Chttp:/www.theroar.com.au/rugby-league/nrl/wests-tigers/%E2%80%9D" xr:uid="{73611E78-AD6B-4F67-8A5B-B05140FF9301}"/>
    <hyperlink ref="C167" r:id="rId232" display="http://www.theroar.com.au/rugby-league/nrl-fixtures/%E2%80%9Chttp:/www.theroar.com.au/rugby-league/nrl/canberra-raiders/%E2%80%9D" xr:uid="{26A73E9E-540B-4471-85C7-5A2A228FA644}"/>
    <hyperlink ref="B175" r:id="rId233" display="http://www.theroar.com.au/rugby-league/nrl-fixtures/%E2%80%9Chttp:/www.theroar.com.au/rugby-league/nrl/st-george-illawarra-dragons/%E2%80%9D" xr:uid="{5D259292-F4C2-4A5D-ABE3-54F8D73595A9}"/>
    <hyperlink ref="C175" r:id="rId234" display="http://www.theroar.com.au/rugby-league/nrl-fixtures/%E2%80%9Chttp:/www.theroar.com.au/rugby-league/nrl/parramatta-eels/%E2%80%9D" xr:uid="{1444DAF1-A2EC-4C94-B4D9-18EA50721549}"/>
    <hyperlink ref="B176" r:id="rId235" display="http://www.theroar.com.au/rugby-league/nrl-fixtures/%E2%80%9Chttp:/www.theroar.com.au/rugby-league/nrl/new-zealand-warriors/%E2%80%9D" xr:uid="{33BF1819-5D18-4C61-92FD-90DACF151868}"/>
    <hyperlink ref="C176" r:id="rId236" display="http://www.theroar.com.au/rugby-league/nrl-fixtures/%E2%80%9Chttp:/www.theroar.com.au/rugby-league/nrl/cronulla-sharks/%E2%80%9D" xr:uid="{05128F8B-8539-4707-814F-C6C57B8B461C}"/>
    <hyperlink ref="B177" r:id="rId237" display="http://www.theroar.com.au/rugby-league/nrl-fixtures/%E2%80%9Chttp:/www.theroar.com.au/rugby-league/nrl/sydney-roosters/%E2%80%9D" xr:uid="{FDBC4FC7-40F2-4390-A20A-4DEC34788CCC}"/>
    <hyperlink ref="C177" r:id="rId238" display="http://www.theroar.com.au/rugby-league/nrl-fixtures/%E2%80%9Chttp:/www.theroar.com.au/rugby-league/nrl/melbourne-storm/%E2%80%9D" xr:uid="{8997D32A-2E39-4299-83EE-517C725FBC5B}"/>
    <hyperlink ref="B178" r:id="rId239" display="http://www.theroar.com.au/rugby-league/nrl-fixtures/%E2%80%9Chttp:/www.theroar.com.au/rugby-league/nrl/penrith-panthers/%E2%80%9D" xr:uid="{6D7B7E48-8C3D-4B04-B7CB-8F94EF276E84}"/>
    <hyperlink ref="C178" r:id="rId240" display="http://www.theroar.com.au/rugby-league/nrl-fixtures/%E2%80%9Chttp:/www.theroar.com.au/rugby-league/nrl/manly-sea-eagles/%E2%80%9D" xr:uid="{B9DCB9DA-6321-4740-99A1-EA026447B7CE}"/>
    <hyperlink ref="B179" r:id="rId241" display="http://www.theroar.com.au/rugby-league/nrl-fixtures/%E2%80%9Chttp:/www.theroar.com.au/rugby-league/nrl/newcastle-knights/%E2%80%9D" xr:uid="{9B294D58-4E82-497F-9549-9B7D9EA1E29E}"/>
    <hyperlink ref="C179" r:id="rId242" display="http://www.theroar.com.au/rugby-league/nrl-fixtures/%E2%80%9Chttp:/www.theroar.com.au/rugby-league/nrl/canterbury-bulldogs/%E2%80%9D" xr:uid="{6530CC9A-1347-418E-9D70-42049F1BC902}"/>
    <hyperlink ref="B180" r:id="rId243" display="http://www.theroar.com.au/rugby-league/nrl-fixtures/%E2%80%9Chttp:/www.theroar.com.au/rugby-league/nrl/brisbane-broncos/%E2%80%9D" xr:uid="{4B79EEFF-10C5-4DF4-BC5D-7EC4B434245B}"/>
    <hyperlink ref="C180" r:id="rId244" display="http://www.theroar.com.au/rugby-league/nrl-fixtures/%E2%80%9Chttp:/www.theroar.com.au/rugby-league/nrl/canberra-raiders/%E2%80%9D" xr:uid="{19630251-69FF-4A63-A1F9-2485F80BE75D}"/>
    <hyperlink ref="B181" r:id="rId245" display="http://www.theroar.com.au/rugby-league/nrl-fixtures/%E2%80%9Chttp:/www.theroar.com.au/rugby-league/nrl/wests-tigers/%E2%80%9D" xr:uid="{AC70F719-4A12-469E-BBB6-F0C4322C6C59}"/>
    <hyperlink ref="C181" r:id="rId246" display="http://www.theroar.com.au/rugby-league/nrl-fixtures/%E2%80%9Chttp:/www.theroar.com.au/rugby-league/nrl/gold-coast-titans/%E2%80%9D" xr:uid="{C04B68CD-FF67-4F9F-9B4E-D3A5FD61312F}"/>
    <hyperlink ref="B182" r:id="rId247" display="http://www.theroar.com.au/rugby-league/nrl-fixtures/%E2%80%9Chttp:/www.theroar.com.au/rugby-league/nrl/south-sydney-rabbitohs/%E2%80%9D" xr:uid="{0E0ABC8E-CCA2-4BE4-B9D9-42A518E85AFA}"/>
    <hyperlink ref="C182" r:id="rId248" display="http://www.theroar.com.au/rugby-league/nrl-fixtures/%E2%80%9Chttp:/www.theroar.com.au/rugby-league/nrl/north-queensland-cowboys/%E2%80%9D" xr:uid="{FB6DDC2A-DF9F-4D76-A442-690856741579}"/>
    <hyperlink ref="B186" r:id="rId249" display="http://www.theroar.com.au/rugby-league/nrl-fixtures/%E2%80%9Chttp:/www.theroar.com.au/rugby-league/nrl/melbourne-storm/%E2%80%9D" xr:uid="{F6613B74-DD63-411F-8A99-58C0CC8EDB7E}"/>
    <hyperlink ref="C186" r:id="rId250" display="http://www.theroar.com.au/rugby-league/nrl-fixtures/%E2%80%9Chttp:/www.theroar.com.au/rugby-league/nrl/st-george-illawarra-dragons/%E2%80%9D" xr:uid="{84BD336B-5BC3-467C-822D-5B088413908E}"/>
    <hyperlink ref="B187" r:id="rId251" display="http://www.theroar.com.au/rugby-league/nrl-fixtures/%E2%80%9Chttp:/www.theroar.com.au/rugby-league/nrl/penrith-panthers/%E2%80%9D" xr:uid="{B4017E7F-66EC-4E5A-A784-2A4FA36A88A9}"/>
    <hyperlink ref="C187" r:id="rId252" display="http://www.theroar.com.au/rugby-league/nrl-fixtures/%E2%80%9Chttp:/www.theroar.com.au/rugby-league/nrl/new-zealand-warriors/%E2%80%9D" xr:uid="{E8918A64-DFB2-4F77-A77D-DC727AFCA2B7}"/>
    <hyperlink ref="B188" r:id="rId253" display="http://www.theroar.com.au/rugby-league/nrl-fixtures/%E2%80%9Chttp:/www.theroar.com.au/rugby-league/nrl/canterbury-bulldogs/%E2%80%9D" xr:uid="{CF815E41-C0D0-46C0-B65C-4C9BA1793424}"/>
    <hyperlink ref="C188" r:id="rId254" display="http://www.theroar.com.au/rugby-league/nrl-fixtures/%E2%80%9Chttp:/www.theroar.com.au/rugby-league/nrl/canberra-raiders/%E2%80%9D" xr:uid="{079DCBD8-AF64-4E17-82E7-BA857A239E46}"/>
    <hyperlink ref="B189" r:id="rId255" display="http://www.theroar.com.au/rugby-league/nrl-fixtures/%E2%80%9Chttp:/www.theroar.com.au/rugby-league/nrl/gold-coast-titans/%E2%80%9D" xr:uid="{DB0314DE-C13B-4AAA-AE68-07DD2FDBE50B}"/>
    <hyperlink ref="C189" r:id="rId256" display="http://www.theroar.com.au/rugby-league/nrl-fixtures/%E2%80%9Chttp:/www.theroar.com.au/rugby-league/nrl/brisbane-broncos/%E2%80%9D" xr:uid="{51AC7086-753F-47DF-9F83-78BE61118142}"/>
    <hyperlink ref="B198" r:id="rId257" display="http://www.theroar.com.au/rugby-league/nrl-fixtures/%E2%80%9Chttp:/www.theroar.com.au/rugby-league/nrl/penrith-panthers/%E2%80%9D" xr:uid="{F5B3F517-6B9F-44F8-A733-39A90B3E3927}"/>
    <hyperlink ref="C198" r:id="rId258" display="http://www.theroar.com.au/rugby-league/nrl-fixtures/%E2%80%9Chttp:/www.theroar.com.au/rugby-league/nrl/cronulla-sharks/%E2%80%9D" xr:uid="{633741F5-400A-409A-9556-62F8BB175D1D}"/>
    <hyperlink ref="B199" r:id="rId259" display="http://www.theroar.com.au/rugby-league/nrl-fixtures/%E2%80%9Chttp:/www.theroar.com.au/rugby-league/nrl/newcastle-knights/%E2%80%9D" xr:uid="{C805ABDF-3513-4E6F-8848-3E9E92B34B97}"/>
    <hyperlink ref="C199" r:id="rId260" display="http://www.theroar.com.au/rugby-league/nrl-fixtures/%E2%80%9Chttp:/www.theroar.com.au/rugby-league/nrl/parramatta-eels/%E2%80%9D" xr:uid="{32761AA3-2401-4B7D-BA00-EC537A1B14FD}"/>
    <hyperlink ref="B200" r:id="rId261" display="http://www.theroar.com.au/rugby-league/nrl-fixtures/%E2%80%9Chttp:/www.theroar.com.au/rugby-league/nrl/canterbury-bulldogs/%E2%80%9D" xr:uid="{256FE55E-AF99-4568-AEA6-043C234A0E69}"/>
    <hyperlink ref="C200" r:id="rId262" display="http://www.theroar.com.au/rugby-league/nrl-fixtures/%E2%80%9Chttp:/www.theroar.com.au/rugby-league/nrl/south-sydney-rabbitohs/%E2%80%9D" xr:uid="{C3C57A93-7AA5-4B4B-B50F-AED7DDED25CA}"/>
    <hyperlink ref="B201" r:id="rId263" display="http://www.theroar.com.au/rugby-league/nrl-fixtures/%E2%80%9Chttp:/www.theroar.com.au/rugby-league/nrl/manly-sea-eagles/%E2%80%9D" xr:uid="{E34BF508-6A1C-4ED1-BE6D-8E5E46C9BB10}"/>
    <hyperlink ref="C201" r:id="rId264" display="http://www.theroar.com.au/rugby-league/nrl-fixtures/%E2%80%9Chttp:/www.theroar.com.au/rugby-league/nrl/melbourne-storm/%E2%80%9D" xr:uid="{77891B0F-195F-4F61-88E3-731AA75A50B4}"/>
    <hyperlink ref="B202" r:id="rId265" display="http://www.theroar.com.au/rugby-league/nrl-fixtures/%E2%80%9Chttp:/www.theroar.com.au/rugby-league/nrl/canberra-raiders/%E2%80%9D" xr:uid="{F3BDBA54-0840-416B-B320-9BDEF37799F8}"/>
    <hyperlink ref="C202" r:id="rId266" display="http://www.theroar.com.au/rugby-league/nrl-fixtures/%E2%80%9Chttp:/www.theroar.com.au/rugby-league/nrl/north-queensland-cowboys/%E2%80%9D" xr:uid="{E2E24ECE-F1F8-45AD-B624-046156AAF6B9}"/>
    <hyperlink ref="B203" r:id="rId267" display="http://www.theroar.com.au/rugby-league/nrl-fixtures/%E2%80%9Chttp:/www.theroar.com.au/rugby-league/nrl/brisbane-broncos/%E2%80%9D" xr:uid="{DFB6E4F1-344B-4D54-9E92-84C3AE41822F}"/>
    <hyperlink ref="C203" r:id="rId268" display="http://www.theroar.com.au/rugby-league/nrl-fixtures/%E2%80%9Chttp:/www.theroar.com.au/rugby-league/nrl/new-zealand-warriors/%E2%80%9D" xr:uid="{71A06D9B-4064-42A4-97B8-4EA883742D5F}"/>
    <hyperlink ref="B204" r:id="rId269" display="http://www.theroar.com.au/rugby-league/nrl-fixtures/%E2%80%9Chttp:/www.theroar.com.au/rugby-league/nrl/st-george-illawarra-dragons/%E2%80%9D" xr:uid="{6B11F6E0-89F2-4ADE-84EE-F8AFA6A2EF11}"/>
    <hyperlink ref="C204" r:id="rId270" display="http://www.theroar.com.au/rugby-league/nrl-fixtures/%E2%80%9Chttp:/www.theroar.com.au/rugby-league/nrl/wests-tigers/%E2%80%9D" xr:uid="{A5C0D688-F140-45CF-BA8E-B0C2B05CAE5E}"/>
    <hyperlink ref="B205" r:id="rId271" display="http://www.theroar.com.au/rugby-league/nrl-fixtures/%E2%80%9Chttp:/www.theroar.com.au/rugby-league/nrl/gold-coast-titans/%E2%80%9D" xr:uid="{4DE0DF29-4E3B-4E2C-81C5-CE202ED06077}"/>
    <hyperlink ref="C205" r:id="rId272" display="http://www.theroar.com.au/rugby-league/nrl-fixtures/%E2%80%9Chttp:/www.theroar.com.au/rugby-league/nrl/sydney-roosters/%E2%80%9D" xr:uid="{F1D1853F-F2AC-42DA-95D6-86ACF3E41B0C}"/>
    <hyperlink ref="B209" r:id="rId273" display="http://www.theroar.com.au/rugby-league/nrl-fixtures/%E2%80%9Chttp:/www.theroar.com.au/rugby-league/nrl/parramatta-eels/%E2%80%9D" xr:uid="{DBFABD2F-DE5B-4D9C-B2C9-7EEC48D9658D}"/>
    <hyperlink ref="C209" r:id="rId274" display="http://www.theroar.com.au/rugby-league/nrl-fixtures/%E2%80%9Chttp:/www.theroar.com.au/rugby-league/nrl/canterbury-bulldogs/%E2%80%9D" xr:uid="{C484A146-FD3D-41BF-9F16-78C5D09B08EE}"/>
    <hyperlink ref="B210" r:id="rId275" display="http://www.theroar.com.au/rugby-league/nrl-fixtures/%E2%80%9Chttp:/www.theroar.com.au/rugby-league/nrl/cronulla-sharks/%E2%80%9D" xr:uid="{9879D28C-9EFE-4AC7-8383-11B01FEF1D8F}"/>
    <hyperlink ref="C210" r:id="rId276" display="http://www.theroar.com.au/rugby-league/nrl-fixtures/%E2%80%9Chttp:/www.theroar.com.au/rugby-league/nrl/canberra-raiders/%E2%80%9D" xr:uid="{CDE7DCD4-AB2C-4333-8624-F860F04258FC}"/>
    <hyperlink ref="B211" r:id="rId277" display="http://www.theroar.com.au/rugby-league/nrl-fixtures/%E2%80%9Chttp:/www.theroar.com.au/rugby-league/nrl/brisbane-broncos/%E2%80%9D" xr:uid="{52A9222E-D4AE-4CFF-87FC-A70177116E9D}"/>
    <hyperlink ref="C211" r:id="rId278" display="http://www.theroar.com.au/rugby-league/nrl-fixtures/%E2%80%9Chttp:/www.theroar.com.au/rugby-league/nrl/penrith-panthers/%E2%80%9D" xr:uid="{FF89C667-47D2-4577-85A1-8550859FDACF}"/>
    <hyperlink ref="B212" r:id="rId279" display="http://www.theroar.com.au/rugby-league/nrl-fixtures/%E2%80%9Chttp:/www.theroar.com.au/rugby-league/nrl/newcastle-knights/%E2%80%9D" xr:uid="{6AE92E43-B8D1-4F83-9071-BCC5CB3DACC6}"/>
    <hyperlink ref="C212" r:id="rId280" display="http://www.theroar.com.au/rugby-league/nrl-fixtures/%E2%80%9Chttp:/www.theroar.com.au/rugby-league/nrl/gold-coast-titans/%E2%80%9D" xr:uid="{5C8074D9-2760-4DB2-B642-B25893D62471}"/>
    <hyperlink ref="B213" r:id="rId281" display="http://www.theroar.com.au/rugby-league/nrl-fixtures/%E2%80%9Chttp:/www.theroar.com.au/rugby-league/nrl/wests-tigers/%E2%80%9D" xr:uid="{FD7A3AB8-8B72-42C9-BF33-414A36487E1D}"/>
    <hyperlink ref="C213" r:id="rId282" display="http://www.theroar.com.au/rugby-league/nrl-fixtures/%E2%80%9Chttp:/www.theroar.com.au/rugby-league/nrl/south-sydney-rabbitohs/%E2%80%9D" xr:uid="{2A80433E-C70E-44BA-BE8A-A95F3C708535}"/>
    <hyperlink ref="B214" r:id="rId283" display="http://www.theroar.com.au/rugby-league/nrl-fixtures/%E2%80%9Chttp:/www.theroar.com.au/rugby-league/nrl/north-queensland-cowboys/%E2%80%9D" xr:uid="{057F0450-0E5E-43EE-8A41-CCCD0189D25A}"/>
    <hyperlink ref="C214" r:id="rId284" display="http://www.theroar.com.au/rugby-league/nrl-fixtures/%E2%80%9Chttp:/www.theroar.com.au/rugby-league/nrl/st-george-illawarra-dragons/%E2%80%9D" xr:uid="{2307469B-9139-4BF4-B314-C5B08DDBB03E}"/>
    <hyperlink ref="B215" r:id="rId285" display="http://www.theroar.com.au/rugby-league/nrl-fixtures/%E2%80%9Chttp:/www.theroar.com.au/rugby-league/nrl/new-zealand-warriors/%E2%80%9D" xr:uid="{67A189D6-882C-4C01-B6DB-62ABFEE1C64E}"/>
    <hyperlink ref="C215" r:id="rId286" display="http://www.theroar.com.au/rugby-league/nrl-fixtures/%E2%80%9Chttp:/www.theroar.com.au/rugby-league/nrl/melbourne-storm/%E2%80%9D" xr:uid="{9C784127-D773-44CB-8009-D97AC8140C17}"/>
    <hyperlink ref="B216" r:id="rId287" display="http://www.theroar.com.au/rugby-league/nrl-fixtures/%E2%80%9Chttp:/www.theroar.com.au/rugby-league/nrl/manly-sea-eagles/%E2%80%9D" xr:uid="{B1FAC40E-8CDF-440A-A4BD-A32A4CE55B03}"/>
    <hyperlink ref="C216" r:id="rId288" display="http://www.theroar.com.au/rugby-league/nrl-fixtures/%E2%80%9Chttp:/www.theroar.com.au/rugby-league/nrl/sydney-roosters/%E2%80%9D" xr:uid="{105A8DB2-7023-462D-B8FF-D118E7ADCF6A}"/>
    <hyperlink ref="B220" r:id="rId289" display="http://www.theroar.com.au/rugby-league/nrl-fixtures/%E2%80%9Chttp:/www.theroar.com.au/rugby-league/nrl/brisbane-broncos/%E2%80%9D" xr:uid="{0D1752B5-326C-43EB-BC6C-59517A34A54D}"/>
    <hyperlink ref="C220" r:id="rId290" display="http://www.theroar.com.au/rugby-league/nrl-fixtures/%E2%80%9Chttp:/www.theroar.com.au/rugby-league/nrl/cronulla-sharks/%E2%80%9D" xr:uid="{11EEB148-4617-4C33-989D-C8088E54B441}"/>
    <hyperlink ref="B221" r:id="rId291" display="http://www.theroar.com.au/rugby-league/nrl-fixtures/%E2%80%9Chttp:/www.theroar.com.au/rugby-league/nrl/north-queensland-cowboys/%E2%80%9D" xr:uid="{E619F7B2-7077-4210-9AF8-95BD53957AB5}"/>
    <hyperlink ref="C221" r:id="rId292" display="http://www.theroar.com.au/rugby-league/nrl-fixtures/%E2%80%9Chttp:/www.theroar.com.au/rugby-league/nrl/newcastle-knights/%E2%80%9D" xr:uid="{B81DFA86-8FB5-44E4-BB88-7E3FC5CF637D}"/>
    <hyperlink ref="B222" r:id="rId293" display="http://www.theroar.com.au/rugby-league/nrl-fixtures/%E2%80%9Chttp:/www.theroar.com.au/rugby-league/nrl/canterbury-bulldogs/%E2%80%9D" xr:uid="{8BFD14F4-2609-443F-990F-61F0F5F86CDD}"/>
    <hyperlink ref="C222" r:id="rId294" display="http://www.theroar.com.au/rugby-league/nrl-fixtures/%E2%80%9Chttp:/www.theroar.com.au/rugby-league/nrl/wests-tigers/%E2%80%9D" xr:uid="{F7360F3D-98EB-4617-8DCA-E2F6E73FEE11}"/>
    <hyperlink ref="B223" r:id="rId295" display="http://www.theroar.com.au/rugby-league/nrl-fixtures/%E2%80%9Chttp:/www.theroar.com.au/rugby-league/nrl/manly-sea-eagles/%E2%80%9D" xr:uid="{2D84503F-D80D-4053-AE49-6BF08A269A46}"/>
    <hyperlink ref="C223" r:id="rId296" display="http://www.theroar.com.au/rugby-league/nrl-fixtures/%E2%80%9Chttp:/www.theroar.com.au/rugby-league/nrl/penrith-panthers/%E2%80%9D" xr:uid="{5DD2F0E2-C7B1-4915-8DC2-B999E9F78A9E}"/>
    <hyperlink ref="B224" r:id="rId297" display="http://www.theroar.com.au/rugby-league/nrl-fixtures/%E2%80%9Chttp:/www.theroar.com.au/rugby-league/nrl/south-sydney-rabbitohs/%E2%80%9D" xr:uid="{D7B8BE0E-4F8B-49B3-AF20-60806E09436F}"/>
    <hyperlink ref="C224" r:id="rId298" display="http://www.theroar.com.au/rugby-league/nrl-fixtures/%E2%80%9Chttp:/www.theroar.com.au/rugby-league/nrl/parramatta-eels/%E2%80%9D" xr:uid="{9F295B75-81B3-41DE-ABF9-5CBC5AC1F6A4}"/>
    <hyperlink ref="B225" r:id="rId299" display="http://www.theroar.com.au/rugby-league/nrl-fixtures/%E2%80%9Chttp:/www.theroar.com.au/rugby-league/nrl/melbourne-storm/%E2%80%9D" xr:uid="{8A9A3316-2EF1-498B-9234-D251F10751AB}"/>
    <hyperlink ref="C225" r:id="rId300" display="http://www.theroar.com.au/rugby-league/nrl-fixtures/%E2%80%9Chttp:/www.theroar.com.au/rugby-league/nrl/canberra-raiders/%E2%80%9D" xr:uid="{7A91E602-EAF9-49DF-93B0-E84911F7A0A5}"/>
    <hyperlink ref="B226" r:id="rId301" display="http://www.theroar.com.au/rugby-league/nrl-fixtures/%E2%80%9Chttp:/www.theroar.com.au/rugby-league/nrl/gold-coast-titans/%E2%80%9D" xr:uid="{1FEFB6F5-BC57-4E16-92B0-BBDB6E3228CE}"/>
    <hyperlink ref="C226" r:id="rId302" display="http://www.theroar.com.au/rugby-league/nrl-fixtures/%E2%80%9Chttp:/www.theroar.com.au/rugby-league/nrl/new-zealand-warriors/%E2%80%9D" xr:uid="{6FE17887-3F33-4263-B3BB-77303EFCE64E}"/>
    <hyperlink ref="B227" r:id="rId303" display="http://www.theroar.com.au/rugby-league/nrl-fixtures/%E2%80%9Chttp:/www.theroar.com.au/rugby-league/nrl/sydney-roosters/%E2%80%9D" xr:uid="{B4FB13CB-1A11-4F1E-B200-586E24DB8DB7}"/>
    <hyperlink ref="C227" r:id="rId304" display="http://www.theroar.com.au/rugby-league/nrl-fixtures/%E2%80%9Chttp:/www.theroar.com.au/rugby-league/nrl/st-george-illawarra-dragons/%E2%80%9D" xr:uid="{FC40AAF3-191F-418C-A9E7-7FE87E98D398}"/>
    <hyperlink ref="B231" r:id="rId305" display="http://www.theroar.com.au/rugby-league/nrl-fixtures/%E2%80%9Chttp:/www.theroar.com.au/rugby-league/nrl/canterbury-bulldogs/%E2%80%9D" xr:uid="{1D700036-7175-4B35-A4FE-13A09CBE6039}"/>
    <hyperlink ref="C231" r:id="rId306" display="http://www.theroar.com.au/rugby-league/nrl-fixtures/%E2%80%9Chttp:/www.theroar.com.au/rugby-league/nrl/brisbane-broncos/%E2%80%9D" xr:uid="{29F2B037-C056-4026-8A26-1CF28BA49E7E}"/>
    <hyperlink ref="B232" r:id="rId307" display="http://www.theroar.com.au/rugby-league/nrl-fixtures/%E2%80%9Chttp:/www.theroar.com.au/rugby-league/nrl/newcastle-knights/%E2%80%9D" xr:uid="{B716682C-5C84-45C8-865E-4945EDF22B42}"/>
    <hyperlink ref="C232" r:id="rId308" display="http://www.theroar.com.au/rugby-league/nrl-fixtures/%E2%80%9Chttp:/www.theroar.com.au/rugby-league/nrl/wests-tigers/%E2%80%9D" xr:uid="{F1ABD6E8-85BB-4509-90BF-3342F863ACB7}"/>
    <hyperlink ref="B233" r:id="rId309" display="http://www.theroar.com.au/rugby-league/nrl-fixtures/%E2%80%9Chttp:/www.theroar.com.au/rugby-league/nrl/south-sydney-rabbitohs/%E2%80%9D" xr:uid="{65EAD324-597D-4F10-A07A-D515D95A7FA6}"/>
    <hyperlink ref="C233" r:id="rId310" display="http://www.theroar.com.au/rugby-league/nrl-fixtures/%E2%80%9Chttp:/www.theroar.com.au/rugby-league/nrl/melbourne-storm/%E2%80%9D" xr:uid="{268E41B4-2039-43CD-8BA8-CAA35DD058FC}"/>
    <hyperlink ref="B234" r:id="rId311" display="http://www.theroar.com.au/rugby-league/nrl-fixtures/%E2%80%9Chttp:/www.theroar.com.au/rugby-league/nrl/st-george-illawarra-dragons/%E2%80%9D" xr:uid="{A5398CAF-6036-449B-96AE-7CC7CAB8832A}"/>
    <hyperlink ref="C234" r:id="rId312" display="http://www.theroar.com.au/rugby-league/nrl-fixtures/%E2%80%9Chttp:/www.theroar.com.au/rugby-league/nrl/new-zealand-warriors/%E2%80%9D" xr:uid="{C2961D82-4F34-4649-9BF0-63E054F3F652}"/>
    <hyperlink ref="B235" r:id="rId313" display="http://www.theroar.com.au/rugby-league/nrl-fixtures/%E2%80%9Chttp:/www.theroar.com.au/rugby-league/nrl/parramatta-eels/%E2%80%9D" xr:uid="{F6CAD587-8ED9-4AE7-A286-E9D85EDB3DC9}"/>
    <hyperlink ref="C235" r:id="rId314" display="http://www.theroar.com.au/rugby-league/nrl-fixtures/%E2%80%9Chttp:/www.theroar.com.au/rugby-league/nrl/gold-coast-titans/%E2%80%9D" xr:uid="{28A28814-19EE-4F32-B5C4-467724F80FF5}"/>
    <hyperlink ref="B236" r:id="rId315" display="http://www.theroar.com.au/rugby-league/nrl-fixtures/%E2%80%9Chttp:/www.theroar.com.au/rugby-league/nrl/sydney-roosters/%E2%80%9D" xr:uid="{AFB62BE5-70B1-42FA-A08A-35A54E269935}"/>
    <hyperlink ref="C236" r:id="rId316" display="http://www.theroar.com.au/rugby-league/nrl-fixtures/%E2%80%9Chttp:/www.theroar.com.au/rugby-league/nrl/north-queensland-cowboys/%E2%80%9D" xr:uid="{276F0565-2512-4560-8997-8ACBDCAEA547}"/>
    <hyperlink ref="B237" r:id="rId317" display="http://www.theroar.com.au/rugby-league/nrl-fixtures/%E2%80%9Chttp:/www.theroar.com.au/rugby-league/nrl/cronulla-sharks/%E2%80%9D" xr:uid="{44D2CB2F-87CA-44EF-B8B8-105B0CDD186C}"/>
    <hyperlink ref="C237" r:id="rId318" display="http://www.theroar.com.au/rugby-league/nrl-fixtures/%E2%80%9Chttp:/www.theroar.com.au/rugby-league/nrl/manly-sea-eagles/%E2%80%9D" xr:uid="{C6F55AC6-6422-4D01-A491-492B49E60670}"/>
    <hyperlink ref="B238" r:id="rId319" display="http://www.theroar.com.au/rugby-league/nrl-fixtures/%E2%80%9Chttp:/www.theroar.com.au/rugby-league/nrl/penrith-panthers/%E2%80%9D" xr:uid="{12868105-0AA1-4505-97DF-F678422440D7}"/>
    <hyperlink ref="C238" r:id="rId320" display="http://www.theroar.com.au/rugby-league/nrl-fixtures/%E2%80%9Chttp:/www.theroar.com.au/rugby-league/nrl/canberra-raiders/%E2%80%9D" xr:uid="{CF626005-80C2-418D-8DD5-E8EE08EA05E5}"/>
    <hyperlink ref="B242" r:id="rId321" display="http://www.theroar.com.au/rugby-league/nrl-fixtures/%E2%80%9Chttp:/www.theroar.com.au/rugby-league/nrl/north-queensland-cowboys/%E2%80%9D" xr:uid="{51C498FB-34D3-4F0F-9634-B2722C1F5583}"/>
    <hyperlink ref="C242" r:id="rId322" display="http://www.theroar.com.au/rugby-league/nrl-fixtures/%E2%80%9Chttp:/www.theroar.com.au/rugby-league/nrl/brisbane-broncos/%E2%80%9D" xr:uid="{2B0F988F-74B9-45E8-8915-1BFCB8F201F4}"/>
    <hyperlink ref="B243" r:id="rId323" display="http://www.theroar.com.au/rugby-league/nrl-fixtures/%E2%80%9Chttp:/www.theroar.com.au/rugby-league/nrl/new-zealand-warriors/%E2%80%9D" xr:uid="{EE0A946F-BBA5-4F7D-A6D4-796E7E5D9A2A}"/>
    <hyperlink ref="C243" r:id="rId324" display="http://www.theroar.com.au/rugby-league/nrl-fixtures/%E2%80%9Chttp:/www.theroar.com.au/rugby-league/nrl/newcastle-knights/%E2%80%9D" xr:uid="{96BC9EAB-85DA-4975-89A1-778C3D8DB48A}"/>
    <hyperlink ref="B244" r:id="rId325" display="http://www.theroar.com.au/rugby-league/nrl-fixtures/%E2%80%9Chttp:/www.theroar.com.au/rugby-league/nrl/south-sydney-rabbitohs/%E2%80%9D" xr:uid="{D43CCFDE-5E71-48B1-92E1-D6A508E3DB08}"/>
    <hyperlink ref="C244" r:id="rId326" display="http://www.theroar.com.au/rugby-league/nrl-fixtures/%E2%80%9Chttp:/www.theroar.com.au/rugby-league/nrl/sydney-roosters/%E2%80%9D" xr:uid="{0DDA0711-8201-4BF5-9956-676DFA390569}"/>
    <hyperlink ref="B245" r:id="rId327" display="http://www.theroar.com.au/rugby-league/nrl-fixtures/%E2%80%9Chttp:/www.theroar.com.au/rugby-league/nrl/gold-coast-titans/%E2%80%9D" xr:uid="{3DE9E692-F078-467A-A050-5EC1541ED42C}"/>
    <hyperlink ref="C245" r:id="rId328" display="http://www.theroar.com.au/rugby-league/nrl-fixtures/%E2%80%9Chttp:/www.theroar.com.au/rugby-league/nrl/penrith-panthers/%E2%80%9D" xr:uid="{B2780F86-E00F-41AF-A862-D05BBF932522}"/>
    <hyperlink ref="B246" r:id="rId329" display="http://www.theroar.com.au/rugby-league/nrl-fixtures/%E2%80%9Chttp:/www.theroar.com.au/rugby-league/nrl/manly-sea-eagles/%E2%80%9D" xr:uid="{F7257B7B-CB19-4FCA-8D24-A88CBCD5DECE}"/>
    <hyperlink ref="C246" r:id="rId330" display="http://www.theroar.com.au/rugby-league/nrl-fixtures/%E2%80%9Chttp:/www.theroar.com.au/rugby-league/nrl/canterbury-bulldogs/%E2%80%9D" xr:uid="{54490850-C48F-4DC5-9AA9-C970A6CCD937}"/>
    <hyperlink ref="B247" r:id="rId331" display="http://www.theroar.com.au/rugby-league/nrl-fixtures/%E2%80%9Chttp:/www.theroar.com.au/rugby-league/nrl/parramatta-eels/%E2%80%9D" xr:uid="{E1F392C3-B2A9-40B6-8343-065429B7DE17}"/>
    <hyperlink ref="C247" r:id="rId332" display="http://www.theroar.com.au/rugby-league/nrl-fixtures/%E2%80%9Chttp:/www.theroar.com.au/rugby-league/nrl/st-george-illawarra-dragons/%E2%80%9D" xr:uid="{F4C80F6C-62D2-4725-8DA3-7231094683EA}"/>
    <hyperlink ref="B248" r:id="rId333" display="http://www.theroar.com.au/rugby-league/nrl-fixtures/%E2%80%9Chttp:/www.theroar.com.au/rugby-league/nrl/canberra-raiders/%E2%80%9D" xr:uid="{4BCCB603-D885-47D1-A691-11F843017C90}"/>
    <hyperlink ref="C248" r:id="rId334" display="http://www.theroar.com.au/rugby-league/nrl-fixtures/%E2%80%9Chttp:/www.theroar.com.au/rugby-league/nrl/wests-tigers/%E2%80%9D" xr:uid="{2B252901-303F-4679-99C4-8095C357816D}"/>
    <hyperlink ref="B249" r:id="rId335" display="http://www.theroar.com.au/rugby-league/nrl-fixtures/%E2%80%9Chttp:/www.theroar.com.au/rugby-league/nrl/melbourne-storm/%E2%80%9D" xr:uid="{4E2FBC40-540A-4ECD-83EE-BA7D840C2A95}"/>
    <hyperlink ref="C249" r:id="rId336" display="http://www.theroar.com.au/rugby-league/nrl-fixtures/%E2%80%9Chttp:/www.theroar.com.au/rugby-league/nrl/cronulla-sharks/%E2%80%9D" xr:uid="{C9A08217-4A61-4653-A734-F542E07811AD}"/>
    <hyperlink ref="B253" r:id="rId337" display="http://www.theroar.com.au/rugby-league/nrl-fixtures/%E2%80%9Chttp:/www.theroar.com.au/rugby-league/nrl/brisbane-broncos/%E2%80%9D" xr:uid="{084000FF-3603-4D5D-940A-4AA2C8D2ACF0}"/>
    <hyperlink ref="C253" r:id="rId338" display="http://www.theroar.com.au/rugby-league/nrl-fixtures/%E2%80%9Chttp:/www.theroar.com.au/rugby-league/nrl/south-sydney-rabbitohs/%E2%80%9D" xr:uid="{04DCCB95-CBD0-48E5-8F83-EDB56D6861FD}"/>
    <hyperlink ref="B254" r:id="rId339" display="http://www.theroar.com.au/rugby-league/nrl-fixtures/%E2%80%9Chttp:/www.theroar.com.au/rugby-league/nrl/manly-sea-eagles/%E2%80%9D" xr:uid="{DF7A289F-21B7-4DFB-9223-65EB3A2E0D27}"/>
    <hyperlink ref="C254" r:id="rId340" display="http://www.theroar.com.au/rugby-league/nrl-fixtures/%E2%80%9Chttp:/www.theroar.com.au/rugby-league/nrl/gold-coast-titans/%E2%80%9D" xr:uid="{E071EB6B-BFB3-4ED2-A57E-B5B6C2C2D606}"/>
    <hyperlink ref="B255" r:id="rId341" display="http://www.theroar.com.au/rugby-league/nrl-fixtures/%E2%80%9Chttp:/www.theroar.com.au/rugby-league/nrl/melbourne-storm/%E2%80%9D" xr:uid="{71CABA6B-3182-41E8-9630-37D8C27EE64F}"/>
    <hyperlink ref="C255" r:id="rId342" display="http://www.theroar.com.au/rugby-league/nrl-fixtures/%E2%80%9Chttp:/www.theroar.com.au/rugby-league/nrl/parramatta-eels/%E2%80%9D" xr:uid="{09EED30B-D4C0-42D0-B105-B2CB35DD36EA}"/>
    <hyperlink ref="B256" r:id="rId343" display="http://www.theroar.com.au/rugby-league/nrl-fixtures/%E2%80%9Chttp:/www.theroar.com.au/rugby-league/nrl/penrith-panthers/%E2%80%9D" xr:uid="{329A1094-74C9-469D-98E2-43D15219CD3B}"/>
    <hyperlink ref="C256" r:id="rId344" display="http://www.theroar.com.au/rugby-league/nrl-fixtures/%E2%80%9Chttp:/www.theroar.com.au/rugby-league/nrl/newcastle-knights/%E2%80%9D" xr:uid="{C826F7C0-47C4-481C-A91D-120A6818CABA}"/>
    <hyperlink ref="B257" r:id="rId345" display="http://www.theroar.com.au/rugby-league/nrl-fixtures/%E2%80%9Chttp:/www.theroar.com.au/rugby-league/nrl/wests-tigers/%E2%80%9D" xr:uid="{215F17DF-63AA-4734-9D80-A925191A8223}"/>
    <hyperlink ref="C257" r:id="rId346" display="http://www.theroar.com.au/rugby-league/nrl-fixtures/%E2%80%9Chttp:/www.theroar.com.au/rugby-league/nrl/st-george-illawarra-dragons/%E2%80%9D" xr:uid="{7D8EF4EB-CFF8-4F2A-95ED-A4FCC3D1A0AC}"/>
    <hyperlink ref="B258" r:id="rId347" display="http://www.theroar.com.au/rugby-league/nrl-fixtures/%E2%80%9Chttp:/www.theroar.com.au/rugby-league/nrl/cronulla-sharks/%E2%80%9D" xr:uid="{081A5158-C081-4D12-A113-517379373E40}"/>
    <hyperlink ref="C258" r:id="rId348" display="http://www.theroar.com.au/rugby-league/nrl-fixtures/%E2%80%9Chttp:/www.theroar.com.au/rugby-league/nrl/north-queensland-cowboys/%E2%80%9D" xr:uid="{9418D99F-0FEB-4C5E-902A-C21643E702CE}"/>
    <hyperlink ref="B259" r:id="rId349" display="http://www.theroar.com.au/rugby-league/nrl-fixtures/%E2%80%9Chttp:/www.theroar.com.au/rugby-league/nrl/canterbury-bulldogs/%E2%80%9D" xr:uid="{B78A4854-D843-448A-AD4F-B9B8E2F4DF5F}"/>
    <hyperlink ref="C259" r:id="rId350" display="http://www.theroar.com.au/rugby-league/nrl-fixtures/%E2%80%9Chttp:/www.theroar.com.au/rugby-league/nrl/new-zealand-warriors/%E2%80%9D" xr:uid="{F07090DE-9647-4974-A43F-EEBA69C7EAE0}"/>
    <hyperlink ref="B260" r:id="rId351" display="http://www.theroar.com.au/rugby-league/nrl-fixtures/%E2%80%9Chttp:/www.theroar.com.au/rugby-league/nrl/canberra-raiders/%E2%80%9D" xr:uid="{13847ADD-4F98-4979-BF88-3B09553DA39C}"/>
    <hyperlink ref="C260" r:id="rId352" display="http://www.theroar.com.au/rugby-league/nrl-fixtures/%E2%80%9Chttp:/www.theroar.com.au/rugby-league/nrl/sydney-roosters/%E2%80%9D" xr:uid="{6DA56DD8-A4EA-4106-BBD5-B13982240869}"/>
    <hyperlink ref="B264" r:id="rId353" display="http://www.theroar.com.au/rugby-league/nrl-fixtures/%E2%80%9Chttp:/www.theroar.com.au/rugby-league/nrl/wests-tigers/%E2%80%9D" xr:uid="{F558C918-9D3F-4946-BA92-7D2D8F3A6F43}"/>
    <hyperlink ref="C264" r:id="rId354" display="http://www.theroar.com.au/rugby-league/nrl-fixtures/%E2%80%9Chttp:/www.theroar.com.au/rugby-league/nrl/manly-sea-eagles/%E2%80%9D" xr:uid="{68DFF2D2-D911-4753-8072-88627E26ED22}"/>
    <hyperlink ref="B265" r:id="rId355" display="http://www.theroar.com.au/rugby-league/nrl-fixtures/%E2%80%9Chttp:/www.theroar.com.au/rugby-league/nrl/new-zealand-warriors/%E2%80%9D" xr:uid="{D3F0CAD3-B0FA-4201-933E-CD23FE190DCD}"/>
    <hyperlink ref="C265" r:id="rId356" display="http://www.theroar.com.au/rugby-league/nrl-fixtures/%E2%80%9Chttp:/www.theroar.com.au/rugby-league/nrl/penrith-panthers/%E2%80%9D" xr:uid="{919D7367-10BC-47DB-98AF-DD80794AEB3B}"/>
    <hyperlink ref="B266" r:id="rId357" display="http://www.theroar.com.au/rugby-league/nrl-fixtures/%E2%80%9Chttp:/www.theroar.com.au/rugby-league/nrl/north-queensland-cowboys/%E2%80%9D" xr:uid="{6FAFB9EF-E3FF-47CD-BAE1-026510C4890A}"/>
    <hyperlink ref="C266" r:id="rId358" display="http://www.theroar.com.au/rugby-league/nrl-fixtures/%E2%80%9Chttp:/www.theroar.com.au/rugby-league/nrl/parramatta-eels/%E2%80%9D" xr:uid="{68DA2834-EC9B-4DCB-81EC-CCCB4D0C8A0B}"/>
    <hyperlink ref="B267" r:id="rId359" display="http://www.theroar.com.au/rugby-league/nrl-fixtures/%E2%80%9Chttp:/www.theroar.com.au/rugby-league/nrl/canberra-raiders/%E2%80%9D" xr:uid="{DE1E1488-9FAD-44F9-AD6B-62E7C9F003CD}"/>
    <hyperlink ref="C267" r:id="rId360" display="http://www.theroar.com.au/rugby-league/nrl-fixtures/%E2%80%9Chttp:/www.theroar.com.au/rugby-league/nrl/south-sydney-rabbitohs/%E2%80%9D" xr:uid="{043E18C1-AD5D-4D19-A6F3-9E93CB37DE49}"/>
    <hyperlink ref="B268" r:id="rId361" display="http://www.theroar.com.au/rugby-league/nrl-fixtures/%E2%80%9Chttp:/www.theroar.com.au/rugby-league/nrl/gold-coast-titans/%E2%80%9D" xr:uid="{5A80C003-8C28-4E55-B874-13AF4A36AED0}"/>
    <hyperlink ref="C268" r:id="rId362" display="http://www.theroar.com.au/rugby-league/nrl-fixtures/%E2%80%9Chttp:/www.theroar.com.au/rugby-league/nrl/melbourne-storm/%E2%80%9D" xr:uid="{9976CE61-7542-4F42-A177-AB1F2A6B260D}"/>
    <hyperlink ref="B269" r:id="rId363" display="http://www.theroar.com.au/rugby-league/nrl-fixtures/%E2%80%9Chttp:/www.theroar.com.au/rugby-league/nrl/sydney-roosters/%E2%80%9D" xr:uid="{515E0EA4-E60B-4156-A84C-D37310DA1661}"/>
    <hyperlink ref="C269" r:id="rId364" display="http://www.theroar.com.au/rugby-league/nrl-fixtures/%E2%80%9Chttp:/www.theroar.com.au/rugby-league/nrl/brisbane-broncos/%E2%80%9D" xr:uid="{74C949C5-8EBC-4851-855B-9968EEFCB714}"/>
    <hyperlink ref="B270" r:id="rId365" display="http://www.theroar.com.au/rugby-league/nrl-fixtures/%E2%80%9Chttp:/www.theroar.com.au/rugby-league/nrl/cronulla-sharks/%E2%80%9D" xr:uid="{8820A7CD-2318-446B-9C2C-DA4C653F31F0}"/>
    <hyperlink ref="C270" r:id="rId366" display="http://www.theroar.com.au/rugby-league/nrl-fixtures/%E2%80%9Chttp:/www.theroar.com.au/rugby-league/nrl/newcastle-knights/%E2%80%9D" xr:uid="{ED4CA01B-C0C5-4336-A197-41D60A7AF73E}"/>
    <hyperlink ref="B271" r:id="rId367" display="http://www.theroar.com.au/rugby-league/nrl-fixtures/%E2%80%9Chttp:/www.theroar.com.au/rugby-league/nrl/st-george-illawarra-dragons/%E2%80%9D" xr:uid="{8FD077E7-D03F-4ACA-94E3-3E55C7AF8019}"/>
    <hyperlink ref="C271" r:id="rId368" display="http://www.theroar.com.au/rugby-league/nrl-fixtures/%E2%80%9Chttp:/www.theroar.com.au/rugby-league/nrl/canterbury-bulldogs/%E2%80%9D" xr:uid="{79431249-6C94-490D-BF68-7BEAA6B1EE2B}"/>
    <hyperlink ref="B275" r:id="rId369" display="http://www.theroar.com.au/rugby-league/nrl-fixtures/%E2%80%9Chttp:/www.theroar.com.au/rugby-league/nrl/south-sydney-rabbitohs/%E2%80%9D" xr:uid="{DA3CABD0-9DA2-4031-B41E-CEE2B808B560}"/>
    <hyperlink ref="C275" r:id="rId370" display="http://www.theroar.com.au/rugby-league/nrl-fixtures/%E2%80%9Chttp:/www.theroar.com.au/rugby-league/nrl/wests-tigers/%E2%80%9D" xr:uid="{DA9B91A6-50FC-4108-8CC7-73D7466C03B5}"/>
    <hyperlink ref="B276" r:id="rId371" display="http://www.theroar.com.au/rugby-league/nrl-fixtures/%E2%80%9Chttp:/www.theroar.com.au/rugby-league/nrl/new-zealand-warriors/%E2%80%9D" xr:uid="{399088DB-3A33-42C3-891F-F9376517BD4C}"/>
    <hyperlink ref="C276" r:id="rId372" display="http://www.theroar.com.au/rugby-league/nrl-fixtures/%E2%80%9Chttp:/www.theroar.com.au/rugby-league/nrl/canberra-raiders/%E2%80%9D" xr:uid="{6FDD4C95-92B8-419B-B241-45BB37D57D24}"/>
    <hyperlink ref="B277" r:id="rId373" display="http://www.theroar.com.au/rugby-league/nrl-fixtures/%E2%80%9Chttp:/www.theroar.com.au/rugby-league/nrl/melbourne-storm/%E2%80%9D" xr:uid="{68027731-B29E-4437-8F19-7D09EBF70841}"/>
    <hyperlink ref="C277" r:id="rId374" display="http://www.theroar.com.au/rugby-league/nrl-fixtures/%E2%80%9Chttp:/www.theroar.com.au/rugby-league/nrl/penrith-panthers/%E2%80%9D" xr:uid="{62695D13-508A-47E1-A837-936570D97BDE}"/>
    <hyperlink ref="B278" r:id="rId375" display="http://www.theroar.com.au/rugby-league/nrl-fixtures/%E2%80%9Chttp:/www.theroar.com.au/rugby-league/nrl/newcastle-knights/%E2%80%9D" xr:uid="{90B89B13-2D0A-4B45-BB74-AD5AF6F32C99}"/>
    <hyperlink ref="C278" r:id="rId376" display="http://www.theroar.com.au/rugby-league/nrl-fixtures/%E2%80%9Chttp:/www.theroar.com.au/rugby-league/nrl/st-george-illawarra-dragons/%E2%80%9D" xr:uid="{F37A6809-8F70-4BBB-BFD2-14B89E398AF8}"/>
    <hyperlink ref="B279" r:id="rId377" display="http://www.theroar.com.au/rugby-league/nrl-fixtures/%E2%80%9Chttp:/www.theroar.com.au/rugby-league/nrl/gold-coast-titans/%E2%80%9D" xr:uid="{DB568F7B-DD65-4596-8154-4E924ED22578}"/>
    <hyperlink ref="C279" r:id="rId378" display="http://www.theroar.com.au/rugby-league/nrl-fixtures/%E2%80%9Chttp:/www.theroar.com.au/rugby-league/nrl/north-queensland-cowboys/%E2%80%9D" xr:uid="{335C508E-9CD0-4D8D-8322-1C5EFE8C527F}"/>
    <hyperlink ref="B280" r:id="rId379" display="http://www.theroar.com.au/rugby-league/nrl-fixtures/%E2%80%9Chttp:/www.theroar.com.au/rugby-league/nrl/parramatta-eels/%E2%80%9D" xr:uid="{B42C1153-A095-4DA3-8860-0D51A0C4563C}"/>
    <hyperlink ref="C280" r:id="rId380" display="http://www.theroar.com.au/rugby-league/nrl-fixtures/%E2%80%9Chttp:/www.theroar.com.au/rugby-league/nrl/sydney-roosters/%E2%80%9D" xr:uid="{1AB10802-EB25-41D5-A9DF-9F28BB79F154}"/>
    <hyperlink ref="B281" r:id="rId381" display="http://www.theroar.com.au/rugby-league/nrl-fixtures/%E2%80%9Chttp:/www.theroar.com.au/rugby-league/nrl/canterbury-bulldogs/%E2%80%9D" xr:uid="{7EF7A264-0D3A-45DC-8A13-1850F61B7104}"/>
    <hyperlink ref="C281" r:id="rId382" display="http://www.theroar.com.au/rugby-league/nrl-fixtures/%E2%80%9Chttp:/www.theroar.com.au/rugby-league/nrl/cronulla-sharks/%E2%80%9D" xr:uid="{B1101C6A-19D1-4429-B02E-3C6EB0CE44C2}"/>
    <hyperlink ref="B282" r:id="rId383" display="http://www.theroar.com.au/rugby-league/nrl-fixtures/%E2%80%9Chttp:/www.theroar.com.au/rugby-league/nrl/brisbane-broncos/%E2%80%9D" xr:uid="{4389DC3E-C01B-4CBB-80A8-0887A1754BC9}"/>
    <hyperlink ref="C282" r:id="rId384" display="http://www.theroar.com.au/rugby-league/nrl-fixtures/%E2%80%9Chttp:/www.theroar.com.au/rugby-league/nrl/manly-sea-eagles/%E2%80%9D" xr:uid="{8E01D033-9FBC-4066-8793-2B4C2331BE7F}"/>
  </hyperlinks>
  <pageMargins left="0.7" right="0.7" top="0.75" bottom="0.75" header="0.3" footer="0.3"/>
  <drawing r:id="rId38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I13"/>
  <sheetViews>
    <sheetView workbookViewId="0">
      <selection activeCell="B3" sqref="B3:I5"/>
    </sheetView>
  </sheetViews>
  <sheetFormatPr defaultRowHeight="14.4"/>
  <sheetData>
    <row r="2" spans="2:9" ht="15" thickBot="1"/>
    <row r="3" spans="2:9">
      <c r="B3" s="506"/>
      <c r="C3" s="507"/>
      <c r="D3" s="507"/>
      <c r="E3" s="507"/>
      <c r="F3" s="507"/>
      <c r="G3" s="507"/>
      <c r="H3" s="507"/>
      <c r="I3" s="508"/>
    </row>
    <row r="4" spans="2:9">
      <c r="B4" s="509"/>
      <c r="C4" s="127"/>
      <c r="D4" s="127"/>
      <c r="E4" s="127"/>
      <c r="F4" s="127"/>
      <c r="G4" s="127"/>
      <c r="H4" s="127"/>
      <c r="I4" s="510"/>
    </row>
    <row r="5" spans="2:9" ht="15" thickBot="1">
      <c r="B5" s="511"/>
      <c r="C5" s="512"/>
      <c r="D5" s="512"/>
      <c r="E5" s="512"/>
      <c r="F5" s="512"/>
      <c r="G5" s="512"/>
      <c r="H5" s="512"/>
      <c r="I5" s="513"/>
    </row>
    <row r="10" spans="2:9" ht="15" thickBot="1"/>
    <row r="11" spans="2:9">
      <c r="B11" s="506"/>
      <c r="C11" s="507"/>
      <c r="D11" s="507"/>
      <c r="E11" s="507"/>
      <c r="F11" s="507"/>
      <c r="G11" s="507"/>
      <c r="H11" s="507"/>
      <c r="I11" s="508"/>
    </row>
    <row r="12" spans="2:9">
      <c r="B12" s="509"/>
      <c r="C12" s="127"/>
      <c r="D12" s="127"/>
      <c r="E12" s="127"/>
      <c r="F12" s="127"/>
      <c r="G12" s="127"/>
      <c r="H12" s="127"/>
      <c r="I12" s="510"/>
    </row>
    <row r="13" spans="2:9" ht="15" thickBot="1">
      <c r="B13" s="511"/>
      <c r="C13" s="512"/>
      <c r="D13" s="512"/>
      <c r="E13" s="512"/>
      <c r="F13" s="512"/>
      <c r="G13" s="512"/>
      <c r="H13" s="512"/>
      <c r="I13" s="513"/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I649"/>
  <sheetViews>
    <sheetView zoomScale="80" zoomScaleNormal="80" workbookViewId="0">
      <pane xSplit="2" ySplit="2" topLeftCell="O3" activePane="bottomRight" state="frozen"/>
      <selection pane="topRight" activeCell="C1" sqref="C1"/>
      <selection pane="bottomLeft" activeCell="A3" sqref="A3"/>
      <selection pane="bottomRight" activeCell="V27" sqref="V27"/>
    </sheetView>
  </sheetViews>
  <sheetFormatPr defaultColWidth="9.109375" defaultRowHeight="14.4"/>
  <cols>
    <col min="1" max="1" width="24.6640625" style="295" bestFit="1" customWidth="1"/>
    <col min="2" max="2" width="13.33203125" style="296" customWidth="1"/>
    <col min="3" max="4" width="8.6640625" style="296" bestFit="1" customWidth="1"/>
    <col min="5" max="5" width="9.5546875" style="292" customWidth="1"/>
    <col min="6" max="6" width="7" style="296" bestFit="1" customWidth="1"/>
    <col min="7" max="7" width="7.88671875" style="296" bestFit="1" customWidth="1"/>
    <col min="8" max="8" width="7.5546875" style="296" bestFit="1" customWidth="1"/>
    <col min="9" max="9" width="8.6640625" style="296" customWidth="1"/>
    <col min="10" max="10" width="10.88671875" style="296" customWidth="1"/>
    <col min="11" max="11" width="1.88671875" style="41" customWidth="1"/>
    <col min="12" max="12" width="7.33203125" style="300" customWidth="1"/>
    <col min="13" max="13" width="7.88671875" style="41" customWidth="1"/>
    <col min="14" max="14" width="2.33203125" style="41" customWidth="1"/>
    <col min="15" max="15" width="7.109375" style="41" bestFit="1" customWidth="1"/>
    <col min="16" max="16" width="10.6640625" style="41" bestFit="1" customWidth="1"/>
    <col min="17" max="17" width="6.6640625" style="298" customWidth="1"/>
    <col min="18" max="18" width="6.44140625" style="298" customWidth="1"/>
    <col min="19" max="19" width="7.109375" style="41" customWidth="1"/>
    <col min="20" max="20" width="6.6640625" style="41" customWidth="1"/>
    <col min="21" max="21" width="7.109375" style="41" customWidth="1"/>
    <col min="22" max="22" width="2.109375" style="41" customWidth="1"/>
    <col min="23" max="23" width="29.44140625" style="41" bestFit="1" customWidth="1"/>
    <col min="24" max="26" width="9.109375" style="41"/>
    <col min="27" max="27" width="10.6640625" style="41" bestFit="1" customWidth="1"/>
    <col min="28" max="28" width="9.109375" style="71"/>
    <col min="29" max="29" width="9.109375" style="41"/>
    <col min="30" max="35" width="9.109375" style="305"/>
    <col min="36" max="16384" width="9.109375" style="41"/>
  </cols>
  <sheetData>
    <row r="1" spans="1:35" ht="15" thickBot="1">
      <c r="A1" s="260" t="s">
        <v>809</v>
      </c>
      <c r="B1" s="194"/>
      <c r="C1" s="194"/>
      <c r="D1" s="194"/>
      <c r="E1" s="194"/>
      <c r="F1" s="194"/>
      <c r="G1" s="194"/>
      <c r="H1" s="194"/>
      <c r="I1" s="194"/>
      <c r="J1" s="194"/>
      <c r="K1" s="195"/>
      <c r="L1" s="196"/>
      <c r="M1" s="195"/>
      <c r="O1" s="261" t="s">
        <v>810</v>
      </c>
      <c r="P1" s="195"/>
      <c r="Q1" s="262"/>
      <c r="R1" s="262"/>
      <c r="S1" s="195"/>
      <c r="T1" s="195"/>
      <c r="U1" s="195"/>
    </row>
    <row r="2" spans="1:35" s="264" customFormat="1" ht="43.2">
      <c r="A2" s="161" t="s">
        <v>0</v>
      </c>
      <c r="B2" s="162" t="s">
        <v>767</v>
      </c>
      <c r="C2" s="162" t="s">
        <v>690</v>
      </c>
      <c r="D2" s="162" t="s">
        <v>691</v>
      </c>
      <c r="E2" s="162" t="s">
        <v>768</v>
      </c>
      <c r="F2" s="163" t="s">
        <v>764</v>
      </c>
      <c r="G2" s="163" t="s">
        <v>765</v>
      </c>
      <c r="H2" s="164" t="s">
        <v>766</v>
      </c>
      <c r="I2" s="164" t="s">
        <v>414</v>
      </c>
      <c r="J2" s="164" t="s">
        <v>611</v>
      </c>
      <c r="K2" s="263"/>
      <c r="L2" s="164" t="s">
        <v>413</v>
      </c>
      <c r="M2" s="163" t="s">
        <v>782</v>
      </c>
      <c r="O2" s="162" t="s">
        <v>807</v>
      </c>
      <c r="P2" s="192" t="s">
        <v>813</v>
      </c>
      <c r="Q2" s="162" t="s">
        <v>814</v>
      </c>
      <c r="R2" s="201" t="s">
        <v>815</v>
      </c>
      <c r="S2" s="162" t="s">
        <v>808</v>
      </c>
      <c r="T2" s="164" t="s">
        <v>811</v>
      </c>
      <c r="U2" s="163" t="s">
        <v>812</v>
      </c>
      <c r="W2" s="301" t="s">
        <v>0</v>
      </c>
      <c r="X2" s="301" t="s">
        <v>690</v>
      </c>
      <c r="Y2" s="301" t="s">
        <v>691</v>
      </c>
      <c r="Z2" s="301" t="s">
        <v>410</v>
      </c>
      <c r="AA2" s="301" t="s">
        <v>818</v>
      </c>
      <c r="AB2" s="312" t="s">
        <v>819</v>
      </c>
      <c r="AC2" s="301" t="s">
        <v>820</v>
      </c>
      <c r="AD2" s="306" t="s">
        <v>821</v>
      </c>
      <c r="AE2" s="321" t="s">
        <v>419</v>
      </c>
      <c r="AF2" s="321" t="s">
        <v>822</v>
      </c>
      <c r="AG2" s="321" t="s">
        <v>1</v>
      </c>
      <c r="AH2" s="321" t="s">
        <v>823</v>
      </c>
      <c r="AI2" s="322" t="s">
        <v>824</v>
      </c>
    </row>
    <row r="3" spans="1:35" s="86" customFormat="1">
      <c r="A3" s="165" t="s">
        <v>692</v>
      </c>
      <c r="B3" s="174"/>
      <c r="C3" s="167"/>
      <c r="D3" s="167"/>
      <c r="E3" s="265"/>
      <c r="F3" s="266"/>
      <c r="G3" s="266"/>
      <c r="H3" s="267"/>
      <c r="I3" s="267"/>
      <c r="J3" s="169">
        <v>122600</v>
      </c>
      <c r="K3" s="85"/>
      <c r="L3" s="268"/>
      <c r="M3" s="269"/>
      <c r="O3" s="270"/>
      <c r="P3" s="270"/>
      <c r="Q3" s="271"/>
      <c r="R3" s="271"/>
      <c r="S3" s="270"/>
      <c r="T3" s="270"/>
      <c r="U3" s="270"/>
      <c r="W3" s="301"/>
      <c r="X3" s="301"/>
      <c r="Y3" s="301"/>
      <c r="Z3" s="301"/>
      <c r="AA3" s="301"/>
      <c r="AB3" s="312"/>
      <c r="AC3" s="301"/>
      <c r="AD3" s="306"/>
      <c r="AE3" s="321"/>
      <c r="AF3" s="321"/>
      <c r="AG3" s="321"/>
      <c r="AH3" s="321"/>
      <c r="AI3" s="322"/>
    </row>
    <row r="4" spans="1:35" s="86" customFormat="1">
      <c r="A4" s="170" t="s">
        <v>444</v>
      </c>
      <c r="B4" s="272" t="s">
        <v>31</v>
      </c>
      <c r="C4" s="172" t="s">
        <v>6</v>
      </c>
      <c r="D4" s="172" t="s">
        <v>3</v>
      </c>
      <c r="E4" s="265">
        <v>0</v>
      </c>
      <c r="F4" s="266">
        <v>0</v>
      </c>
      <c r="G4" s="266" t="s">
        <v>693</v>
      </c>
      <c r="H4" s="267">
        <v>0</v>
      </c>
      <c r="I4" s="267">
        <v>0</v>
      </c>
      <c r="J4" s="169">
        <v>122600</v>
      </c>
      <c r="K4" s="273"/>
      <c r="L4" s="274">
        <v>0</v>
      </c>
      <c r="M4" s="274">
        <v>0</v>
      </c>
      <c r="O4" s="275">
        <v>2</v>
      </c>
      <c r="P4" s="169">
        <v>122600</v>
      </c>
      <c r="Q4" s="276">
        <v>20</v>
      </c>
      <c r="R4" s="276">
        <v>14.513116940862602</v>
      </c>
      <c r="S4" s="276">
        <v>20</v>
      </c>
      <c r="T4" s="277">
        <v>0.25</v>
      </c>
      <c r="U4" s="277">
        <v>80</v>
      </c>
      <c r="W4" s="67" t="s">
        <v>444</v>
      </c>
      <c r="X4" s="67" t="s">
        <v>6</v>
      </c>
      <c r="Y4" s="67" t="s">
        <v>3</v>
      </c>
      <c r="Z4" s="67" t="s">
        <v>825</v>
      </c>
      <c r="AA4" s="317">
        <v>149100</v>
      </c>
      <c r="AB4" s="71">
        <v>4</v>
      </c>
      <c r="AC4" s="67" t="s">
        <v>826</v>
      </c>
      <c r="AD4" s="59">
        <v>266</v>
      </c>
      <c r="AE4" s="305">
        <v>0.36</v>
      </c>
      <c r="AF4" s="305">
        <v>24</v>
      </c>
      <c r="AG4" s="305">
        <v>67</v>
      </c>
      <c r="AH4" s="305">
        <v>26</v>
      </c>
      <c r="AI4" s="316">
        <v>12</v>
      </c>
    </row>
    <row r="5" spans="1:35" s="86" customFormat="1">
      <c r="A5" s="170" t="s">
        <v>644</v>
      </c>
      <c r="B5" s="272" t="s">
        <v>28</v>
      </c>
      <c r="C5" s="278" t="s">
        <v>397</v>
      </c>
      <c r="D5" s="278"/>
      <c r="E5" s="265">
        <v>5</v>
      </c>
      <c r="F5" s="266">
        <v>26</v>
      </c>
      <c r="G5" s="266">
        <v>32.200000000000003</v>
      </c>
      <c r="H5" s="267">
        <v>0.80745341614906829</v>
      </c>
      <c r="I5" s="267">
        <v>0</v>
      </c>
      <c r="J5" s="169">
        <v>173800</v>
      </c>
      <c r="K5" s="273"/>
      <c r="L5" s="274">
        <v>0</v>
      </c>
      <c r="M5" s="274">
        <v>0</v>
      </c>
      <c r="O5" s="275">
        <v>0</v>
      </c>
      <c r="P5" s="169">
        <v>173800</v>
      </c>
      <c r="Q5" s="276">
        <v>0</v>
      </c>
      <c r="R5" s="276">
        <v>25.759596857862753</v>
      </c>
      <c r="S5" s="276">
        <v>0</v>
      </c>
      <c r="T5" s="277">
        <v>0</v>
      </c>
      <c r="U5" s="277">
        <v>0</v>
      </c>
      <c r="W5" s="67"/>
      <c r="X5" s="67"/>
      <c r="Y5" s="67"/>
      <c r="Z5" s="67"/>
      <c r="AA5" s="318">
        <v>173800</v>
      </c>
      <c r="AB5" s="310">
        <v>0</v>
      </c>
      <c r="AC5" s="67"/>
      <c r="AD5" s="59"/>
      <c r="AE5" s="294">
        <v>0</v>
      </c>
      <c r="AF5" s="293">
        <v>0</v>
      </c>
      <c r="AG5" s="294">
        <v>0</v>
      </c>
      <c r="AH5" s="293">
        <v>0</v>
      </c>
      <c r="AI5" s="293">
        <v>26</v>
      </c>
    </row>
    <row r="6" spans="1:35" s="86" customFormat="1">
      <c r="A6" s="170" t="s">
        <v>445</v>
      </c>
      <c r="B6" s="272" t="s">
        <v>23</v>
      </c>
      <c r="C6" s="278" t="s">
        <v>6</v>
      </c>
      <c r="D6" s="278"/>
      <c r="E6" s="265">
        <v>9</v>
      </c>
      <c r="F6" s="266">
        <v>44.666666666666664</v>
      </c>
      <c r="G6" s="266">
        <v>80.555555555555557</v>
      </c>
      <c r="H6" s="267">
        <v>0.55448275862068963</v>
      </c>
      <c r="I6" s="267">
        <v>0</v>
      </c>
      <c r="J6" s="169">
        <v>298600</v>
      </c>
      <c r="K6" s="273"/>
      <c r="L6" s="274">
        <v>0</v>
      </c>
      <c r="M6" s="274">
        <v>0</v>
      </c>
      <c r="O6" s="275">
        <v>4</v>
      </c>
      <c r="P6" s="169">
        <v>317200</v>
      </c>
      <c r="Q6" s="276">
        <v>53.25</v>
      </c>
      <c r="R6" s="276">
        <v>7.0404624277456662</v>
      </c>
      <c r="S6" s="276">
        <v>55</v>
      </c>
      <c r="T6" s="277">
        <v>0.66562500000000002</v>
      </c>
      <c r="U6" s="277">
        <v>80</v>
      </c>
      <c r="W6" s="67" t="s">
        <v>445</v>
      </c>
      <c r="X6" s="67" t="s">
        <v>6</v>
      </c>
      <c r="Y6" s="67"/>
      <c r="Z6" s="67" t="s">
        <v>827</v>
      </c>
      <c r="AA6" s="317">
        <v>339900</v>
      </c>
      <c r="AB6" s="71">
        <v>9</v>
      </c>
      <c r="AC6" s="67" t="s">
        <v>826</v>
      </c>
      <c r="AD6" s="59">
        <v>720</v>
      </c>
      <c r="AE6" s="305">
        <v>0.69</v>
      </c>
      <c r="AF6" s="305">
        <v>55</v>
      </c>
      <c r="AG6" s="305">
        <v>80</v>
      </c>
      <c r="AH6" s="305">
        <v>67</v>
      </c>
      <c r="AI6" s="316">
        <v>-2</v>
      </c>
    </row>
    <row r="7" spans="1:35" s="86" customFormat="1" ht="17.25" customHeight="1">
      <c r="A7" s="170" t="s">
        <v>610</v>
      </c>
      <c r="B7" s="272" t="s">
        <v>105</v>
      </c>
      <c r="C7" s="278" t="s">
        <v>14</v>
      </c>
      <c r="D7" s="278" t="s">
        <v>8</v>
      </c>
      <c r="E7" s="265">
        <v>4</v>
      </c>
      <c r="F7" s="266">
        <v>51.75</v>
      </c>
      <c r="G7" s="266">
        <v>46.75</v>
      </c>
      <c r="H7" s="267">
        <v>1.106951871657754</v>
      </c>
      <c r="I7" s="267">
        <v>0</v>
      </c>
      <c r="J7" s="169">
        <v>276700</v>
      </c>
      <c r="K7" s="273"/>
      <c r="L7" s="274">
        <v>0</v>
      </c>
      <c r="M7" s="274">
        <v>0</v>
      </c>
      <c r="O7" s="275">
        <v>4</v>
      </c>
      <c r="P7" s="169">
        <v>277500</v>
      </c>
      <c r="Q7" s="276">
        <v>41.25</v>
      </c>
      <c r="R7" s="276">
        <v>62.388172521120481</v>
      </c>
      <c r="S7" s="276">
        <v>38.666666666666664</v>
      </c>
      <c r="T7" s="277">
        <v>0.72052401746724892</v>
      </c>
      <c r="U7" s="277">
        <v>57.25</v>
      </c>
      <c r="W7" s="67" t="s">
        <v>610</v>
      </c>
      <c r="X7" s="67" t="s">
        <v>8</v>
      </c>
      <c r="Y7" s="67" t="s">
        <v>14</v>
      </c>
      <c r="Z7" s="67" t="s">
        <v>828</v>
      </c>
      <c r="AA7" s="317">
        <v>277500</v>
      </c>
      <c r="AB7" s="71">
        <v>4</v>
      </c>
      <c r="AC7" s="67" t="s">
        <v>826</v>
      </c>
      <c r="AD7" s="59">
        <v>229</v>
      </c>
      <c r="AE7" s="305">
        <v>0.72</v>
      </c>
      <c r="AF7" s="305">
        <v>41</v>
      </c>
      <c r="AG7" s="305">
        <v>57</v>
      </c>
      <c r="AH7" s="305">
        <v>39</v>
      </c>
      <c r="AI7" s="316">
        <v>67</v>
      </c>
    </row>
    <row r="8" spans="1:35" s="86" customFormat="1">
      <c r="A8" s="170" t="s">
        <v>694</v>
      </c>
      <c r="B8" s="272" t="s">
        <v>58</v>
      </c>
      <c r="C8" s="278" t="s">
        <v>14</v>
      </c>
      <c r="D8" s="278"/>
      <c r="E8" s="265">
        <v>21</v>
      </c>
      <c r="F8" s="266">
        <v>0</v>
      </c>
      <c r="G8" s="266">
        <v>0</v>
      </c>
      <c r="H8" s="267">
        <v>0.94854586129753915</v>
      </c>
      <c r="I8" s="267">
        <v>1.05</v>
      </c>
      <c r="J8" s="169">
        <v>269900</v>
      </c>
      <c r="K8" s="273"/>
      <c r="L8" s="274">
        <v>45.208333333333336</v>
      </c>
      <c r="M8" s="274">
        <f>L8/I8</f>
        <v>43.055555555555557</v>
      </c>
      <c r="O8" s="275">
        <v>4</v>
      </c>
      <c r="P8" s="169">
        <v>289700</v>
      </c>
      <c r="Q8" s="276">
        <v>44.5</v>
      </c>
      <c r="R8" s="276">
        <v>41.812805691418419</v>
      </c>
      <c r="S8" s="276">
        <v>47.666666666666664</v>
      </c>
      <c r="T8" s="277">
        <v>1.3484848484848484</v>
      </c>
      <c r="U8" s="277">
        <v>33</v>
      </c>
      <c r="W8" s="67" t="s">
        <v>694</v>
      </c>
      <c r="X8" s="67" t="s">
        <v>14</v>
      </c>
      <c r="Y8" s="67"/>
      <c r="Z8" s="67" t="s">
        <v>829</v>
      </c>
      <c r="AA8" s="317">
        <v>282100</v>
      </c>
      <c r="AB8" s="71">
        <v>9</v>
      </c>
      <c r="AC8" s="67" t="s">
        <v>826</v>
      </c>
      <c r="AD8" s="59">
        <v>332</v>
      </c>
      <c r="AE8" s="305">
        <v>1.2</v>
      </c>
      <c r="AF8" s="305">
        <v>44</v>
      </c>
      <c r="AG8" s="305">
        <v>37</v>
      </c>
      <c r="AH8" s="305">
        <v>37</v>
      </c>
      <c r="AI8" s="316">
        <v>51</v>
      </c>
    </row>
    <row r="9" spans="1:35" s="86" customFormat="1">
      <c r="A9" s="170" t="s">
        <v>394</v>
      </c>
      <c r="B9" s="272" t="s">
        <v>58</v>
      </c>
      <c r="C9" s="278" t="s">
        <v>6</v>
      </c>
      <c r="D9" s="278"/>
      <c r="E9" s="265">
        <v>22</v>
      </c>
      <c r="F9" s="266">
        <v>55.090909090909093</v>
      </c>
      <c r="G9" s="266">
        <v>75.954545454545453</v>
      </c>
      <c r="H9" s="267">
        <v>0.72531418312387796</v>
      </c>
      <c r="I9" s="267">
        <v>0.62</v>
      </c>
      <c r="J9" s="169">
        <v>368300</v>
      </c>
      <c r="K9" s="273"/>
      <c r="L9" s="274">
        <v>50.136363636363633</v>
      </c>
      <c r="M9" s="274">
        <f>L9/I9</f>
        <v>80.865102639296182</v>
      </c>
      <c r="O9" s="275">
        <v>4</v>
      </c>
      <c r="P9" s="169">
        <v>371000</v>
      </c>
      <c r="Q9" s="276">
        <v>55.5</v>
      </c>
      <c r="R9" s="276">
        <v>20.962205424633169</v>
      </c>
      <c r="S9" s="276">
        <v>59</v>
      </c>
      <c r="T9" s="277">
        <v>0.71844660194174759</v>
      </c>
      <c r="U9" s="277">
        <v>77.25</v>
      </c>
      <c r="W9" s="67" t="s">
        <v>394</v>
      </c>
      <c r="X9" s="67" t="s">
        <v>6</v>
      </c>
      <c r="Y9" s="67"/>
      <c r="Z9" s="67" t="s">
        <v>829</v>
      </c>
      <c r="AA9" s="317">
        <v>386000</v>
      </c>
      <c r="AB9" s="71">
        <v>8</v>
      </c>
      <c r="AC9" s="67" t="s">
        <v>826</v>
      </c>
      <c r="AD9" s="59">
        <v>606</v>
      </c>
      <c r="AE9" s="305">
        <v>0.74</v>
      </c>
      <c r="AF9" s="305">
        <v>56</v>
      </c>
      <c r="AG9" s="305">
        <v>76</v>
      </c>
      <c r="AH9" s="305">
        <v>45</v>
      </c>
      <c r="AI9" s="316">
        <v>96</v>
      </c>
    </row>
    <row r="10" spans="1:35" s="86" customFormat="1">
      <c r="A10" s="170" t="s">
        <v>314</v>
      </c>
      <c r="B10" s="272" t="s">
        <v>104</v>
      </c>
      <c r="C10" s="278" t="s">
        <v>14</v>
      </c>
      <c r="D10" s="278" t="s">
        <v>8</v>
      </c>
      <c r="E10" s="265">
        <v>12</v>
      </c>
      <c r="F10" s="266">
        <v>17.75</v>
      </c>
      <c r="G10" s="266">
        <v>20.583333333333332</v>
      </c>
      <c r="H10" s="267">
        <v>0.86234817813765186</v>
      </c>
      <c r="I10" s="267">
        <v>0</v>
      </c>
      <c r="J10" s="169">
        <v>143600</v>
      </c>
      <c r="K10" s="273"/>
      <c r="L10" s="274">
        <v>0</v>
      </c>
      <c r="M10" s="274">
        <v>0</v>
      </c>
      <c r="O10" s="275">
        <v>3</v>
      </c>
      <c r="P10" s="169">
        <v>141400</v>
      </c>
      <c r="Q10" s="276">
        <v>20</v>
      </c>
      <c r="R10" s="276">
        <v>24.872387727879058</v>
      </c>
      <c r="S10" s="276">
        <v>20</v>
      </c>
      <c r="T10" s="277">
        <v>0.82191780821918925</v>
      </c>
      <c r="U10" s="277">
        <v>24.333333333333002</v>
      </c>
      <c r="W10" s="67" t="s">
        <v>314</v>
      </c>
      <c r="X10" s="67" t="s">
        <v>8</v>
      </c>
      <c r="Y10" s="67" t="s">
        <v>14</v>
      </c>
      <c r="Z10" s="67" t="s">
        <v>830</v>
      </c>
      <c r="AA10" s="317">
        <v>132000</v>
      </c>
      <c r="AB10" s="71">
        <v>4</v>
      </c>
      <c r="AC10" s="67" t="s">
        <v>826</v>
      </c>
      <c r="AD10" s="59">
        <v>83</v>
      </c>
      <c r="AE10" s="305">
        <v>0.86</v>
      </c>
      <c r="AF10" s="305">
        <v>18</v>
      </c>
      <c r="AG10" s="305">
        <v>21</v>
      </c>
      <c r="AH10" s="305">
        <v>16</v>
      </c>
      <c r="AI10" s="316">
        <v>30</v>
      </c>
    </row>
    <row r="11" spans="1:35" s="86" customFormat="1">
      <c r="A11" s="170" t="s">
        <v>355</v>
      </c>
      <c r="B11" s="272" t="s">
        <v>105</v>
      </c>
      <c r="C11" s="278" t="s">
        <v>6</v>
      </c>
      <c r="D11" s="278"/>
      <c r="E11" s="265">
        <v>4</v>
      </c>
      <c r="F11" s="266">
        <v>27.5</v>
      </c>
      <c r="G11" s="266">
        <v>63.75</v>
      </c>
      <c r="H11" s="267">
        <v>0.43137254901960786</v>
      </c>
      <c r="I11" s="267">
        <v>0.65</v>
      </c>
      <c r="J11" s="169">
        <v>183800</v>
      </c>
      <c r="K11" s="273"/>
      <c r="L11" s="274">
        <v>52</v>
      </c>
      <c r="M11" s="274">
        <f>L11/I11</f>
        <v>80</v>
      </c>
      <c r="O11" s="275">
        <v>0</v>
      </c>
      <c r="P11" s="169">
        <v>183800</v>
      </c>
      <c r="Q11" s="276">
        <v>0</v>
      </c>
      <c r="R11" s="276">
        <v>27.241737068326664</v>
      </c>
      <c r="S11" s="276">
        <v>0</v>
      </c>
      <c r="T11" s="277">
        <v>0</v>
      </c>
      <c r="U11" s="277">
        <v>0</v>
      </c>
      <c r="W11" s="67"/>
      <c r="X11" s="67"/>
      <c r="Y11" s="67"/>
      <c r="Z11" s="67"/>
      <c r="AA11" s="318">
        <v>183800</v>
      </c>
      <c r="AB11" s="310">
        <v>0</v>
      </c>
      <c r="AC11" s="67"/>
      <c r="AD11" s="59"/>
      <c r="AE11" s="294">
        <v>0</v>
      </c>
      <c r="AF11" s="293">
        <v>0</v>
      </c>
      <c r="AG11" s="294">
        <v>0</v>
      </c>
      <c r="AH11" s="293">
        <v>0</v>
      </c>
      <c r="AI11" s="293">
        <v>27</v>
      </c>
    </row>
    <row r="12" spans="1:35" s="86" customFormat="1">
      <c r="A12" s="170" t="s">
        <v>447</v>
      </c>
      <c r="B12" s="272" t="s">
        <v>24</v>
      </c>
      <c r="C12" s="278" t="s">
        <v>14</v>
      </c>
      <c r="D12" s="278" t="s">
        <v>8</v>
      </c>
      <c r="E12" s="265">
        <v>24</v>
      </c>
      <c r="F12" s="266">
        <v>31.125</v>
      </c>
      <c r="G12" s="266">
        <v>38.5</v>
      </c>
      <c r="H12" s="267">
        <v>0.80844155844155841</v>
      </c>
      <c r="I12" s="267">
        <v>0</v>
      </c>
      <c r="J12" s="169">
        <v>208100</v>
      </c>
      <c r="K12" s="273"/>
      <c r="L12" s="274">
        <v>0</v>
      </c>
      <c r="M12" s="274">
        <v>0</v>
      </c>
      <c r="O12" s="275">
        <v>4</v>
      </c>
      <c r="P12" s="169">
        <v>201800</v>
      </c>
      <c r="Q12" s="276">
        <v>29</v>
      </c>
      <c r="R12" s="276">
        <v>27.728768341485107</v>
      </c>
      <c r="S12" s="276">
        <v>30.666666666666668</v>
      </c>
      <c r="T12" s="277">
        <v>0.82857142857142863</v>
      </c>
      <c r="U12" s="277">
        <v>35</v>
      </c>
      <c r="W12" s="67" t="s">
        <v>447</v>
      </c>
      <c r="X12" s="67" t="s">
        <v>14</v>
      </c>
      <c r="Y12" s="67" t="s">
        <v>8</v>
      </c>
      <c r="Z12" s="67" t="s">
        <v>831</v>
      </c>
      <c r="AA12" s="317">
        <v>207400</v>
      </c>
      <c r="AB12" s="71">
        <v>9</v>
      </c>
      <c r="AC12" s="67" t="s">
        <v>826</v>
      </c>
      <c r="AD12" s="59">
        <v>391</v>
      </c>
      <c r="AE12" s="305">
        <v>0.76</v>
      </c>
      <c r="AF12" s="305">
        <v>33</v>
      </c>
      <c r="AG12" s="305">
        <v>43</v>
      </c>
      <c r="AH12" s="305">
        <v>38</v>
      </c>
      <c r="AI12" s="316">
        <v>4</v>
      </c>
    </row>
    <row r="13" spans="1:35" s="86" customFormat="1">
      <c r="A13" s="170" t="s">
        <v>387</v>
      </c>
      <c r="B13" s="272" t="s">
        <v>82</v>
      </c>
      <c r="C13" s="278" t="s">
        <v>14</v>
      </c>
      <c r="D13" s="278"/>
      <c r="E13" s="265">
        <v>17</v>
      </c>
      <c r="F13" s="266">
        <v>42.647058823529413</v>
      </c>
      <c r="G13" s="266">
        <v>37.294117647058826</v>
      </c>
      <c r="H13" s="267">
        <v>1.1435331230283912</v>
      </c>
      <c r="I13" s="267">
        <v>1.29</v>
      </c>
      <c r="J13" s="169">
        <v>285100</v>
      </c>
      <c r="K13" s="85"/>
      <c r="L13" s="268">
        <v>34.285714285714285</v>
      </c>
      <c r="M13" s="274">
        <f>L13/I13</f>
        <v>26.578073089700997</v>
      </c>
      <c r="O13" s="275">
        <v>4</v>
      </c>
      <c r="P13" s="169">
        <v>265700</v>
      </c>
      <c r="Q13" s="276">
        <v>36.75</v>
      </c>
      <c r="R13" s="276">
        <v>31.141396176078274</v>
      </c>
      <c r="S13" s="276">
        <v>40</v>
      </c>
      <c r="T13" s="277">
        <v>1.0808823529411764</v>
      </c>
      <c r="U13" s="277">
        <v>34</v>
      </c>
      <c r="W13" s="67" t="s">
        <v>387</v>
      </c>
      <c r="X13" s="67" t="s">
        <v>14</v>
      </c>
      <c r="Y13" s="67"/>
      <c r="Z13" s="67" t="s">
        <v>832</v>
      </c>
      <c r="AA13" s="317">
        <v>222600</v>
      </c>
      <c r="AB13" s="71">
        <v>8</v>
      </c>
      <c r="AC13" s="67" t="s">
        <v>826</v>
      </c>
      <c r="AD13" s="59">
        <v>222</v>
      </c>
      <c r="AE13" s="305">
        <v>1.18</v>
      </c>
      <c r="AF13" s="305">
        <v>33</v>
      </c>
      <c r="AG13" s="305">
        <v>28</v>
      </c>
      <c r="AH13" s="305">
        <v>24</v>
      </c>
      <c r="AI13" s="316">
        <v>49</v>
      </c>
    </row>
    <row r="14" spans="1:35" s="86" customFormat="1" ht="14.25" customHeight="1">
      <c r="A14" s="170" t="s">
        <v>448</v>
      </c>
      <c r="B14" s="272" t="s">
        <v>53</v>
      </c>
      <c r="C14" s="172" t="s">
        <v>6</v>
      </c>
      <c r="D14" s="172" t="s">
        <v>3</v>
      </c>
      <c r="E14" s="265">
        <v>0</v>
      </c>
      <c r="F14" s="266">
        <v>0</v>
      </c>
      <c r="G14" s="266" t="s">
        <v>693</v>
      </c>
      <c r="H14" s="267">
        <v>0</v>
      </c>
      <c r="I14" s="267">
        <v>0</v>
      </c>
      <c r="J14" s="169">
        <v>122600</v>
      </c>
      <c r="K14" s="85"/>
      <c r="L14" s="274">
        <v>0</v>
      </c>
      <c r="M14" s="274">
        <v>0</v>
      </c>
      <c r="O14" s="275">
        <v>0</v>
      </c>
      <c r="P14" s="169">
        <v>122600</v>
      </c>
      <c r="Q14" s="276">
        <v>0</v>
      </c>
      <c r="R14" s="276">
        <v>18.171038980287534</v>
      </c>
      <c r="S14" s="276">
        <v>0</v>
      </c>
      <c r="T14" s="277">
        <v>0</v>
      </c>
      <c r="U14" s="277">
        <v>0</v>
      </c>
      <c r="W14" s="67"/>
      <c r="X14" s="67"/>
      <c r="Y14" s="67"/>
      <c r="Z14" s="67"/>
      <c r="AA14" s="318">
        <v>122600</v>
      </c>
      <c r="AB14" s="310">
        <v>0</v>
      </c>
      <c r="AC14" s="67"/>
      <c r="AD14" s="59"/>
      <c r="AE14" s="294">
        <v>0</v>
      </c>
      <c r="AF14" s="293">
        <v>0</v>
      </c>
      <c r="AG14" s="294">
        <v>0</v>
      </c>
      <c r="AH14" s="293">
        <v>0</v>
      </c>
      <c r="AI14" s="293">
        <v>18.171038980287534</v>
      </c>
    </row>
    <row r="15" spans="1:35" s="86" customFormat="1" ht="14.25" customHeight="1">
      <c r="A15" s="170" t="s">
        <v>608</v>
      </c>
      <c r="B15" s="272" t="s">
        <v>4</v>
      </c>
      <c r="C15" s="172" t="s">
        <v>8</v>
      </c>
      <c r="D15" s="172"/>
      <c r="E15" s="265">
        <v>10</v>
      </c>
      <c r="F15" s="266">
        <v>29.3</v>
      </c>
      <c r="G15" s="266">
        <v>25.3</v>
      </c>
      <c r="H15" s="267">
        <v>1.1581027667984189</v>
      </c>
      <c r="I15" s="267">
        <v>0</v>
      </c>
      <c r="J15" s="169">
        <v>195900</v>
      </c>
      <c r="K15" s="85"/>
      <c r="L15" s="274">
        <v>0</v>
      </c>
      <c r="M15" s="274">
        <v>0</v>
      </c>
      <c r="O15" s="275">
        <v>4</v>
      </c>
      <c r="P15" s="169">
        <v>211800</v>
      </c>
      <c r="Q15" s="276">
        <v>35.75</v>
      </c>
      <c r="R15" s="276">
        <v>22.175188972876839</v>
      </c>
      <c r="S15" s="276">
        <v>35</v>
      </c>
      <c r="T15" s="277">
        <v>1.3490566037735849</v>
      </c>
      <c r="U15" s="277">
        <v>26.5</v>
      </c>
      <c r="W15" s="67" t="s">
        <v>608</v>
      </c>
      <c r="X15" s="67" t="s">
        <v>8</v>
      </c>
      <c r="Y15" s="67"/>
      <c r="Z15" s="67" t="s">
        <v>833</v>
      </c>
      <c r="AA15" s="317">
        <v>213700</v>
      </c>
      <c r="AB15" s="71">
        <v>5</v>
      </c>
      <c r="AC15" s="67" t="s">
        <v>826</v>
      </c>
      <c r="AD15" s="59">
        <v>126</v>
      </c>
      <c r="AE15" s="305">
        <v>1.33</v>
      </c>
      <c r="AF15" s="305">
        <v>34</v>
      </c>
      <c r="AG15" s="305">
        <v>25</v>
      </c>
      <c r="AH15" s="305">
        <v>32</v>
      </c>
      <c r="AI15" s="316">
        <v>34</v>
      </c>
    </row>
    <row r="16" spans="1:35" s="86" customFormat="1">
      <c r="A16" s="170" t="s">
        <v>61</v>
      </c>
      <c r="B16" s="272" t="s">
        <v>53</v>
      </c>
      <c r="C16" s="172" t="s">
        <v>8</v>
      </c>
      <c r="D16" s="172"/>
      <c r="E16" s="265">
        <v>17</v>
      </c>
      <c r="F16" s="266">
        <v>25.882352941176471</v>
      </c>
      <c r="G16" s="266">
        <v>26</v>
      </c>
      <c r="H16" s="267">
        <v>0.99547511312217196</v>
      </c>
      <c r="I16" s="267">
        <v>0.95</v>
      </c>
      <c r="J16" s="169">
        <v>173000</v>
      </c>
      <c r="L16" s="279">
        <v>30.38095238095238</v>
      </c>
      <c r="M16" s="274">
        <f t="shared" ref="M16:M27" si="0">L16/I16</f>
        <v>31.979949874686717</v>
      </c>
      <c r="O16" s="275">
        <v>4</v>
      </c>
      <c r="P16" s="169">
        <v>202000</v>
      </c>
      <c r="Q16" s="276">
        <v>33.25</v>
      </c>
      <c r="R16" s="276">
        <v>10.817696754112944</v>
      </c>
      <c r="S16" s="276">
        <v>37.333333333333336</v>
      </c>
      <c r="T16" s="277">
        <v>0.82098765432098764</v>
      </c>
      <c r="U16" s="277">
        <v>40.5</v>
      </c>
      <c r="W16" s="67" t="s">
        <v>61</v>
      </c>
      <c r="X16" s="67" t="s">
        <v>8</v>
      </c>
      <c r="Y16" s="67"/>
      <c r="Z16" s="67" t="s">
        <v>834</v>
      </c>
      <c r="AA16" s="317">
        <v>337700</v>
      </c>
      <c r="AB16" s="71">
        <v>9</v>
      </c>
      <c r="AC16" s="67" t="s">
        <v>826</v>
      </c>
      <c r="AD16" s="59">
        <v>478</v>
      </c>
      <c r="AE16" s="305">
        <v>0.87</v>
      </c>
      <c r="AF16" s="305">
        <v>46</v>
      </c>
      <c r="AG16" s="305">
        <v>53</v>
      </c>
      <c r="AH16" s="305">
        <v>58</v>
      </c>
      <c r="AI16" s="316">
        <v>80</v>
      </c>
    </row>
    <row r="17" spans="1:35" s="86" customFormat="1">
      <c r="A17" s="170" t="s">
        <v>441</v>
      </c>
      <c r="B17" s="272" t="s">
        <v>23</v>
      </c>
      <c r="C17" s="174" t="s">
        <v>14</v>
      </c>
      <c r="D17" s="174" t="s">
        <v>8</v>
      </c>
      <c r="E17" s="265">
        <v>14</v>
      </c>
      <c r="F17" s="266">
        <v>39.357142857142854</v>
      </c>
      <c r="G17" s="266">
        <v>29.714285714285712</v>
      </c>
      <c r="H17" s="267">
        <v>1.3245192307692308</v>
      </c>
      <c r="I17" s="267">
        <v>1.39</v>
      </c>
      <c r="J17" s="169">
        <v>245500</v>
      </c>
      <c r="K17" s="273"/>
      <c r="L17" s="274">
        <v>31.9</v>
      </c>
      <c r="M17" s="274">
        <f t="shared" si="0"/>
        <v>22.949640287769785</v>
      </c>
      <c r="O17" s="275">
        <v>4</v>
      </c>
      <c r="P17" s="169">
        <v>264000</v>
      </c>
      <c r="Q17" s="276">
        <v>44.75</v>
      </c>
      <c r="R17" s="276">
        <v>-15.614495331258325</v>
      </c>
      <c r="S17" s="276">
        <v>51</v>
      </c>
      <c r="T17" s="277">
        <v>1.5299145299145298</v>
      </c>
      <c r="U17" s="277">
        <v>29.25</v>
      </c>
      <c r="W17" s="67" t="s">
        <v>441</v>
      </c>
      <c r="X17" s="67" t="s">
        <v>14</v>
      </c>
      <c r="Y17" s="67" t="s">
        <v>8</v>
      </c>
      <c r="Z17" s="67" t="s">
        <v>827</v>
      </c>
      <c r="AA17" s="317">
        <v>281000</v>
      </c>
      <c r="AB17" s="71">
        <v>9</v>
      </c>
      <c r="AC17" s="67" t="s">
        <v>826</v>
      </c>
      <c r="AD17" s="59">
        <v>278</v>
      </c>
      <c r="AE17" s="305">
        <v>1.37</v>
      </c>
      <c r="AF17" s="305">
        <v>42</v>
      </c>
      <c r="AG17" s="305">
        <v>31</v>
      </c>
      <c r="AH17" s="305">
        <v>48</v>
      </c>
      <c r="AI17" s="316">
        <v>8</v>
      </c>
    </row>
    <row r="18" spans="1:35" s="86" customFormat="1">
      <c r="A18" s="170" t="s">
        <v>225</v>
      </c>
      <c r="B18" s="272" t="s">
        <v>107</v>
      </c>
      <c r="C18" s="278" t="s">
        <v>8</v>
      </c>
      <c r="D18" s="278" t="s">
        <v>6</v>
      </c>
      <c r="E18" s="265">
        <v>22</v>
      </c>
      <c r="F18" s="266">
        <v>47.136363636363633</v>
      </c>
      <c r="G18" s="266">
        <v>75.636363636363626</v>
      </c>
      <c r="H18" s="267">
        <v>0.62319711538461542</v>
      </c>
      <c r="I18" s="267">
        <v>0.71</v>
      </c>
      <c r="J18" s="169">
        <v>315100</v>
      </c>
      <c r="K18" s="85"/>
      <c r="L18" s="268">
        <v>48.130434782608695</v>
      </c>
      <c r="M18" s="274">
        <f t="shared" si="0"/>
        <v>67.789344764237597</v>
      </c>
      <c r="O18" s="275">
        <v>4</v>
      </c>
      <c r="P18" s="169">
        <v>367800</v>
      </c>
      <c r="Q18" s="276">
        <v>59.25</v>
      </c>
      <c r="R18" s="276">
        <v>55.539350822587807</v>
      </c>
      <c r="S18" s="276">
        <v>67.666666666666671</v>
      </c>
      <c r="T18" s="277">
        <v>0.74062499999999998</v>
      </c>
      <c r="U18" s="277">
        <v>80</v>
      </c>
      <c r="W18" s="67" t="s">
        <v>225</v>
      </c>
      <c r="X18" s="67" t="s">
        <v>8</v>
      </c>
      <c r="Y18" s="67" t="s">
        <v>6</v>
      </c>
      <c r="Z18" s="67" t="s">
        <v>835</v>
      </c>
      <c r="AA18" s="317">
        <v>356500</v>
      </c>
      <c r="AB18" s="71">
        <v>8</v>
      </c>
      <c r="AC18" s="67" t="s">
        <v>826</v>
      </c>
      <c r="AD18" s="59">
        <v>592</v>
      </c>
      <c r="AE18" s="305">
        <v>0.74</v>
      </c>
      <c r="AF18" s="305">
        <v>55</v>
      </c>
      <c r="AG18" s="305">
        <v>74</v>
      </c>
      <c r="AH18" s="305">
        <v>50</v>
      </c>
      <c r="AI18" s="316">
        <v>86</v>
      </c>
    </row>
    <row r="19" spans="1:35" s="86" customFormat="1">
      <c r="A19" s="170" t="s">
        <v>223</v>
      </c>
      <c r="B19" s="272" t="s">
        <v>22</v>
      </c>
      <c r="C19" s="172" t="s">
        <v>536</v>
      </c>
      <c r="D19" s="172"/>
      <c r="E19" s="265">
        <v>17</v>
      </c>
      <c r="F19" s="266">
        <v>43.882352941176471</v>
      </c>
      <c r="G19" s="266">
        <v>77.529411764705884</v>
      </c>
      <c r="H19" s="267">
        <v>0.56600910470409715</v>
      </c>
      <c r="I19" s="267">
        <v>0.7</v>
      </c>
      <c r="J19" s="169">
        <v>293300</v>
      </c>
      <c r="K19" s="273"/>
      <c r="L19" s="274">
        <v>54.739130434782609</v>
      </c>
      <c r="M19" s="274">
        <f t="shared" si="0"/>
        <v>78.198757763975166</v>
      </c>
      <c r="O19" s="275">
        <v>4</v>
      </c>
      <c r="P19" s="169">
        <v>300000</v>
      </c>
      <c r="Q19" s="276">
        <v>45.25</v>
      </c>
      <c r="R19" s="276">
        <v>33.392618941751891</v>
      </c>
      <c r="S19" s="276">
        <v>48</v>
      </c>
      <c r="T19" s="277">
        <v>0.55692307692307697</v>
      </c>
      <c r="U19" s="277">
        <v>81.25</v>
      </c>
      <c r="W19" s="67" t="s">
        <v>223</v>
      </c>
      <c r="X19" s="302" t="s">
        <v>536</v>
      </c>
      <c r="Y19" s="67"/>
      <c r="Z19" s="67" t="s">
        <v>836</v>
      </c>
      <c r="AA19" s="317">
        <v>240000</v>
      </c>
      <c r="AB19" s="71">
        <v>9</v>
      </c>
      <c r="AC19" s="67" t="s">
        <v>826</v>
      </c>
      <c r="AD19" s="59">
        <v>729</v>
      </c>
      <c r="AE19" s="305">
        <v>0.48</v>
      </c>
      <c r="AF19" s="305">
        <v>39</v>
      </c>
      <c r="AG19" s="305">
        <v>81</v>
      </c>
      <c r="AH19" s="305">
        <v>29</v>
      </c>
      <c r="AI19" s="316">
        <v>45</v>
      </c>
    </row>
    <row r="20" spans="1:35" s="86" customFormat="1">
      <c r="A20" s="170" t="s">
        <v>695</v>
      </c>
      <c r="B20" s="272" t="s">
        <v>82</v>
      </c>
      <c r="C20" s="278" t="s">
        <v>6</v>
      </c>
      <c r="D20" s="278"/>
      <c r="E20" s="265">
        <v>13</v>
      </c>
      <c r="F20" s="266">
        <v>32</v>
      </c>
      <c r="G20" s="266">
        <v>68.153846153846146</v>
      </c>
      <c r="H20" s="267">
        <v>0.46952595936794583</v>
      </c>
      <c r="I20" s="267">
        <v>0.34</v>
      </c>
      <c r="J20" s="169">
        <v>213900</v>
      </c>
      <c r="K20" s="273"/>
      <c r="L20" s="274">
        <v>27</v>
      </c>
      <c r="M20" s="274">
        <f t="shared" si="0"/>
        <v>79.411764705882348</v>
      </c>
      <c r="O20" s="275">
        <v>0</v>
      </c>
      <c r="P20" s="169">
        <v>213900</v>
      </c>
      <c r="Q20" s="276">
        <v>0</v>
      </c>
      <c r="R20" s="276">
        <v>31.702979101823033</v>
      </c>
      <c r="S20" s="276">
        <v>0</v>
      </c>
      <c r="T20" s="277">
        <v>0</v>
      </c>
      <c r="U20" s="277">
        <v>0</v>
      </c>
      <c r="W20" s="67" t="s">
        <v>695</v>
      </c>
      <c r="X20" s="67" t="s">
        <v>6</v>
      </c>
      <c r="Y20" s="67"/>
      <c r="Z20" s="67" t="s">
        <v>832</v>
      </c>
      <c r="AA20" s="317">
        <v>252600</v>
      </c>
      <c r="AB20" s="71">
        <v>4</v>
      </c>
      <c r="AC20" s="67" t="s">
        <v>826</v>
      </c>
      <c r="AD20" s="59">
        <v>320</v>
      </c>
      <c r="AE20" s="305">
        <v>0.53</v>
      </c>
      <c r="AF20" s="305">
        <v>43</v>
      </c>
      <c r="AG20" s="305">
        <v>80</v>
      </c>
      <c r="AH20" s="305">
        <v>45</v>
      </c>
      <c r="AI20" s="316">
        <v>74</v>
      </c>
    </row>
    <row r="21" spans="1:35" s="86" customFormat="1">
      <c r="A21" s="170" t="s">
        <v>274</v>
      </c>
      <c r="B21" s="272" t="s">
        <v>105</v>
      </c>
      <c r="C21" s="278" t="s">
        <v>6</v>
      </c>
      <c r="D21" s="278"/>
      <c r="E21" s="265">
        <v>22</v>
      </c>
      <c r="F21" s="266">
        <v>42.090909090909093</v>
      </c>
      <c r="G21" s="266">
        <v>71.500000000000014</v>
      </c>
      <c r="H21" s="267">
        <v>0.58868404322949774</v>
      </c>
      <c r="I21" s="267">
        <v>0.43</v>
      </c>
      <c r="J21" s="169">
        <v>281400</v>
      </c>
      <c r="K21" s="273"/>
      <c r="L21" s="274">
        <v>30.25</v>
      </c>
      <c r="M21" s="274">
        <f t="shared" si="0"/>
        <v>70.348837209302332</v>
      </c>
      <c r="O21" s="275">
        <v>1</v>
      </c>
      <c r="P21" s="169">
        <v>281400</v>
      </c>
      <c r="Q21" s="276">
        <v>23</v>
      </c>
      <c r="R21" s="276">
        <v>79.122276567363258</v>
      </c>
      <c r="S21" s="276">
        <v>23</v>
      </c>
      <c r="T21" s="277">
        <v>0.28749999999999998</v>
      </c>
      <c r="U21" s="277">
        <v>80</v>
      </c>
      <c r="W21" s="67" t="s">
        <v>274</v>
      </c>
      <c r="X21" s="67" t="s">
        <v>6</v>
      </c>
      <c r="Y21" s="67"/>
      <c r="Z21" s="67" t="s">
        <v>828</v>
      </c>
      <c r="AA21" s="317">
        <v>275100</v>
      </c>
      <c r="AB21" s="71">
        <v>6</v>
      </c>
      <c r="AC21" s="67" t="s">
        <v>826</v>
      </c>
      <c r="AD21" s="59">
        <v>480</v>
      </c>
      <c r="AE21" s="305">
        <v>0.47</v>
      </c>
      <c r="AF21" s="305">
        <v>38</v>
      </c>
      <c r="AG21" s="305">
        <v>80</v>
      </c>
      <c r="AH21" s="305">
        <v>37</v>
      </c>
      <c r="AI21" s="316">
        <v>52</v>
      </c>
    </row>
    <row r="22" spans="1:35" s="86" customFormat="1">
      <c r="A22" s="179" t="s">
        <v>785</v>
      </c>
      <c r="B22" s="280" t="s">
        <v>566</v>
      </c>
      <c r="C22" s="281" t="s">
        <v>8</v>
      </c>
      <c r="D22" s="281"/>
      <c r="E22" s="282">
        <v>0</v>
      </c>
      <c r="F22" s="283">
        <v>0</v>
      </c>
      <c r="G22" s="283">
        <v>0</v>
      </c>
      <c r="H22" s="284">
        <v>0</v>
      </c>
      <c r="I22" s="284">
        <v>0</v>
      </c>
      <c r="J22" s="180">
        <v>122600</v>
      </c>
      <c r="K22" s="285"/>
      <c r="L22" s="286">
        <v>0</v>
      </c>
      <c r="M22" s="286">
        <v>0</v>
      </c>
      <c r="N22" s="287"/>
      <c r="O22" s="288">
        <v>2</v>
      </c>
      <c r="P22" s="180">
        <v>122600</v>
      </c>
      <c r="Q22" s="289">
        <v>23</v>
      </c>
      <c r="R22" s="289">
        <v>8.5131169408626022</v>
      </c>
      <c r="S22" s="289">
        <v>23</v>
      </c>
      <c r="T22" s="290">
        <v>0.75409836065573765</v>
      </c>
      <c r="U22" s="290">
        <v>30.5</v>
      </c>
      <c r="W22" s="67" t="s">
        <v>785</v>
      </c>
      <c r="X22" s="67" t="s">
        <v>8</v>
      </c>
      <c r="Y22" s="67"/>
      <c r="Z22" s="67" t="s">
        <v>837</v>
      </c>
      <c r="AA22" s="317">
        <v>122600</v>
      </c>
      <c r="AB22" s="71">
        <v>2</v>
      </c>
      <c r="AC22" s="67" t="s">
        <v>826</v>
      </c>
      <c r="AD22" s="59">
        <v>62</v>
      </c>
      <c r="AE22" s="305">
        <v>0.74</v>
      </c>
      <c r="AF22" s="305">
        <v>23</v>
      </c>
      <c r="AG22" s="305">
        <v>31</v>
      </c>
      <c r="AH22" s="305">
        <v>0</v>
      </c>
      <c r="AI22" s="316">
        <v>11</v>
      </c>
    </row>
    <row r="23" spans="1:35" s="86" customFormat="1" ht="15" customHeight="1">
      <c r="A23" s="170" t="s">
        <v>245</v>
      </c>
      <c r="B23" s="272" t="s">
        <v>24</v>
      </c>
      <c r="C23" s="278" t="s">
        <v>397</v>
      </c>
      <c r="D23" s="278"/>
      <c r="E23" s="265">
        <v>2</v>
      </c>
      <c r="F23" s="266">
        <v>17</v>
      </c>
      <c r="G23" s="266">
        <v>28.5</v>
      </c>
      <c r="H23" s="267">
        <v>0.59649122807017541</v>
      </c>
      <c r="I23" s="267">
        <v>0.61</v>
      </c>
      <c r="J23" s="169">
        <v>143600</v>
      </c>
      <c r="K23" s="85"/>
      <c r="L23" s="268">
        <v>43.227272727272727</v>
      </c>
      <c r="M23" s="274">
        <f t="shared" si="0"/>
        <v>70.864381520119224</v>
      </c>
      <c r="O23" s="275">
        <v>0</v>
      </c>
      <c r="P23" s="169">
        <v>143600</v>
      </c>
      <c r="Q23" s="276">
        <v>0</v>
      </c>
      <c r="R23" s="276">
        <v>21.283533422261748</v>
      </c>
      <c r="S23" s="276">
        <v>0</v>
      </c>
      <c r="T23" s="277">
        <v>0</v>
      </c>
      <c r="U23" s="277">
        <v>0</v>
      </c>
      <c r="W23" s="67" t="s">
        <v>245</v>
      </c>
      <c r="X23" s="67" t="s">
        <v>397</v>
      </c>
      <c r="Y23" s="67"/>
      <c r="Z23" s="67" t="s">
        <v>831</v>
      </c>
      <c r="AA23" s="317">
        <v>143600</v>
      </c>
      <c r="AB23" s="71">
        <v>1</v>
      </c>
      <c r="AC23" s="67" t="s">
        <v>826</v>
      </c>
      <c r="AD23" s="59">
        <v>12</v>
      </c>
      <c r="AE23" s="305">
        <v>0.75</v>
      </c>
      <c r="AF23" s="305">
        <v>9</v>
      </c>
      <c r="AG23" s="305">
        <v>12</v>
      </c>
      <c r="AH23" s="305">
        <v>0</v>
      </c>
      <c r="AI23" s="316">
        <v>48</v>
      </c>
    </row>
    <row r="24" spans="1:35" s="86" customFormat="1">
      <c r="A24" s="170" t="s">
        <v>199</v>
      </c>
      <c r="B24" s="272" t="s">
        <v>22</v>
      </c>
      <c r="C24" s="172" t="s">
        <v>397</v>
      </c>
      <c r="D24" s="172"/>
      <c r="E24" s="265">
        <v>21</v>
      </c>
      <c r="F24" s="266">
        <v>20.38095238095238</v>
      </c>
      <c r="G24" s="266">
        <v>27.904761904761905</v>
      </c>
      <c r="H24" s="267">
        <v>0.7303754266211604</v>
      </c>
      <c r="I24" s="267">
        <v>0.99</v>
      </c>
      <c r="J24" s="169">
        <v>143600</v>
      </c>
      <c r="K24" s="273"/>
      <c r="L24" s="274">
        <v>24.75</v>
      </c>
      <c r="M24" s="274">
        <f t="shared" si="0"/>
        <v>25</v>
      </c>
      <c r="O24" s="275">
        <v>0</v>
      </c>
      <c r="P24" s="169">
        <v>143600</v>
      </c>
      <c r="Q24" s="276">
        <v>0</v>
      </c>
      <c r="R24" s="276">
        <v>21.283533422261748</v>
      </c>
      <c r="S24" s="276">
        <v>0</v>
      </c>
      <c r="T24" s="277">
        <v>0</v>
      </c>
      <c r="U24" s="277">
        <v>0</v>
      </c>
      <c r="W24" s="67"/>
      <c r="X24" s="67"/>
      <c r="Y24" s="67"/>
      <c r="Z24" s="67"/>
      <c r="AA24" s="318">
        <v>143600</v>
      </c>
      <c r="AB24" s="310">
        <v>0</v>
      </c>
      <c r="AC24" s="67"/>
      <c r="AD24" s="59"/>
      <c r="AE24" s="294">
        <v>0</v>
      </c>
      <c r="AF24" s="293">
        <v>0</v>
      </c>
      <c r="AG24" s="294">
        <v>0</v>
      </c>
      <c r="AH24" s="293">
        <v>0</v>
      </c>
      <c r="AI24" s="293">
        <v>21</v>
      </c>
    </row>
    <row r="25" spans="1:35" s="86" customFormat="1">
      <c r="A25" s="170" t="s">
        <v>400</v>
      </c>
      <c r="B25" s="272" t="s">
        <v>28</v>
      </c>
      <c r="C25" s="278" t="s">
        <v>14</v>
      </c>
      <c r="D25" s="278" t="s">
        <v>8</v>
      </c>
      <c r="E25" s="265">
        <v>9</v>
      </c>
      <c r="F25" s="266">
        <v>67.444444444444443</v>
      </c>
      <c r="G25" s="266">
        <v>74.555555555555557</v>
      </c>
      <c r="H25" s="267">
        <v>0.90461997019374063</v>
      </c>
      <c r="I25" s="267">
        <v>0.83</v>
      </c>
      <c r="J25" s="169">
        <v>450800</v>
      </c>
      <c r="K25" s="85"/>
      <c r="L25" s="268">
        <v>35.5</v>
      </c>
      <c r="M25" s="274">
        <f t="shared" si="0"/>
        <v>42.7710843373494</v>
      </c>
      <c r="O25" s="275">
        <v>4</v>
      </c>
      <c r="P25" s="169">
        <v>416700</v>
      </c>
      <c r="Q25" s="276">
        <v>57.5</v>
      </c>
      <c r="R25" s="276">
        <v>99.282347710093376</v>
      </c>
      <c r="S25" s="276">
        <v>50.333333333333336</v>
      </c>
      <c r="T25" s="277">
        <v>1.0747663551401869</v>
      </c>
      <c r="U25" s="277">
        <v>53.5</v>
      </c>
      <c r="W25" s="67" t="s">
        <v>400</v>
      </c>
      <c r="X25" s="67" t="s">
        <v>14</v>
      </c>
      <c r="Y25" s="67" t="s">
        <v>8</v>
      </c>
      <c r="Z25" s="67" t="s">
        <v>838</v>
      </c>
      <c r="AA25" s="317">
        <v>332900</v>
      </c>
      <c r="AB25" s="71">
        <v>8</v>
      </c>
      <c r="AC25" s="67" t="s">
        <v>826</v>
      </c>
      <c r="AD25" s="59">
        <v>448</v>
      </c>
      <c r="AE25" s="305">
        <v>0.93</v>
      </c>
      <c r="AF25" s="305">
        <v>52</v>
      </c>
      <c r="AG25" s="305">
        <v>56</v>
      </c>
      <c r="AH25" s="305">
        <v>43</v>
      </c>
      <c r="AI25" s="316">
        <v>71</v>
      </c>
    </row>
    <row r="26" spans="1:35" s="86" customFormat="1">
      <c r="A26" s="170" t="s">
        <v>200</v>
      </c>
      <c r="B26" s="272" t="s">
        <v>22</v>
      </c>
      <c r="C26" s="172" t="s">
        <v>14</v>
      </c>
      <c r="D26" s="172" t="s">
        <v>8</v>
      </c>
      <c r="E26" s="265">
        <v>18</v>
      </c>
      <c r="F26" s="266">
        <v>37.555555555555557</v>
      </c>
      <c r="G26" s="266">
        <v>42.5</v>
      </c>
      <c r="H26" s="267">
        <v>0.88366013071895422</v>
      </c>
      <c r="I26" s="267">
        <v>1.02</v>
      </c>
      <c r="J26" s="169">
        <v>251000</v>
      </c>
      <c r="K26" s="85"/>
      <c r="L26" s="268">
        <v>15.666666666666666</v>
      </c>
      <c r="M26" s="274">
        <f t="shared" si="0"/>
        <v>15.359477124183005</v>
      </c>
      <c r="O26" s="275">
        <v>4</v>
      </c>
      <c r="P26" s="169">
        <v>246000</v>
      </c>
      <c r="Q26" s="276">
        <v>38.25</v>
      </c>
      <c r="R26" s="276">
        <v>50.381947532236552</v>
      </c>
      <c r="S26" s="276">
        <v>33.666666666666664</v>
      </c>
      <c r="T26" s="277">
        <v>0.86931818181818177</v>
      </c>
      <c r="U26" s="277">
        <v>44</v>
      </c>
      <c r="W26" s="67" t="s">
        <v>200</v>
      </c>
      <c r="X26" s="67" t="s">
        <v>8</v>
      </c>
      <c r="Y26" s="67" t="s">
        <v>14</v>
      </c>
      <c r="Z26" s="67" t="s">
        <v>836</v>
      </c>
      <c r="AA26" s="317">
        <v>218500</v>
      </c>
      <c r="AB26" s="71">
        <v>9</v>
      </c>
      <c r="AC26" s="67" t="s">
        <v>826</v>
      </c>
      <c r="AD26" s="59">
        <v>358</v>
      </c>
      <c r="AE26" s="305">
        <v>0.89</v>
      </c>
      <c r="AF26" s="305">
        <v>35</v>
      </c>
      <c r="AG26" s="305">
        <v>40</v>
      </c>
      <c r="AH26" s="305">
        <v>30</v>
      </c>
      <c r="AI26" s="316">
        <v>44</v>
      </c>
    </row>
    <row r="27" spans="1:35" s="86" customFormat="1">
      <c r="A27" s="170" t="s">
        <v>86</v>
      </c>
      <c r="B27" s="272" t="s">
        <v>55</v>
      </c>
      <c r="C27" s="172" t="s">
        <v>6</v>
      </c>
      <c r="D27" s="172"/>
      <c r="E27" s="265">
        <v>20</v>
      </c>
      <c r="F27" s="266">
        <v>39.65</v>
      </c>
      <c r="G27" s="266">
        <v>71.399999999999991</v>
      </c>
      <c r="H27" s="267">
        <v>0.55532212885154064</v>
      </c>
      <c r="I27" s="267">
        <v>0.46</v>
      </c>
      <c r="J27" s="169">
        <v>265000</v>
      </c>
      <c r="K27" s="273"/>
      <c r="L27" s="274">
        <v>36.458333333333336</v>
      </c>
      <c r="M27" s="274">
        <f t="shared" si="0"/>
        <v>79.257246376811594</v>
      </c>
      <c r="O27" s="275">
        <v>2</v>
      </c>
      <c r="P27" s="169">
        <v>265000</v>
      </c>
      <c r="Q27" s="276">
        <v>36.5</v>
      </c>
      <c r="R27" s="276">
        <v>44.830146731880845</v>
      </c>
      <c r="S27" s="276">
        <v>36.5</v>
      </c>
      <c r="T27" s="277">
        <v>0.45624999999999999</v>
      </c>
      <c r="U27" s="277">
        <v>80</v>
      </c>
      <c r="W27" s="67" t="s">
        <v>86</v>
      </c>
      <c r="X27" s="67" t="s">
        <v>6</v>
      </c>
      <c r="Y27" s="67"/>
      <c r="Z27" s="67" t="s">
        <v>839</v>
      </c>
      <c r="AA27" s="317">
        <v>195700</v>
      </c>
      <c r="AB27" s="71">
        <v>5</v>
      </c>
      <c r="AC27" s="67" t="s">
        <v>826</v>
      </c>
      <c r="AD27" s="59">
        <v>395</v>
      </c>
      <c r="AE27" s="305">
        <v>0.33</v>
      </c>
      <c r="AF27" s="305">
        <v>26</v>
      </c>
      <c r="AG27" s="305">
        <v>79</v>
      </c>
      <c r="AH27" s="305">
        <v>19</v>
      </c>
      <c r="AI27" s="316">
        <v>61</v>
      </c>
    </row>
    <row r="28" spans="1:35" s="86" customFormat="1">
      <c r="A28" s="170" t="s">
        <v>357</v>
      </c>
      <c r="B28" s="272" t="s">
        <v>28</v>
      </c>
      <c r="C28" s="278" t="s">
        <v>397</v>
      </c>
      <c r="D28" s="278" t="s">
        <v>8</v>
      </c>
      <c r="E28" s="265">
        <v>7</v>
      </c>
      <c r="F28" s="266">
        <v>29.428571428571427</v>
      </c>
      <c r="G28" s="266">
        <v>37.142857142857146</v>
      </c>
      <c r="H28" s="267">
        <v>0.79230769230769227</v>
      </c>
      <c r="I28" s="267">
        <v>0</v>
      </c>
      <c r="J28" s="169">
        <v>196700</v>
      </c>
      <c r="K28" s="85"/>
      <c r="L28" s="274">
        <v>0</v>
      </c>
      <c r="M28" s="274">
        <v>0</v>
      </c>
      <c r="O28" s="275">
        <v>0</v>
      </c>
      <c r="P28" s="169">
        <v>196700</v>
      </c>
      <c r="Q28" s="276">
        <v>0</v>
      </c>
      <c r="R28" s="276">
        <v>29.153697939825108</v>
      </c>
      <c r="S28" s="276">
        <v>0</v>
      </c>
      <c r="T28" s="277">
        <v>0</v>
      </c>
      <c r="U28" s="277">
        <v>0</v>
      </c>
      <c r="W28" s="67"/>
      <c r="X28" s="67"/>
      <c r="Y28" s="67"/>
      <c r="Z28" s="67"/>
      <c r="AA28" s="318">
        <v>196700</v>
      </c>
      <c r="AB28" s="310">
        <v>0</v>
      </c>
      <c r="AC28" s="67"/>
      <c r="AD28" s="59"/>
      <c r="AE28" s="294">
        <v>0</v>
      </c>
      <c r="AF28" s="293">
        <v>0</v>
      </c>
      <c r="AG28" s="294">
        <v>0</v>
      </c>
      <c r="AH28" s="293">
        <v>0</v>
      </c>
      <c r="AI28" s="293">
        <v>29</v>
      </c>
    </row>
    <row r="29" spans="1:35" s="86" customFormat="1">
      <c r="A29" s="170" t="s">
        <v>272</v>
      </c>
      <c r="B29" s="272" t="s">
        <v>55</v>
      </c>
      <c r="C29" s="172" t="s">
        <v>536</v>
      </c>
      <c r="D29" s="278" t="s">
        <v>6</v>
      </c>
      <c r="E29" s="265">
        <v>23</v>
      </c>
      <c r="F29" s="266">
        <v>51.826086956521742</v>
      </c>
      <c r="G29" s="266">
        <v>78.695652173913047</v>
      </c>
      <c r="H29" s="267">
        <v>0.65856353591160222</v>
      </c>
      <c r="I29" s="267">
        <v>0.74</v>
      </c>
      <c r="J29" s="169">
        <v>346400</v>
      </c>
      <c r="K29" s="85"/>
      <c r="L29" s="268">
        <v>57.761904761904759</v>
      </c>
      <c r="M29" s="274">
        <f>L29/I29</f>
        <v>78.056628056628057</v>
      </c>
      <c r="O29" s="275">
        <v>4</v>
      </c>
      <c r="P29" s="169">
        <v>325500</v>
      </c>
      <c r="Q29" s="276">
        <v>43.5</v>
      </c>
      <c r="R29" s="276">
        <v>83.730991551800798</v>
      </c>
      <c r="S29" s="276">
        <v>40.666666666666664</v>
      </c>
      <c r="T29" s="277">
        <v>0.54374999999999996</v>
      </c>
      <c r="U29" s="277">
        <v>80</v>
      </c>
      <c r="W29" s="67" t="s">
        <v>272</v>
      </c>
      <c r="X29" s="302" t="s">
        <v>536</v>
      </c>
      <c r="Y29" s="67" t="s">
        <v>6</v>
      </c>
      <c r="Z29" s="67" t="s">
        <v>839</v>
      </c>
      <c r="AA29" s="317">
        <v>291800</v>
      </c>
      <c r="AB29" s="71">
        <v>9</v>
      </c>
      <c r="AC29" s="67" t="s">
        <v>826</v>
      </c>
      <c r="AD29" s="59">
        <v>720</v>
      </c>
      <c r="AE29" s="305">
        <v>0.56000000000000005</v>
      </c>
      <c r="AF29" s="305">
        <v>45</v>
      </c>
      <c r="AG29" s="305">
        <v>80</v>
      </c>
      <c r="AH29" s="305">
        <v>47</v>
      </c>
      <c r="AI29" s="316">
        <v>49</v>
      </c>
    </row>
    <row r="30" spans="1:35" s="86" customFormat="1">
      <c r="A30" s="170" t="s">
        <v>315</v>
      </c>
      <c r="B30" s="272" t="s">
        <v>4</v>
      </c>
      <c r="C30" s="172" t="s">
        <v>14</v>
      </c>
      <c r="D30" s="172"/>
      <c r="E30" s="265">
        <v>22</v>
      </c>
      <c r="F30" s="266">
        <v>41.454545454545453</v>
      </c>
      <c r="G30" s="266">
        <v>53.31818181818182</v>
      </c>
      <c r="H30" s="267">
        <v>0.77749360613810736</v>
      </c>
      <c r="I30" s="267">
        <v>0.93</v>
      </c>
      <c r="J30" s="169">
        <v>277100</v>
      </c>
      <c r="K30" s="273"/>
      <c r="L30" s="268">
        <v>46.4</v>
      </c>
      <c r="M30" s="274">
        <f>L30/I30</f>
        <v>49.892473118279568</v>
      </c>
      <c r="O30" s="275">
        <v>4</v>
      </c>
      <c r="P30" s="169">
        <v>283900</v>
      </c>
      <c r="Q30" s="276">
        <v>44</v>
      </c>
      <c r="R30" s="276">
        <v>32.233881725211205</v>
      </c>
      <c r="S30" s="276">
        <v>44.333333333333336</v>
      </c>
      <c r="T30" s="277">
        <v>0.93121693121693117</v>
      </c>
      <c r="U30" s="277">
        <v>47.25</v>
      </c>
      <c r="W30" s="67" t="s">
        <v>315</v>
      </c>
      <c r="X30" s="67" t="s">
        <v>14</v>
      </c>
      <c r="Y30" s="67"/>
      <c r="Z30" s="67" t="s">
        <v>833</v>
      </c>
      <c r="AA30" s="317">
        <v>249300</v>
      </c>
      <c r="AB30" s="71">
        <v>9</v>
      </c>
      <c r="AC30" s="67" t="s">
        <v>826</v>
      </c>
      <c r="AD30" s="59">
        <v>442</v>
      </c>
      <c r="AE30" s="305">
        <v>0.81</v>
      </c>
      <c r="AF30" s="305">
        <v>40</v>
      </c>
      <c r="AG30" s="305">
        <v>49</v>
      </c>
      <c r="AH30" s="305">
        <v>37</v>
      </c>
      <c r="AI30" s="316">
        <v>36</v>
      </c>
    </row>
    <row r="31" spans="1:35" s="86" customFormat="1">
      <c r="A31" s="170" t="s">
        <v>246</v>
      </c>
      <c r="B31" s="272" t="s">
        <v>23</v>
      </c>
      <c r="C31" s="172" t="s">
        <v>6</v>
      </c>
      <c r="D31" s="172"/>
      <c r="E31" s="265">
        <v>14</v>
      </c>
      <c r="F31" s="266">
        <v>50.214285714285715</v>
      </c>
      <c r="G31" s="266">
        <v>79.714285714285708</v>
      </c>
      <c r="H31" s="267">
        <v>0.62992831541218641</v>
      </c>
      <c r="I31" s="267">
        <v>0.4</v>
      </c>
      <c r="J31" s="169">
        <v>335700</v>
      </c>
      <c r="K31" s="85"/>
      <c r="L31" s="274">
        <v>32</v>
      </c>
      <c r="M31" s="274">
        <f>L31/I31</f>
        <v>80</v>
      </c>
      <c r="O31" s="275">
        <v>4</v>
      </c>
      <c r="P31" s="169">
        <v>341300</v>
      </c>
      <c r="Q31" s="276">
        <v>57</v>
      </c>
      <c r="R31" s="276">
        <v>54.756336149399743</v>
      </c>
      <c r="S31" s="276">
        <v>50.666666666666664</v>
      </c>
      <c r="T31" s="277">
        <v>0.71250000000000002</v>
      </c>
      <c r="U31" s="277">
        <v>80</v>
      </c>
      <c r="W31" s="67" t="s">
        <v>246</v>
      </c>
      <c r="X31" s="67" t="s">
        <v>6</v>
      </c>
      <c r="Y31" s="67"/>
      <c r="Z31" s="67" t="s">
        <v>827</v>
      </c>
      <c r="AA31" s="317">
        <v>320300</v>
      </c>
      <c r="AB31" s="71">
        <v>8</v>
      </c>
      <c r="AC31" s="67" t="s">
        <v>826</v>
      </c>
      <c r="AD31" s="59">
        <v>640</v>
      </c>
      <c r="AE31" s="305">
        <v>0.65</v>
      </c>
      <c r="AF31" s="305">
        <v>52</v>
      </c>
      <c r="AG31" s="305">
        <v>80</v>
      </c>
      <c r="AH31" s="305">
        <v>40</v>
      </c>
      <c r="AI31" s="316">
        <v>67</v>
      </c>
    </row>
    <row r="32" spans="1:35" s="86" customFormat="1">
      <c r="A32" s="170" t="s">
        <v>159</v>
      </c>
      <c r="B32" s="272" t="s">
        <v>104</v>
      </c>
      <c r="C32" s="278" t="s">
        <v>6</v>
      </c>
      <c r="D32" s="278"/>
      <c r="E32" s="265">
        <v>20</v>
      </c>
      <c r="F32" s="266">
        <v>42</v>
      </c>
      <c r="G32" s="266">
        <v>73.099999999999994</v>
      </c>
      <c r="H32" s="267">
        <v>0.57455540355677159</v>
      </c>
      <c r="I32" s="267">
        <v>0.46</v>
      </c>
      <c r="J32" s="169">
        <v>280700</v>
      </c>
      <c r="K32" s="85"/>
      <c r="L32" s="268">
        <v>36.277777777777779</v>
      </c>
      <c r="M32" s="274">
        <f>L32/I32</f>
        <v>78.864734299516911</v>
      </c>
      <c r="O32" s="275">
        <v>4</v>
      </c>
      <c r="P32" s="169">
        <v>231400</v>
      </c>
      <c r="Q32" s="276">
        <v>29</v>
      </c>
      <c r="R32" s="276">
        <v>59.890173410404628</v>
      </c>
      <c r="S32" s="276">
        <v>21</v>
      </c>
      <c r="T32" s="277">
        <v>0.36249999999999999</v>
      </c>
      <c r="U32" s="277">
        <v>80</v>
      </c>
      <c r="W32" s="67" t="s">
        <v>159</v>
      </c>
      <c r="X32" s="67" t="s">
        <v>6</v>
      </c>
      <c r="Y32" s="67"/>
      <c r="Z32" s="67" t="s">
        <v>830</v>
      </c>
      <c r="AA32" s="317">
        <v>195300</v>
      </c>
      <c r="AB32" s="71">
        <v>8</v>
      </c>
      <c r="AC32" s="67" t="s">
        <v>826</v>
      </c>
      <c r="AD32" s="59">
        <v>640</v>
      </c>
      <c r="AE32" s="305">
        <v>0.38</v>
      </c>
      <c r="AF32" s="305">
        <v>30</v>
      </c>
      <c r="AG32" s="305">
        <v>80</v>
      </c>
      <c r="AH32" s="305">
        <v>32</v>
      </c>
      <c r="AI32" s="316">
        <v>10</v>
      </c>
    </row>
    <row r="33" spans="1:35" s="86" customFormat="1">
      <c r="A33" s="170" t="s">
        <v>62</v>
      </c>
      <c r="B33" s="272" t="s">
        <v>53</v>
      </c>
      <c r="C33" s="172" t="s">
        <v>14</v>
      </c>
      <c r="D33" s="172"/>
      <c r="E33" s="265">
        <v>24</v>
      </c>
      <c r="F33" s="266">
        <v>40.875</v>
      </c>
      <c r="G33" s="266">
        <v>36.75</v>
      </c>
      <c r="H33" s="267">
        <v>1.1122448979591837</v>
      </c>
      <c r="I33" s="267">
        <v>1.1100000000000001</v>
      </c>
      <c r="J33" s="169">
        <v>273200</v>
      </c>
      <c r="L33" s="279">
        <v>40.5625</v>
      </c>
      <c r="M33" s="274">
        <f>L33/I33</f>
        <v>36.542792792792788</v>
      </c>
      <c r="O33" s="275">
        <v>4</v>
      </c>
      <c r="P33" s="169">
        <v>308800</v>
      </c>
      <c r="Q33" s="276">
        <v>52.5</v>
      </c>
      <c r="R33" s="276">
        <v>30.305469097376601</v>
      </c>
      <c r="S33" s="276">
        <v>53</v>
      </c>
      <c r="T33" s="277">
        <v>1.09375</v>
      </c>
      <c r="U33" s="277">
        <v>48</v>
      </c>
      <c r="W33" s="67" t="s">
        <v>62</v>
      </c>
      <c r="X33" s="67" t="s">
        <v>14</v>
      </c>
      <c r="Y33" s="67"/>
      <c r="Z33" s="67" t="s">
        <v>834</v>
      </c>
      <c r="AA33" s="317">
        <v>339900</v>
      </c>
      <c r="AB33" s="71">
        <v>9</v>
      </c>
      <c r="AC33" s="67" t="s">
        <v>826</v>
      </c>
      <c r="AD33" s="59">
        <v>464</v>
      </c>
      <c r="AE33" s="305">
        <v>1.02</v>
      </c>
      <c r="AF33" s="305">
        <v>52</v>
      </c>
      <c r="AG33" s="305">
        <v>52</v>
      </c>
      <c r="AH33" s="305">
        <v>53</v>
      </c>
      <c r="AI33" s="316">
        <v>56</v>
      </c>
    </row>
    <row r="34" spans="1:35" s="86" customFormat="1" ht="14.25" customHeight="1">
      <c r="A34" s="170" t="s">
        <v>63</v>
      </c>
      <c r="B34" s="272" t="s">
        <v>53</v>
      </c>
      <c r="C34" s="174" t="s">
        <v>6</v>
      </c>
      <c r="D34" s="174"/>
      <c r="E34" s="265">
        <v>8</v>
      </c>
      <c r="F34" s="266">
        <v>50.875</v>
      </c>
      <c r="G34" s="266">
        <v>80</v>
      </c>
      <c r="H34" s="267">
        <v>0.63593750000000004</v>
      </c>
      <c r="I34" s="267">
        <v>0</v>
      </c>
      <c r="J34" s="169">
        <v>340100</v>
      </c>
      <c r="K34" s="273"/>
      <c r="L34" s="274">
        <v>0</v>
      </c>
      <c r="M34" s="274">
        <v>0</v>
      </c>
      <c r="O34" s="275">
        <v>3</v>
      </c>
      <c r="P34" s="169">
        <v>310900</v>
      </c>
      <c r="Q34" s="276">
        <v>33</v>
      </c>
      <c r="R34" s="276">
        <v>85.239217429968875</v>
      </c>
      <c r="S34" s="276">
        <v>33</v>
      </c>
      <c r="T34" s="277">
        <v>0.40408163265305957</v>
      </c>
      <c r="U34" s="277">
        <v>81.666666666666998</v>
      </c>
      <c r="W34" s="67" t="s">
        <v>63</v>
      </c>
      <c r="X34" s="67" t="s">
        <v>6</v>
      </c>
      <c r="Y34" s="67"/>
      <c r="Z34" s="67" t="s">
        <v>834</v>
      </c>
      <c r="AA34" s="317">
        <v>273200</v>
      </c>
      <c r="AB34" s="71">
        <v>5</v>
      </c>
      <c r="AC34" s="67" t="s">
        <v>826</v>
      </c>
      <c r="AD34" s="59">
        <v>404</v>
      </c>
      <c r="AE34" s="305">
        <v>0.44</v>
      </c>
      <c r="AF34" s="305">
        <v>35</v>
      </c>
      <c r="AG34" s="305">
        <v>81</v>
      </c>
      <c r="AH34" s="305">
        <v>35</v>
      </c>
      <c r="AI34" s="316">
        <v>49</v>
      </c>
    </row>
    <row r="35" spans="1:35" s="86" customFormat="1" ht="15" customHeight="1">
      <c r="A35" s="170" t="s">
        <v>428</v>
      </c>
      <c r="B35" s="272" t="s">
        <v>4</v>
      </c>
      <c r="C35" s="278" t="s">
        <v>8</v>
      </c>
      <c r="D35" s="278"/>
      <c r="E35" s="265">
        <v>0</v>
      </c>
      <c r="F35" s="266">
        <v>0</v>
      </c>
      <c r="G35" s="266" t="s">
        <v>693</v>
      </c>
      <c r="H35" s="267">
        <v>0</v>
      </c>
      <c r="I35" s="267">
        <v>0.65</v>
      </c>
      <c r="J35" s="169">
        <v>132000</v>
      </c>
      <c r="K35" s="85"/>
      <c r="L35" s="268">
        <v>24</v>
      </c>
      <c r="M35" s="274">
        <f>L35/I35</f>
        <v>36.92307692307692</v>
      </c>
      <c r="O35" s="275">
        <v>0</v>
      </c>
      <c r="P35" s="169">
        <v>132000</v>
      </c>
      <c r="Q35" s="276">
        <v>0</v>
      </c>
      <c r="R35" s="276">
        <v>19.564250778123611</v>
      </c>
      <c r="S35" s="276">
        <v>0</v>
      </c>
      <c r="T35" s="277">
        <v>0</v>
      </c>
      <c r="U35" s="277">
        <v>0</v>
      </c>
      <c r="W35" s="67"/>
      <c r="X35" s="67"/>
      <c r="Y35" s="67"/>
      <c r="Z35" s="67"/>
      <c r="AA35" s="318">
        <v>132000</v>
      </c>
      <c r="AB35" s="310">
        <v>0</v>
      </c>
      <c r="AC35" s="67"/>
      <c r="AD35" s="59"/>
      <c r="AE35" s="294">
        <v>0</v>
      </c>
      <c r="AF35" s="293">
        <v>0</v>
      </c>
      <c r="AG35" s="294">
        <v>0</v>
      </c>
      <c r="AH35" s="293">
        <v>0</v>
      </c>
      <c r="AI35" s="293">
        <v>20</v>
      </c>
    </row>
    <row r="36" spans="1:35" s="86" customFormat="1">
      <c r="A36" s="170" t="s">
        <v>27</v>
      </c>
      <c r="B36" s="272" t="s">
        <v>4</v>
      </c>
      <c r="C36" s="172" t="s">
        <v>3</v>
      </c>
      <c r="D36" s="172"/>
      <c r="E36" s="265">
        <v>23</v>
      </c>
      <c r="F36" s="266">
        <v>51.043478260869563</v>
      </c>
      <c r="G36" s="266">
        <v>80.217391304347828</v>
      </c>
      <c r="H36" s="267">
        <v>0.63631436314363143</v>
      </c>
      <c r="I36" s="267">
        <v>0.6</v>
      </c>
      <c r="J36" s="169">
        <v>341200</v>
      </c>
      <c r="K36" s="85"/>
      <c r="L36" s="268">
        <v>47.06666666666667</v>
      </c>
      <c r="M36" s="274">
        <f>L36/I36</f>
        <v>78.444444444444457</v>
      </c>
      <c r="O36" s="275">
        <v>4</v>
      </c>
      <c r="P36" s="169">
        <v>335900</v>
      </c>
      <c r="Q36" s="276">
        <v>53</v>
      </c>
      <c r="R36" s="276">
        <v>58.355269008448204</v>
      </c>
      <c r="S36" s="276">
        <v>51.333333333333336</v>
      </c>
      <c r="T36" s="277">
        <v>0.64634146341463417</v>
      </c>
      <c r="U36" s="277">
        <v>82</v>
      </c>
      <c r="W36" s="67" t="s">
        <v>27</v>
      </c>
      <c r="X36" s="67" t="s">
        <v>3</v>
      </c>
      <c r="Y36" s="67"/>
      <c r="Z36" s="67" t="s">
        <v>833</v>
      </c>
      <c r="AA36" s="317">
        <v>363300</v>
      </c>
      <c r="AB36" s="71">
        <v>9</v>
      </c>
      <c r="AC36" s="67" t="s">
        <v>826</v>
      </c>
      <c r="AD36" s="59">
        <v>727</v>
      </c>
      <c r="AE36" s="305">
        <v>0.65</v>
      </c>
      <c r="AF36" s="305">
        <v>53</v>
      </c>
      <c r="AG36" s="305">
        <v>81</v>
      </c>
      <c r="AH36" s="305">
        <v>67</v>
      </c>
      <c r="AI36" s="316">
        <v>64</v>
      </c>
    </row>
    <row r="37" spans="1:35" s="86" customFormat="1">
      <c r="A37" s="170" t="s">
        <v>201</v>
      </c>
      <c r="B37" s="272" t="s">
        <v>22</v>
      </c>
      <c r="C37" s="172" t="s">
        <v>14</v>
      </c>
      <c r="D37" s="172"/>
      <c r="E37" s="265">
        <v>23</v>
      </c>
      <c r="F37" s="266">
        <v>37.260869565217391</v>
      </c>
      <c r="G37" s="266">
        <v>37.391304347826086</v>
      </c>
      <c r="H37" s="267">
        <v>0.99651162790697678</v>
      </c>
      <c r="I37" s="267">
        <v>1.3</v>
      </c>
      <c r="J37" s="169">
        <v>249100</v>
      </c>
      <c r="K37" s="85"/>
      <c r="L37" s="268">
        <v>46.4</v>
      </c>
      <c r="M37" s="274">
        <f>L37/I37</f>
        <v>35.692307692307693</v>
      </c>
      <c r="O37" s="275">
        <v>4</v>
      </c>
      <c r="P37" s="169">
        <v>230000</v>
      </c>
      <c r="Q37" s="276">
        <v>34.25</v>
      </c>
      <c r="R37" s="276">
        <v>50.267674522009784</v>
      </c>
      <c r="S37" s="276">
        <v>30</v>
      </c>
      <c r="T37" s="277">
        <v>0.87261146496815289</v>
      </c>
      <c r="U37" s="277">
        <v>39.25</v>
      </c>
      <c r="W37" s="67" t="s">
        <v>201</v>
      </c>
      <c r="X37" s="67" t="s">
        <v>14</v>
      </c>
      <c r="Y37" s="67"/>
      <c r="Z37" s="67" t="s">
        <v>836</v>
      </c>
      <c r="AA37" s="317">
        <v>230800</v>
      </c>
      <c r="AB37" s="71">
        <v>9</v>
      </c>
      <c r="AC37" s="67" t="s">
        <v>826</v>
      </c>
      <c r="AD37" s="59">
        <v>369</v>
      </c>
      <c r="AE37" s="305">
        <v>0.83</v>
      </c>
      <c r="AF37" s="305">
        <v>34</v>
      </c>
      <c r="AG37" s="305">
        <v>41</v>
      </c>
      <c r="AH37" s="305">
        <v>35</v>
      </c>
      <c r="AI37" s="316">
        <v>56</v>
      </c>
    </row>
    <row r="38" spans="1:35" s="86" customFormat="1">
      <c r="A38" s="287" t="s">
        <v>786</v>
      </c>
      <c r="B38" s="280" t="s">
        <v>106</v>
      </c>
      <c r="C38" s="181" t="s">
        <v>14</v>
      </c>
      <c r="D38" s="181"/>
      <c r="E38" s="282">
        <v>0</v>
      </c>
      <c r="F38" s="283">
        <v>0</v>
      </c>
      <c r="G38" s="283">
        <v>0</v>
      </c>
      <c r="H38" s="284">
        <v>0</v>
      </c>
      <c r="I38" s="284">
        <v>0</v>
      </c>
      <c r="J38" s="180">
        <v>122600</v>
      </c>
      <c r="K38" s="285"/>
      <c r="L38" s="286">
        <v>0</v>
      </c>
      <c r="M38" s="286">
        <v>0</v>
      </c>
      <c r="N38" s="287"/>
      <c r="O38" s="288">
        <v>0</v>
      </c>
      <c r="P38" s="180">
        <v>122600</v>
      </c>
      <c r="Q38" s="289">
        <v>0</v>
      </c>
      <c r="R38" s="289">
        <v>18.171038980287534</v>
      </c>
      <c r="S38" s="289">
        <v>0</v>
      </c>
      <c r="T38" s="290">
        <v>0</v>
      </c>
      <c r="U38" s="290">
        <v>0</v>
      </c>
      <c r="W38" s="67" t="s">
        <v>786</v>
      </c>
      <c r="X38" s="67" t="s">
        <v>14</v>
      </c>
      <c r="Y38" s="67"/>
      <c r="Z38" s="67" t="s">
        <v>840</v>
      </c>
      <c r="AA38" s="317">
        <v>122600</v>
      </c>
      <c r="AB38" s="71">
        <v>2</v>
      </c>
      <c r="AC38" s="67" t="s">
        <v>826</v>
      </c>
      <c r="AD38" s="59">
        <v>71</v>
      </c>
      <c r="AE38" s="305">
        <v>1.04</v>
      </c>
      <c r="AF38" s="305">
        <v>37</v>
      </c>
      <c r="AG38" s="305">
        <v>36</v>
      </c>
      <c r="AH38" s="305">
        <v>0</v>
      </c>
      <c r="AI38" s="316">
        <v>-17</v>
      </c>
    </row>
    <row r="39" spans="1:35" s="86" customFormat="1">
      <c r="A39" s="170" t="s">
        <v>449</v>
      </c>
      <c r="B39" s="272" t="s">
        <v>55</v>
      </c>
      <c r="C39" s="172" t="s">
        <v>397</v>
      </c>
      <c r="D39" s="172"/>
      <c r="E39" s="265">
        <v>0</v>
      </c>
      <c r="F39" s="266">
        <v>0</v>
      </c>
      <c r="G39" s="266" t="s">
        <v>693</v>
      </c>
      <c r="H39" s="267">
        <v>0</v>
      </c>
      <c r="I39" s="267">
        <v>0</v>
      </c>
      <c r="J39" s="169">
        <v>122600</v>
      </c>
      <c r="K39" s="85"/>
      <c r="L39" s="274">
        <v>0</v>
      </c>
      <c r="M39" s="274">
        <v>0</v>
      </c>
      <c r="O39" s="275">
        <v>4</v>
      </c>
      <c r="P39" s="169">
        <v>204400</v>
      </c>
      <c r="Q39" s="276">
        <v>45.25</v>
      </c>
      <c r="R39" s="276">
        <v>-2.1151622943530413</v>
      </c>
      <c r="S39" s="276">
        <v>48.666666666666664</v>
      </c>
      <c r="T39" s="277">
        <v>0.67286245353159846</v>
      </c>
      <c r="U39" s="277">
        <v>67.25</v>
      </c>
      <c r="W39" s="67" t="s">
        <v>449</v>
      </c>
      <c r="X39" s="67" t="s">
        <v>397</v>
      </c>
      <c r="Y39" s="67"/>
      <c r="Z39" s="67" t="s">
        <v>839</v>
      </c>
      <c r="AA39" s="317">
        <v>283400</v>
      </c>
      <c r="AB39" s="71">
        <v>9</v>
      </c>
      <c r="AC39" s="67" t="s">
        <v>826</v>
      </c>
      <c r="AD39" s="59">
        <v>595</v>
      </c>
      <c r="AE39" s="305">
        <v>0.67</v>
      </c>
      <c r="AF39" s="305">
        <v>44</v>
      </c>
      <c r="AG39" s="305">
        <v>66</v>
      </c>
      <c r="AH39" s="305">
        <v>53</v>
      </c>
      <c r="AI39" s="316">
        <v>50</v>
      </c>
    </row>
    <row r="40" spans="1:35" s="86" customFormat="1">
      <c r="A40" s="170" t="s">
        <v>291</v>
      </c>
      <c r="B40" s="272" t="s">
        <v>23</v>
      </c>
      <c r="C40" s="172" t="s">
        <v>8</v>
      </c>
      <c r="D40" s="172"/>
      <c r="E40" s="265">
        <v>0</v>
      </c>
      <c r="F40" s="266">
        <v>0</v>
      </c>
      <c r="G40" s="266" t="s">
        <v>693</v>
      </c>
      <c r="H40" s="267">
        <v>0</v>
      </c>
      <c r="I40" s="267">
        <v>0</v>
      </c>
      <c r="J40" s="169">
        <v>122600</v>
      </c>
      <c r="K40" s="85"/>
      <c r="L40" s="274">
        <v>0</v>
      </c>
      <c r="M40" s="274">
        <v>0</v>
      </c>
      <c r="O40" s="275">
        <v>0</v>
      </c>
      <c r="P40" s="169">
        <v>122600</v>
      </c>
      <c r="Q40" s="276">
        <v>0</v>
      </c>
      <c r="R40" s="276">
        <v>18.171038980287534</v>
      </c>
      <c r="S40" s="276">
        <v>0</v>
      </c>
      <c r="T40" s="277">
        <v>0</v>
      </c>
      <c r="U40" s="277">
        <v>0</v>
      </c>
      <c r="W40" s="67"/>
      <c r="X40" s="67"/>
      <c r="Y40" s="67"/>
      <c r="Z40" s="67"/>
      <c r="AA40" s="318">
        <v>122600</v>
      </c>
      <c r="AB40" s="310">
        <v>0</v>
      </c>
      <c r="AC40" s="67"/>
      <c r="AD40" s="59"/>
      <c r="AE40" s="294">
        <v>0</v>
      </c>
      <c r="AF40" s="293">
        <v>0</v>
      </c>
      <c r="AG40" s="294">
        <v>0</v>
      </c>
      <c r="AH40" s="293">
        <v>0</v>
      </c>
      <c r="AI40" s="293">
        <v>18.171038980287534</v>
      </c>
    </row>
    <row r="41" spans="1:35" s="86" customFormat="1">
      <c r="A41" s="170" t="s">
        <v>292</v>
      </c>
      <c r="B41" s="272" t="s">
        <v>23</v>
      </c>
      <c r="C41" s="172" t="s">
        <v>14</v>
      </c>
      <c r="D41" s="172"/>
      <c r="E41" s="265">
        <v>24</v>
      </c>
      <c r="F41" s="266">
        <v>65.333333333333329</v>
      </c>
      <c r="G41" s="266">
        <v>59.166666666666657</v>
      </c>
      <c r="H41" s="267">
        <v>1.1042253521126761</v>
      </c>
      <c r="I41" s="267">
        <v>0.96</v>
      </c>
      <c r="J41" s="169">
        <v>436700</v>
      </c>
      <c r="K41" s="273"/>
      <c r="L41" s="274">
        <v>62.125</v>
      </c>
      <c r="M41" s="274">
        <f>L41/I41</f>
        <v>64.713541666666671</v>
      </c>
      <c r="O41" s="275">
        <v>3</v>
      </c>
      <c r="P41" s="169">
        <v>376200</v>
      </c>
      <c r="Q41" s="276">
        <v>28.666666666666668</v>
      </c>
      <c r="R41" s="276">
        <v>92.274344152956871</v>
      </c>
      <c r="S41" s="276">
        <v>28.666666666666668</v>
      </c>
      <c r="T41" s="277">
        <v>0.8269230769230691</v>
      </c>
      <c r="U41" s="277">
        <v>34.666666666666998</v>
      </c>
      <c r="W41" s="67" t="s">
        <v>292</v>
      </c>
      <c r="X41" s="67" t="s">
        <v>14</v>
      </c>
      <c r="Y41" s="67"/>
      <c r="Z41" s="67" t="s">
        <v>827</v>
      </c>
      <c r="AA41" s="317">
        <v>304300</v>
      </c>
      <c r="AB41" s="71">
        <v>7</v>
      </c>
      <c r="AC41" s="67" t="s">
        <v>826</v>
      </c>
      <c r="AD41" s="59">
        <v>317</v>
      </c>
      <c r="AE41" s="305">
        <v>0.82</v>
      </c>
      <c r="AF41" s="305">
        <v>37</v>
      </c>
      <c r="AG41" s="305">
        <v>45</v>
      </c>
      <c r="AH41" s="305">
        <v>43</v>
      </c>
      <c r="AI41" s="316">
        <v>55</v>
      </c>
    </row>
    <row r="42" spans="1:35" s="86" customFormat="1">
      <c r="A42" s="170" t="s">
        <v>293</v>
      </c>
      <c r="B42" s="272" t="s">
        <v>23</v>
      </c>
      <c r="C42" s="278" t="s">
        <v>8</v>
      </c>
      <c r="D42" s="278"/>
      <c r="E42" s="265">
        <v>24</v>
      </c>
      <c r="F42" s="266">
        <v>39.708333333333336</v>
      </c>
      <c r="G42" s="266">
        <v>42.5</v>
      </c>
      <c r="H42" s="267">
        <v>0.93431372549019609</v>
      </c>
      <c r="I42" s="267">
        <v>0.96</v>
      </c>
      <c r="J42" s="169">
        <v>265400</v>
      </c>
      <c r="L42" s="279">
        <v>36.4375</v>
      </c>
      <c r="M42" s="274">
        <f>L42/I42</f>
        <v>37.955729166666671</v>
      </c>
      <c r="O42" s="275">
        <v>4</v>
      </c>
      <c r="P42" s="169">
        <v>299500</v>
      </c>
      <c r="Q42" s="276">
        <v>50</v>
      </c>
      <c r="R42" s="276">
        <v>26.170297910182313</v>
      </c>
      <c r="S42" s="276">
        <v>51.333333333333336</v>
      </c>
      <c r="T42" s="277">
        <v>0.78125</v>
      </c>
      <c r="U42" s="277">
        <v>64</v>
      </c>
      <c r="W42" s="67" t="s">
        <v>293</v>
      </c>
      <c r="X42" s="67" t="s">
        <v>8</v>
      </c>
      <c r="Y42" s="67"/>
      <c r="Z42" s="67" t="s">
        <v>827</v>
      </c>
      <c r="AA42" s="317">
        <v>291000</v>
      </c>
      <c r="AB42" s="71">
        <v>8</v>
      </c>
      <c r="AC42" s="67" t="s">
        <v>826</v>
      </c>
      <c r="AD42" s="59">
        <v>515</v>
      </c>
      <c r="AE42" s="305">
        <v>0.7</v>
      </c>
      <c r="AF42" s="305">
        <v>45</v>
      </c>
      <c r="AG42" s="305">
        <v>64</v>
      </c>
      <c r="AH42" s="305">
        <v>38</v>
      </c>
      <c r="AI42" s="316">
        <v>76</v>
      </c>
    </row>
    <row r="43" spans="1:35" s="86" customFormat="1">
      <c r="A43" s="170" t="s">
        <v>430</v>
      </c>
      <c r="B43" s="272" t="s">
        <v>24</v>
      </c>
      <c r="C43" s="174" t="s">
        <v>37</v>
      </c>
      <c r="D43" s="174"/>
      <c r="E43" s="265">
        <v>21</v>
      </c>
      <c r="F43" s="266">
        <v>44.285714285714285</v>
      </c>
      <c r="G43" s="266">
        <v>78.333333333333329</v>
      </c>
      <c r="H43" s="267">
        <v>0.56534954407294835</v>
      </c>
      <c r="I43" s="267">
        <v>0.52</v>
      </c>
      <c r="J43" s="169">
        <v>296000</v>
      </c>
      <c r="L43" s="279">
        <v>41.434782608695649</v>
      </c>
      <c r="M43" s="274">
        <f>L43/I43</f>
        <v>79.682274247491634</v>
      </c>
      <c r="O43" s="275">
        <v>4</v>
      </c>
      <c r="P43" s="169">
        <v>241800</v>
      </c>
      <c r="Q43" s="276">
        <v>34.75</v>
      </c>
      <c r="R43" s="276">
        <v>44.514450867052034</v>
      </c>
      <c r="S43" s="276">
        <v>23.333333333333332</v>
      </c>
      <c r="T43" s="277">
        <v>0.46959459459459457</v>
      </c>
      <c r="U43" s="277">
        <v>74</v>
      </c>
      <c r="W43" s="67" t="s">
        <v>430</v>
      </c>
      <c r="X43" s="67" t="s">
        <v>37</v>
      </c>
      <c r="Y43" s="67"/>
      <c r="Z43" s="67" t="s">
        <v>831</v>
      </c>
      <c r="AA43" s="317">
        <v>261600</v>
      </c>
      <c r="AB43" s="71">
        <v>6</v>
      </c>
      <c r="AC43" s="67" t="s">
        <v>826</v>
      </c>
      <c r="AD43" s="59">
        <v>456</v>
      </c>
      <c r="AE43" s="305">
        <v>0.52</v>
      </c>
      <c r="AF43" s="305">
        <v>40</v>
      </c>
      <c r="AG43" s="305">
        <v>76</v>
      </c>
      <c r="AH43" s="305">
        <v>50</v>
      </c>
      <c r="AI43" s="316">
        <v>23</v>
      </c>
    </row>
    <row r="44" spans="1:35" s="86" customFormat="1">
      <c r="A44" s="170" t="s">
        <v>696</v>
      </c>
      <c r="B44" s="272" t="s">
        <v>55</v>
      </c>
      <c r="C44" s="174" t="s">
        <v>397</v>
      </c>
      <c r="D44" s="174" t="s">
        <v>536</v>
      </c>
      <c r="E44" s="265">
        <v>4</v>
      </c>
      <c r="F44" s="266">
        <v>29</v>
      </c>
      <c r="G44" s="266">
        <v>52.5</v>
      </c>
      <c r="H44" s="267">
        <v>0.55238095238095242</v>
      </c>
      <c r="I44" s="267">
        <v>0</v>
      </c>
      <c r="J44" s="169">
        <v>193900</v>
      </c>
      <c r="L44" s="274">
        <v>0</v>
      </c>
      <c r="M44" s="274">
        <v>0</v>
      </c>
      <c r="O44" s="275">
        <v>1</v>
      </c>
      <c r="P44" s="169">
        <v>193900</v>
      </c>
      <c r="Q44" s="276">
        <v>15</v>
      </c>
      <c r="R44" s="276">
        <v>56.216096042685635</v>
      </c>
      <c r="S44" s="276">
        <v>15</v>
      </c>
      <c r="T44" s="277">
        <v>0.75</v>
      </c>
      <c r="U44" s="277">
        <v>20</v>
      </c>
      <c r="W44" s="67" t="s">
        <v>696</v>
      </c>
      <c r="X44" s="67" t="s">
        <v>397</v>
      </c>
      <c r="Y44" s="302" t="s">
        <v>536</v>
      </c>
      <c r="Z44" s="67" t="s">
        <v>839</v>
      </c>
      <c r="AA44" s="317">
        <v>193900</v>
      </c>
      <c r="AB44" s="71">
        <v>1</v>
      </c>
      <c r="AC44" s="67" t="s">
        <v>826</v>
      </c>
      <c r="AD44" s="59">
        <v>21</v>
      </c>
      <c r="AE44" s="305">
        <v>0.71</v>
      </c>
      <c r="AF44" s="305">
        <v>15</v>
      </c>
      <c r="AG44" s="305">
        <v>21</v>
      </c>
      <c r="AH44" s="305">
        <v>0</v>
      </c>
      <c r="AI44" s="316">
        <v>60</v>
      </c>
    </row>
    <row r="45" spans="1:35" s="86" customFormat="1">
      <c r="A45" s="170" t="s">
        <v>421</v>
      </c>
      <c r="B45" s="272" t="s">
        <v>566</v>
      </c>
      <c r="C45" s="174" t="s">
        <v>8</v>
      </c>
      <c r="D45" s="174" t="s">
        <v>6</v>
      </c>
      <c r="E45" s="265">
        <v>24</v>
      </c>
      <c r="F45" s="266">
        <v>26.5</v>
      </c>
      <c r="G45" s="266">
        <v>60.958333333333329</v>
      </c>
      <c r="H45" s="267">
        <v>0.43472317156527684</v>
      </c>
      <c r="I45" s="267">
        <v>0.72</v>
      </c>
      <c r="J45" s="169">
        <v>177100</v>
      </c>
      <c r="K45" s="273"/>
      <c r="L45" s="274">
        <v>44.19047619047619</v>
      </c>
      <c r="M45" s="274">
        <f t="shared" ref="M45:M50" si="1">L45/I45</f>
        <v>61.37566137566138</v>
      </c>
      <c r="O45" s="275">
        <v>4</v>
      </c>
      <c r="P45" s="169">
        <v>139600</v>
      </c>
      <c r="Q45" s="276">
        <v>14</v>
      </c>
      <c r="R45" s="276">
        <v>36.07203201422854</v>
      </c>
      <c r="S45" s="276">
        <v>12.666666666666666</v>
      </c>
      <c r="T45" s="277">
        <v>0.5436893203883495</v>
      </c>
      <c r="U45" s="277">
        <v>25.75</v>
      </c>
      <c r="W45" s="67" t="s">
        <v>421</v>
      </c>
      <c r="X45" s="67" t="s">
        <v>8</v>
      </c>
      <c r="Y45" s="67" t="s">
        <v>6</v>
      </c>
      <c r="Z45" s="67" t="s">
        <v>837</v>
      </c>
      <c r="AA45" s="317">
        <v>143000</v>
      </c>
      <c r="AB45" s="71">
        <v>9</v>
      </c>
      <c r="AC45" s="67" t="s">
        <v>826</v>
      </c>
      <c r="AD45" s="59">
        <v>251</v>
      </c>
      <c r="AE45" s="305">
        <v>0.63</v>
      </c>
      <c r="AF45" s="305">
        <v>18</v>
      </c>
      <c r="AG45" s="305">
        <v>28</v>
      </c>
      <c r="AH45" s="305">
        <v>26</v>
      </c>
      <c r="AI45" s="316">
        <v>10</v>
      </c>
    </row>
    <row r="46" spans="1:35" s="86" customFormat="1">
      <c r="A46" s="170" t="s">
        <v>316</v>
      </c>
      <c r="B46" s="272" t="s">
        <v>82</v>
      </c>
      <c r="C46" s="278" t="s">
        <v>14</v>
      </c>
      <c r="D46" s="278" t="s">
        <v>8</v>
      </c>
      <c r="E46" s="265">
        <v>21</v>
      </c>
      <c r="F46" s="266">
        <v>47.80952380952381</v>
      </c>
      <c r="G46" s="266">
        <v>45.666666666666664</v>
      </c>
      <c r="H46" s="267">
        <v>1.0469238790406674</v>
      </c>
      <c r="I46" s="267">
        <v>0.97</v>
      </c>
      <c r="J46" s="169">
        <v>319600</v>
      </c>
      <c r="K46" s="85"/>
      <c r="L46" s="274">
        <v>26.571428571428573</v>
      </c>
      <c r="M46" s="274">
        <f t="shared" si="1"/>
        <v>27.393225331369663</v>
      </c>
      <c r="O46" s="275">
        <v>4</v>
      </c>
      <c r="P46" s="169">
        <v>312800</v>
      </c>
      <c r="Q46" s="276">
        <v>46.25</v>
      </c>
      <c r="R46" s="276">
        <v>34.084037349933311</v>
      </c>
      <c r="S46" s="276">
        <v>49</v>
      </c>
      <c r="T46" s="277">
        <v>0.85648148148148151</v>
      </c>
      <c r="U46" s="277">
        <v>54</v>
      </c>
      <c r="W46" s="67" t="s">
        <v>316</v>
      </c>
      <c r="X46" s="67" t="s">
        <v>14</v>
      </c>
      <c r="Y46" s="67" t="s">
        <v>8</v>
      </c>
      <c r="Z46" s="67" t="s">
        <v>832</v>
      </c>
      <c r="AA46" s="317">
        <v>419700</v>
      </c>
      <c r="AB46" s="71">
        <v>9</v>
      </c>
      <c r="AC46" s="67" t="s">
        <v>826</v>
      </c>
      <c r="AD46" s="59">
        <v>568</v>
      </c>
      <c r="AE46" s="305">
        <v>0.96</v>
      </c>
      <c r="AF46" s="305">
        <v>61</v>
      </c>
      <c r="AG46" s="305">
        <v>63</v>
      </c>
      <c r="AH46" s="305">
        <v>66</v>
      </c>
      <c r="AI46" s="316">
        <v>57</v>
      </c>
    </row>
    <row r="47" spans="1:35" s="86" customFormat="1">
      <c r="A47" s="170" t="s">
        <v>30</v>
      </c>
      <c r="B47" s="272" t="s">
        <v>104</v>
      </c>
      <c r="C47" s="278" t="s">
        <v>14</v>
      </c>
      <c r="D47" s="278" t="s">
        <v>8</v>
      </c>
      <c r="E47" s="265">
        <v>22</v>
      </c>
      <c r="F47" s="266">
        <v>27.863636363636363</v>
      </c>
      <c r="G47" s="266">
        <v>28.90909090909091</v>
      </c>
      <c r="H47" s="267">
        <v>0.96383647798742134</v>
      </c>
      <c r="I47" s="267">
        <v>1.31</v>
      </c>
      <c r="J47" s="169">
        <v>186300</v>
      </c>
      <c r="K47" s="273"/>
      <c r="L47" s="268">
        <v>38.18181818181818</v>
      </c>
      <c r="M47" s="274">
        <f t="shared" si="1"/>
        <v>29.146426092990975</v>
      </c>
      <c r="O47" s="275">
        <v>1</v>
      </c>
      <c r="P47" s="169">
        <v>186300</v>
      </c>
      <c r="Q47" s="276">
        <v>29</v>
      </c>
      <c r="R47" s="276">
        <v>24.836816362827932</v>
      </c>
      <c r="S47" s="276">
        <v>29</v>
      </c>
      <c r="T47" s="277">
        <v>0.87878787878787878</v>
      </c>
      <c r="U47" s="277">
        <v>33</v>
      </c>
      <c r="W47" s="67" t="s">
        <v>30</v>
      </c>
      <c r="X47" s="67" t="s">
        <v>14</v>
      </c>
      <c r="Y47" s="67" t="s">
        <v>8</v>
      </c>
      <c r="Z47" s="67" t="s">
        <v>830</v>
      </c>
      <c r="AA47" s="317">
        <v>201000</v>
      </c>
      <c r="AB47" s="71">
        <v>4</v>
      </c>
      <c r="AC47" s="67" t="s">
        <v>826</v>
      </c>
      <c r="AD47" s="59">
        <v>123</v>
      </c>
      <c r="AE47" s="305">
        <v>1.06</v>
      </c>
      <c r="AF47" s="305">
        <v>33</v>
      </c>
      <c r="AG47" s="305">
        <v>31</v>
      </c>
      <c r="AH47" s="305">
        <v>34</v>
      </c>
      <c r="AI47" s="316">
        <v>32</v>
      </c>
    </row>
    <row r="48" spans="1:35" s="86" customFormat="1">
      <c r="A48" s="170" t="s">
        <v>247</v>
      </c>
      <c r="B48" s="272" t="s">
        <v>28</v>
      </c>
      <c r="C48" s="172" t="s">
        <v>8</v>
      </c>
      <c r="D48" s="172"/>
      <c r="E48" s="265">
        <v>15</v>
      </c>
      <c r="F48" s="266">
        <v>61.266666666666666</v>
      </c>
      <c r="G48" s="266">
        <v>73.933333333333337</v>
      </c>
      <c r="H48" s="267">
        <v>0.82867448151487821</v>
      </c>
      <c r="I48" s="267">
        <v>0.71</v>
      </c>
      <c r="J48" s="169">
        <v>409500</v>
      </c>
      <c r="K48" s="273"/>
      <c r="L48" s="274">
        <v>50.142857142857146</v>
      </c>
      <c r="M48" s="274">
        <f t="shared" si="1"/>
        <v>70.623742454728372</v>
      </c>
      <c r="O48" s="275">
        <v>4</v>
      </c>
      <c r="P48" s="169">
        <v>423400</v>
      </c>
      <c r="Q48" s="276">
        <v>63.75</v>
      </c>
      <c r="R48" s="276">
        <v>59.261449533125841</v>
      </c>
      <c r="S48" s="276">
        <v>63</v>
      </c>
      <c r="T48" s="277">
        <v>0.796875</v>
      </c>
      <c r="U48" s="277">
        <v>80</v>
      </c>
      <c r="W48" s="67" t="s">
        <v>247</v>
      </c>
      <c r="X48" s="67" t="s">
        <v>8</v>
      </c>
      <c r="Y48" s="67"/>
      <c r="Z48" s="67" t="s">
        <v>838</v>
      </c>
      <c r="AA48" s="317">
        <v>397700</v>
      </c>
      <c r="AB48" s="71">
        <v>6</v>
      </c>
      <c r="AC48" s="67" t="s">
        <v>826</v>
      </c>
      <c r="AD48" s="59">
        <v>460</v>
      </c>
      <c r="AE48" s="305">
        <v>0.8</v>
      </c>
      <c r="AF48" s="305">
        <v>62</v>
      </c>
      <c r="AG48" s="305">
        <v>77</v>
      </c>
      <c r="AH48" s="305">
        <v>53</v>
      </c>
      <c r="AI48" s="316">
        <v>69</v>
      </c>
    </row>
    <row r="49" spans="1:35" s="86" customFormat="1">
      <c r="A49" s="170" t="s">
        <v>379</v>
      </c>
      <c r="B49" s="272" t="s">
        <v>55</v>
      </c>
      <c r="C49" s="278" t="s">
        <v>8</v>
      </c>
      <c r="D49" s="278"/>
      <c r="E49" s="265">
        <v>22</v>
      </c>
      <c r="F49" s="266">
        <v>46.5</v>
      </c>
      <c r="G49" s="266">
        <v>48.272727272727273</v>
      </c>
      <c r="H49" s="267">
        <v>0.96327683615819204</v>
      </c>
      <c r="I49" s="267">
        <v>0.81</v>
      </c>
      <c r="J49" s="169">
        <v>310800</v>
      </c>
      <c r="K49" s="273"/>
      <c r="L49" s="274">
        <v>36.636363636363633</v>
      </c>
      <c r="M49" s="274">
        <f t="shared" si="1"/>
        <v>45.230078563411887</v>
      </c>
      <c r="O49" s="275">
        <v>4</v>
      </c>
      <c r="P49" s="169">
        <v>302200</v>
      </c>
      <c r="Q49" s="276">
        <v>44</v>
      </c>
      <c r="R49" s="276">
        <v>35.370831480658069</v>
      </c>
      <c r="S49" s="276">
        <v>44.666666666666664</v>
      </c>
      <c r="T49" s="277">
        <v>0.93121693121693117</v>
      </c>
      <c r="U49" s="277">
        <v>47.25</v>
      </c>
      <c r="W49" s="67" t="s">
        <v>379</v>
      </c>
      <c r="X49" s="67" t="s">
        <v>8</v>
      </c>
      <c r="Y49" s="67"/>
      <c r="Z49" s="67" t="s">
        <v>839</v>
      </c>
      <c r="AA49" s="317">
        <v>316600</v>
      </c>
      <c r="AB49" s="71">
        <v>8</v>
      </c>
      <c r="AC49" s="67" t="s">
        <v>826</v>
      </c>
      <c r="AD49" s="59">
        <v>392</v>
      </c>
      <c r="AE49" s="305">
        <v>0.98</v>
      </c>
      <c r="AF49" s="305">
        <v>48</v>
      </c>
      <c r="AG49" s="305">
        <v>49</v>
      </c>
      <c r="AH49" s="305">
        <v>51</v>
      </c>
      <c r="AI49" s="316">
        <v>39</v>
      </c>
    </row>
    <row r="50" spans="1:35" s="86" customFormat="1">
      <c r="A50" s="170" t="s">
        <v>181</v>
      </c>
      <c r="B50" s="272" t="s">
        <v>657</v>
      </c>
      <c r="C50" s="278" t="s">
        <v>14</v>
      </c>
      <c r="D50" s="278"/>
      <c r="E50" s="265">
        <v>17</v>
      </c>
      <c r="F50" s="266">
        <v>36.176470588235297</v>
      </c>
      <c r="G50" s="266">
        <v>38.941176470588239</v>
      </c>
      <c r="H50" s="267">
        <v>0.92900302114803623</v>
      </c>
      <c r="I50" s="267">
        <v>1.1000000000000001</v>
      </c>
      <c r="J50" s="169">
        <v>241800</v>
      </c>
      <c r="K50" s="85"/>
      <c r="L50" s="268">
        <v>56.041666666666664</v>
      </c>
      <c r="M50" s="274">
        <f t="shared" si="1"/>
        <v>50.946969696969688</v>
      </c>
      <c r="O50" s="275">
        <v>2</v>
      </c>
      <c r="P50" s="169">
        <v>241800</v>
      </c>
      <c r="Q50" s="276">
        <v>19.5</v>
      </c>
      <c r="R50" s="276">
        <v>68.514450867052034</v>
      </c>
      <c r="S50" s="276">
        <v>19.5</v>
      </c>
      <c r="T50" s="277">
        <v>0.67241379310344829</v>
      </c>
      <c r="U50" s="277">
        <v>29</v>
      </c>
      <c r="W50" s="67" t="s">
        <v>181</v>
      </c>
      <c r="X50" s="67" t="s">
        <v>14</v>
      </c>
      <c r="Y50" s="67"/>
      <c r="Z50" s="67" t="s">
        <v>841</v>
      </c>
      <c r="AA50" s="317">
        <v>192700</v>
      </c>
      <c r="AB50" s="71">
        <v>5</v>
      </c>
      <c r="AC50" s="67" t="s">
        <v>826</v>
      </c>
      <c r="AD50" s="59">
        <v>148</v>
      </c>
      <c r="AE50" s="305">
        <v>0.88</v>
      </c>
      <c r="AF50" s="305">
        <v>26</v>
      </c>
      <c r="AG50" s="305">
        <v>30</v>
      </c>
      <c r="AH50" s="305">
        <v>30</v>
      </c>
      <c r="AI50" s="316">
        <v>14</v>
      </c>
    </row>
    <row r="51" spans="1:35" s="86" customFormat="1">
      <c r="A51" s="170" t="s">
        <v>422</v>
      </c>
      <c r="B51" s="272" t="s">
        <v>657</v>
      </c>
      <c r="C51" s="172" t="s">
        <v>14</v>
      </c>
      <c r="D51" s="172" t="s">
        <v>8</v>
      </c>
      <c r="E51" s="265">
        <v>23</v>
      </c>
      <c r="F51" s="266">
        <v>74.695652173913047</v>
      </c>
      <c r="G51" s="266">
        <v>72.478260869565233</v>
      </c>
      <c r="H51" s="267">
        <v>1.0305938812237552</v>
      </c>
      <c r="I51" s="267">
        <v>0</v>
      </c>
      <c r="J51" s="169">
        <v>499300</v>
      </c>
      <c r="K51" s="273"/>
      <c r="L51" s="274">
        <v>0</v>
      </c>
      <c r="M51" s="274">
        <v>0</v>
      </c>
      <c r="O51" s="275">
        <v>4</v>
      </c>
      <c r="P51" s="169">
        <v>444100</v>
      </c>
      <c r="Q51" s="276">
        <v>54.5</v>
      </c>
      <c r="R51" s="276">
        <v>104.46554024010669</v>
      </c>
      <c r="S51" s="276">
        <v>52.666666666666664</v>
      </c>
      <c r="T51" s="277">
        <v>0.89711934156378603</v>
      </c>
      <c r="U51" s="277">
        <v>60.75</v>
      </c>
      <c r="W51" s="67" t="s">
        <v>422</v>
      </c>
      <c r="X51" s="67" t="s">
        <v>8</v>
      </c>
      <c r="Y51" s="67" t="s">
        <v>14</v>
      </c>
      <c r="Z51" s="67" t="s">
        <v>841</v>
      </c>
      <c r="AA51" s="317">
        <v>419900</v>
      </c>
      <c r="AB51" s="71">
        <v>9</v>
      </c>
      <c r="AC51" s="67" t="s">
        <v>826</v>
      </c>
      <c r="AD51" s="59">
        <v>605</v>
      </c>
      <c r="AE51" s="305">
        <v>0.9</v>
      </c>
      <c r="AF51" s="305">
        <v>60</v>
      </c>
      <c r="AG51" s="305">
        <v>67</v>
      </c>
      <c r="AH51" s="305">
        <v>58</v>
      </c>
      <c r="AI51" s="316">
        <v>79</v>
      </c>
    </row>
    <row r="52" spans="1:35" s="86" customFormat="1">
      <c r="A52" s="170" t="s">
        <v>183</v>
      </c>
      <c r="B52" s="272" t="s">
        <v>657</v>
      </c>
      <c r="C52" s="278" t="s">
        <v>14</v>
      </c>
      <c r="D52" s="278"/>
      <c r="E52" s="265">
        <v>19</v>
      </c>
      <c r="F52" s="266">
        <v>41.89473684210526</v>
      </c>
      <c r="G52" s="266">
        <v>45.105263157894733</v>
      </c>
      <c r="H52" s="267">
        <v>0.9288214702450408</v>
      </c>
      <c r="I52" s="267">
        <v>1.1100000000000001</v>
      </c>
      <c r="J52" s="169">
        <v>280000</v>
      </c>
      <c r="K52" s="85"/>
      <c r="L52" s="268">
        <v>48.416666666666664</v>
      </c>
      <c r="M52" s="274">
        <f>L52/I52</f>
        <v>43.618618618618612</v>
      </c>
      <c r="O52" s="275">
        <v>2</v>
      </c>
      <c r="P52" s="169">
        <v>280000</v>
      </c>
      <c r="Q52" s="276">
        <v>33</v>
      </c>
      <c r="R52" s="276">
        <v>58.499777678968428</v>
      </c>
      <c r="S52" s="276">
        <v>33</v>
      </c>
      <c r="T52" s="277">
        <v>0.83544303797468356</v>
      </c>
      <c r="U52" s="277">
        <v>39.5</v>
      </c>
      <c r="W52" s="67" t="s">
        <v>183</v>
      </c>
      <c r="X52" s="67" t="s">
        <v>14</v>
      </c>
      <c r="Y52" s="67"/>
      <c r="Z52" s="67" t="s">
        <v>841</v>
      </c>
      <c r="AA52" s="317">
        <v>265400</v>
      </c>
      <c r="AB52" s="71">
        <v>7</v>
      </c>
      <c r="AC52" s="67" t="s">
        <v>826</v>
      </c>
      <c r="AD52" s="59">
        <v>274</v>
      </c>
      <c r="AE52" s="305">
        <v>1.03</v>
      </c>
      <c r="AF52" s="305">
        <v>40</v>
      </c>
      <c r="AG52" s="305">
        <v>39</v>
      </c>
      <c r="AH52" s="305">
        <v>46</v>
      </c>
      <c r="AI52" s="316">
        <v>17</v>
      </c>
    </row>
    <row r="53" spans="1:35" s="86" customFormat="1">
      <c r="A53" s="170" t="s">
        <v>697</v>
      </c>
      <c r="B53" s="272" t="s">
        <v>657</v>
      </c>
      <c r="C53" s="172" t="s">
        <v>6</v>
      </c>
      <c r="D53" s="172"/>
      <c r="E53" s="265">
        <v>0</v>
      </c>
      <c r="F53" s="266">
        <v>0</v>
      </c>
      <c r="G53" s="266" t="s">
        <v>693</v>
      </c>
      <c r="H53" s="267">
        <v>0</v>
      </c>
      <c r="I53" s="267">
        <v>0</v>
      </c>
      <c r="J53" s="169">
        <v>122600</v>
      </c>
      <c r="K53" s="273"/>
      <c r="L53" s="274">
        <v>0</v>
      </c>
      <c r="M53" s="274">
        <v>0</v>
      </c>
      <c r="O53" s="275">
        <v>2</v>
      </c>
      <c r="P53" s="169">
        <v>122600</v>
      </c>
      <c r="Q53" s="276">
        <v>29</v>
      </c>
      <c r="R53" s="276">
        <v>-3.4868830591373978</v>
      </c>
      <c r="S53" s="276">
        <v>29</v>
      </c>
      <c r="T53" s="277">
        <v>0.36249999999999999</v>
      </c>
      <c r="U53" s="277">
        <v>80</v>
      </c>
      <c r="W53" s="67" t="s">
        <v>697</v>
      </c>
      <c r="X53" s="67" t="s">
        <v>6</v>
      </c>
      <c r="Y53" s="67"/>
      <c r="Z53" s="67" t="s">
        <v>841</v>
      </c>
      <c r="AA53" s="317">
        <v>131900</v>
      </c>
      <c r="AB53" s="71">
        <v>5</v>
      </c>
      <c r="AC53" s="67" t="s">
        <v>826</v>
      </c>
      <c r="AD53" s="59">
        <v>400</v>
      </c>
      <c r="AE53" s="305">
        <v>0.28000000000000003</v>
      </c>
      <c r="AF53" s="305">
        <v>22</v>
      </c>
      <c r="AG53" s="305">
        <v>80</v>
      </c>
      <c r="AH53" s="305">
        <v>18</v>
      </c>
      <c r="AI53" s="316">
        <v>16</v>
      </c>
    </row>
    <row r="54" spans="1:35" s="86" customFormat="1">
      <c r="A54" s="170" t="s">
        <v>698</v>
      </c>
      <c r="B54" s="272" t="s">
        <v>107</v>
      </c>
      <c r="C54" s="278" t="s">
        <v>8</v>
      </c>
      <c r="D54" s="278"/>
      <c r="E54" s="265">
        <v>1</v>
      </c>
      <c r="F54" s="266">
        <v>30</v>
      </c>
      <c r="G54" s="266">
        <v>28</v>
      </c>
      <c r="H54" s="267">
        <v>1.0714285714285714</v>
      </c>
      <c r="I54" s="267">
        <v>0</v>
      </c>
      <c r="J54" s="169">
        <v>160400</v>
      </c>
      <c r="K54" s="85"/>
      <c r="L54" s="274">
        <v>0</v>
      </c>
      <c r="M54" s="274">
        <v>0</v>
      </c>
      <c r="O54" s="275">
        <v>0</v>
      </c>
      <c r="P54" s="169">
        <v>160400</v>
      </c>
      <c r="Q54" s="276">
        <v>0</v>
      </c>
      <c r="R54" s="276">
        <v>23.773528975841113</v>
      </c>
      <c r="S54" s="276">
        <v>0</v>
      </c>
      <c r="T54" s="277">
        <v>0</v>
      </c>
      <c r="U54" s="277">
        <v>0</v>
      </c>
      <c r="W54" s="67"/>
      <c r="X54" s="67"/>
      <c r="Y54" s="67"/>
      <c r="Z54" s="67"/>
      <c r="AA54" s="318">
        <v>160400</v>
      </c>
      <c r="AB54" s="310">
        <v>0</v>
      </c>
      <c r="AC54" s="67"/>
      <c r="AD54" s="59"/>
      <c r="AE54" s="294">
        <v>0</v>
      </c>
      <c r="AF54" s="293">
        <v>0</v>
      </c>
      <c r="AG54" s="294">
        <v>0</v>
      </c>
      <c r="AH54" s="293">
        <v>0</v>
      </c>
      <c r="AI54" s="293">
        <v>24</v>
      </c>
    </row>
    <row r="55" spans="1:35" s="86" customFormat="1">
      <c r="A55" s="170" t="s">
        <v>160</v>
      </c>
      <c r="B55" s="272" t="s">
        <v>104</v>
      </c>
      <c r="C55" s="278" t="s">
        <v>14</v>
      </c>
      <c r="D55" s="278"/>
      <c r="E55" s="265">
        <v>20</v>
      </c>
      <c r="F55" s="266">
        <v>39.450000000000003</v>
      </c>
      <c r="G55" s="266">
        <v>42.900000000000006</v>
      </c>
      <c r="H55" s="267">
        <v>0.91958041958041958</v>
      </c>
      <c r="I55" s="267">
        <v>0.99</v>
      </c>
      <c r="J55" s="169">
        <v>263700</v>
      </c>
      <c r="K55" s="273"/>
      <c r="L55" s="268">
        <v>40.916666666666664</v>
      </c>
      <c r="M55" s="274">
        <f>L55/I55</f>
        <v>41.329966329966325</v>
      </c>
      <c r="O55" s="275">
        <v>4</v>
      </c>
      <c r="P55" s="169">
        <v>273200</v>
      </c>
      <c r="Q55" s="276">
        <v>42.25</v>
      </c>
      <c r="R55" s="276">
        <v>31.476211649622044</v>
      </c>
      <c r="S55" s="276">
        <v>45.666666666666664</v>
      </c>
      <c r="T55" s="277">
        <v>0.85353535353535348</v>
      </c>
      <c r="U55" s="277">
        <v>49.5</v>
      </c>
      <c r="W55" s="67" t="s">
        <v>160</v>
      </c>
      <c r="X55" s="67" t="s">
        <v>14</v>
      </c>
      <c r="Y55" s="67"/>
      <c r="Z55" s="67" t="s">
        <v>830</v>
      </c>
      <c r="AA55" s="317">
        <v>311300</v>
      </c>
      <c r="AB55" s="71">
        <v>9</v>
      </c>
      <c r="AC55" s="67" t="s">
        <v>826</v>
      </c>
      <c r="AD55" s="59">
        <v>450</v>
      </c>
      <c r="AE55" s="305">
        <v>0.98</v>
      </c>
      <c r="AF55" s="305">
        <v>49</v>
      </c>
      <c r="AG55" s="305">
        <v>50</v>
      </c>
      <c r="AH55" s="305">
        <v>62</v>
      </c>
      <c r="AI55" s="316">
        <v>-3</v>
      </c>
    </row>
    <row r="56" spans="1:35" s="86" customFormat="1">
      <c r="A56" s="170" t="s">
        <v>451</v>
      </c>
      <c r="B56" s="272" t="s">
        <v>55</v>
      </c>
      <c r="C56" s="278" t="s">
        <v>8</v>
      </c>
      <c r="D56" s="278" t="s">
        <v>6</v>
      </c>
      <c r="E56" s="265">
        <v>2</v>
      </c>
      <c r="F56" s="266">
        <v>29.5</v>
      </c>
      <c r="G56" s="266">
        <v>35.5</v>
      </c>
      <c r="H56" s="267">
        <v>0.83098591549295775</v>
      </c>
      <c r="I56" s="267">
        <v>0</v>
      </c>
      <c r="J56" s="169">
        <v>177500</v>
      </c>
      <c r="K56" s="273"/>
      <c r="L56" s="274">
        <v>0</v>
      </c>
      <c r="M56" s="274">
        <v>0</v>
      </c>
      <c r="O56" s="275">
        <v>2</v>
      </c>
      <c r="P56" s="169">
        <v>177500</v>
      </c>
      <c r="Q56" s="276">
        <v>45.5</v>
      </c>
      <c r="R56" s="276">
        <v>-12.076033792796792</v>
      </c>
      <c r="S56" s="276">
        <v>45.5</v>
      </c>
      <c r="T56" s="277">
        <v>0.56874999999999998</v>
      </c>
      <c r="U56" s="277">
        <v>80</v>
      </c>
      <c r="W56" s="67" t="s">
        <v>451</v>
      </c>
      <c r="X56" s="67" t="s">
        <v>8</v>
      </c>
      <c r="Y56" s="67" t="s">
        <v>6</v>
      </c>
      <c r="Z56" s="67" t="s">
        <v>839</v>
      </c>
      <c r="AA56" s="317">
        <v>199900</v>
      </c>
      <c r="AB56" s="71">
        <v>5</v>
      </c>
      <c r="AC56" s="67" t="s">
        <v>826</v>
      </c>
      <c r="AD56" s="59">
        <v>360</v>
      </c>
      <c r="AE56" s="305">
        <v>0.49</v>
      </c>
      <c r="AF56" s="305">
        <v>35</v>
      </c>
      <c r="AG56" s="305">
        <v>72</v>
      </c>
      <c r="AH56" s="305">
        <v>29</v>
      </c>
      <c r="AI56" s="316">
        <v>35</v>
      </c>
    </row>
    <row r="57" spans="1:35" s="86" customFormat="1">
      <c r="A57" s="170" t="s">
        <v>452</v>
      </c>
      <c r="B57" s="272" t="s">
        <v>31</v>
      </c>
      <c r="C57" s="172" t="s">
        <v>6</v>
      </c>
      <c r="D57" s="172"/>
      <c r="E57" s="265">
        <v>0</v>
      </c>
      <c r="F57" s="266">
        <v>0</v>
      </c>
      <c r="G57" s="266" t="s">
        <v>693</v>
      </c>
      <c r="H57" s="267">
        <v>0</v>
      </c>
      <c r="I57" s="267">
        <v>0</v>
      </c>
      <c r="J57" s="169">
        <v>122600</v>
      </c>
      <c r="K57" s="273"/>
      <c r="L57" s="274">
        <v>0</v>
      </c>
      <c r="M57" s="274">
        <v>0</v>
      </c>
      <c r="O57" s="275">
        <v>0</v>
      </c>
      <c r="P57" s="169">
        <v>122600</v>
      </c>
      <c r="Q57" s="276">
        <v>0</v>
      </c>
      <c r="R57" s="276">
        <v>18.171038980287534</v>
      </c>
      <c r="S57" s="276">
        <v>0</v>
      </c>
      <c r="T57" s="277">
        <v>0</v>
      </c>
      <c r="U57" s="277">
        <v>0</v>
      </c>
      <c r="W57" s="67"/>
      <c r="X57" s="67"/>
      <c r="Y57" s="67"/>
      <c r="Z57" s="67"/>
      <c r="AA57" s="318">
        <v>122600</v>
      </c>
      <c r="AB57" s="310">
        <v>0</v>
      </c>
      <c r="AC57" s="67"/>
      <c r="AD57" s="59"/>
      <c r="AE57" s="294">
        <v>0</v>
      </c>
      <c r="AF57" s="293">
        <v>0</v>
      </c>
      <c r="AG57" s="294">
        <v>0</v>
      </c>
      <c r="AH57" s="293">
        <v>0</v>
      </c>
      <c r="AI57" s="293">
        <v>18.171038980287534</v>
      </c>
    </row>
    <row r="58" spans="1:35" s="86" customFormat="1">
      <c r="A58" s="170" t="s">
        <v>431</v>
      </c>
      <c r="B58" s="272" t="s">
        <v>107</v>
      </c>
      <c r="C58" s="278" t="s">
        <v>397</v>
      </c>
      <c r="D58" s="278" t="s">
        <v>8</v>
      </c>
      <c r="E58" s="265">
        <v>12</v>
      </c>
      <c r="F58" s="266">
        <v>48.416666666666664</v>
      </c>
      <c r="G58" s="266">
        <v>60.083333333333336</v>
      </c>
      <c r="H58" s="267">
        <v>0.80582524271844658</v>
      </c>
      <c r="I58" s="267">
        <v>0.87</v>
      </c>
      <c r="J58" s="169">
        <v>323600</v>
      </c>
      <c r="K58" s="273"/>
      <c r="L58" s="274">
        <v>26</v>
      </c>
      <c r="M58" s="274">
        <f>L58/I58</f>
        <v>29.885057471264368</v>
      </c>
      <c r="O58" s="275">
        <v>1</v>
      </c>
      <c r="P58" s="169">
        <v>323600</v>
      </c>
      <c r="Q58" s="276">
        <v>20</v>
      </c>
      <c r="R58" s="276">
        <v>103.88617163183636</v>
      </c>
      <c r="S58" s="276">
        <v>20</v>
      </c>
      <c r="T58" s="277">
        <v>0.60606060606060608</v>
      </c>
      <c r="U58" s="277">
        <v>33</v>
      </c>
      <c r="W58" s="67" t="s">
        <v>431</v>
      </c>
      <c r="X58" s="67" t="s">
        <v>8</v>
      </c>
      <c r="Y58" s="67" t="s">
        <v>397</v>
      </c>
      <c r="Z58" s="67" t="s">
        <v>835</v>
      </c>
      <c r="AA58" s="317">
        <v>285500</v>
      </c>
      <c r="AB58" s="71">
        <v>3</v>
      </c>
      <c r="AC58" s="67" t="s">
        <v>826</v>
      </c>
      <c r="AD58" s="59">
        <v>73</v>
      </c>
      <c r="AE58" s="305">
        <v>1.1200000000000001</v>
      </c>
      <c r="AF58" s="305">
        <v>27</v>
      </c>
      <c r="AG58" s="305">
        <v>24</v>
      </c>
      <c r="AH58" s="305">
        <v>27</v>
      </c>
      <c r="AI58" s="316">
        <v>70</v>
      </c>
    </row>
    <row r="59" spans="1:35" s="86" customFormat="1">
      <c r="A59" s="170" t="s">
        <v>161</v>
      </c>
      <c r="B59" s="272" t="s">
        <v>104</v>
      </c>
      <c r="C59" s="278" t="s">
        <v>8</v>
      </c>
      <c r="D59" s="278" t="s">
        <v>536</v>
      </c>
      <c r="E59" s="265">
        <v>24</v>
      </c>
      <c r="F59" s="266">
        <v>74.375</v>
      </c>
      <c r="G59" s="266">
        <v>77.416666666666671</v>
      </c>
      <c r="H59" s="267">
        <v>0.96071044133476857</v>
      </c>
      <c r="I59" s="267">
        <v>1.08</v>
      </c>
      <c r="J59" s="169">
        <v>497200</v>
      </c>
      <c r="K59" s="85"/>
      <c r="L59" s="268">
        <v>57.18181818181818</v>
      </c>
      <c r="M59" s="274">
        <f>L59/I59</f>
        <v>52.946127946127937</v>
      </c>
      <c r="O59" s="275">
        <v>2</v>
      </c>
      <c r="P59" s="169">
        <v>497200</v>
      </c>
      <c r="Q59" s="276">
        <v>28.5</v>
      </c>
      <c r="R59" s="276">
        <v>164.07603379279681</v>
      </c>
      <c r="S59" s="276">
        <v>28.5</v>
      </c>
      <c r="T59" s="277">
        <v>0.6</v>
      </c>
      <c r="U59" s="277">
        <v>47.5</v>
      </c>
      <c r="W59" s="67" t="s">
        <v>161</v>
      </c>
      <c r="X59" s="67" t="s">
        <v>8</v>
      </c>
      <c r="Y59" s="302" t="s">
        <v>536</v>
      </c>
      <c r="Z59" s="67" t="s">
        <v>830</v>
      </c>
      <c r="AA59" s="317">
        <v>361200</v>
      </c>
      <c r="AB59" s="71">
        <v>4</v>
      </c>
      <c r="AC59" s="67" t="s">
        <v>826</v>
      </c>
      <c r="AD59" s="59">
        <v>255</v>
      </c>
      <c r="AE59" s="305">
        <v>0.55000000000000004</v>
      </c>
      <c r="AF59" s="305">
        <v>35</v>
      </c>
      <c r="AG59" s="305">
        <v>64</v>
      </c>
      <c r="AH59" s="305">
        <v>31</v>
      </c>
      <c r="AI59" s="316">
        <v>83</v>
      </c>
    </row>
    <row r="60" spans="1:35" s="86" customFormat="1">
      <c r="A60" s="170" t="s">
        <v>453</v>
      </c>
      <c r="B60" s="272" t="s">
        <v>104</v>
      </c>
      <c r="C60" s="172" t="s">
        <v>8</v>
      </c>
      <c r="D60" s="172" t="s">
        <v>6</v>
      </c>
      <c r="E60" s="265">
        <v>0</v>
      </c>
      <c r="F60" s="266">
        <v>0</v>
      </c>
      <c r="G60" s="266" t="s">
        <v>693</v>
      </c>
      <c r="H60" s="267">
        <v>0</v>
      </c>
      <c r="I60" s="267">
        <v>0</v>
      </c>
      <c r="J60" s="169">
        <v>122600</v>
      </c>
      <c r="K60" s="273"/>
      <c r="L60" s="274">
        <v>0</v>
      </c>
      <c r="M60" s="274">
        <v>0</v>
      </c>
      <c r="O60" s="275">
        <v>0</v>
      </c>
      <c r="P60" s="169">
        <v>122600</v>
      </c>
      <c r="Q60" s="276">
        <v>0</v>
      </c>
      <c r="R60" s="276">
        <v>18.171038980287534</v>
      </c>
      <c r="S60" s="276">
        <v>0</v>
      </c>
      <c r="T60" s="277">
        <v>0</v>
      </c>
      <c r="U60" s="277">
        <v>0</v>
      </c>
      <c r="W60" s="67"/>
      <c r="X60" s="67"/>
      <c r="Y60" s="302"/>
      <c r="Z60" s="67"/>
      <c r="AA60" s="318">
        <v>122600</v>
      </c>
      <c r="AB60" s="310">
        <v>0</v>
      </c>
      <c r="AC60" s="67"/>
      <c r="AD60" s="59"/>
      <c r="AE60" s="294">
        <v>0</v>
      </c>
      <c r="AF60" s="293">
        <v>0</v>
      </c>
      <c r="AG60" s="294">
        <v>0</v>
      </c>
      <c r="AH60" s="293">
        <v>0</v>
      </c>
      <c r="AI60" s="293">
        <v>18.171038980287534</v>
      </c>
    </row>
    <row r="61" spans="1:35" s="86" customFormat="1">
      <c r="A61" s="170" t="s">
        <v>294</v>
      </c>
      <c r="B61" s="272" t="s">
        <v>23</v>
      </c>
      <c r="C61" s="278" t="s">
        <v>6</v>
      </c>
      <c r="D61" s="278"/>
      <c r="E61" s="265">
        <v>14</v>
      </c>
      <c r="F61" s="266">
        <v>46.857142857142854</v>
      </c>
      <c r="G61" s="266">
        <v>79.571428571428569</v>
      </c>
      <c r="H61" s="267">
        <v>0.5888689407540395</v>
      </c>
      <c r="I61" s="267">
        <v>0.7</v>
      </c>
      <c r="J61" s="169">
        <v>313200</v>
      </c>
      <c r="K61" s="273"/>
      <c r="L61" s="274">
        <v>56</v>
      </c>
      <c r="M61" s="274">
        <f>L61/I61</f>
        <v>80</v>
      </c>
      <c r="O61" s="275">
        <v>4</v>
      </c>
      <c r="P61" s="169">
        <v>316500</v>
      </c>
      <c r="Q61" s="276">
        <v>46.75</v>
      </c>
      <c r="R61" s="276">
        <v>50.729212983548223</v>
      </c>
      <c r="S61" s="276">
        <v>49.666666666666664</v>
      </c>
      <c r="T61" s="277">
        <v>0.60322580645161294</v>
      </c>
      <c r="U61" s="277">
        <v>77.5</v>
      </c>
      <c r="W61" s="67" t="s">
        <v>294</v>
      </c>
      <c r="X61" s="67" t="s">
        <v>6</v>
      </c>
      <c r="Y61" s="67"/>
      <c r="Z61" s="67" t="s">
        <v>827</v>
      </c>
      <c r="AA61" s="317">
        <v>399800</v>
      </c>
      <c r="AB61" s="71">
        <v>8</v>
      </c>
      <c r="AC61" s="67" t="s">
        <v>826</v>
      </c>
      <c r="AD61" s="59">
        <v>631</v>
      </c>
      <c r="AE61" s="305">
        <v>0.76</v>
      </c>
      <c r="AF61" s="305">
        <v>60</v>
      </c>
      <c r="AG61" s="305">
        <v>79</v>
      </c>
      <c r="AH61" s="305">
        <v>58</v>
      </c>
      <c r="AI61" s="316">
        <v>53</v>
      </c>
    </row>
    <row r="62" spans="1:35" s="86" customFormat="1">
      <c r="A62" s="170" t="s">
        <v>699</v>
      </c>
      <c r="B62" s="272" t="s">
        <v>24</v>
      </c>
      <c r="C62" s="278" t="s">
        <v>8</v>
      </c>
      <c r="D62" s="278" t="s">
        <v>6</v>
      </c>
      <c r="E62" s="265">
        <v>5</v>
      </c>
      <c r="F62" s="266">
        <v>30</v>
      </c>
      <c r="G62" s="266">
        <v>38.799999999999997</v>
      </c>
      <c r="H62" s="267">
        <v>0.77319587628865982</v>
      </c>
      <c r="I62" s="267">
        <v>0</v>
      </c>
      <c r="J62" s="169">
        <v>200500</v>
      </c>
      <c r="K62" s="273"/>
      <c r="L62" s="274">
        <v>0</v>
      </c>
      <c r="M62" s="274">
        <v>0</v>
      </c>
      <c r="O62" s="275">
        <v>4</v>
      </c>
      <c r="P62" s="169">
        <v>220500</v>
      </c>
      <c r="Q62" s="276">
        <v>36.75</v>
      </c>
      <c r="R62" s="276">
        <v>25.043574922187631</v>
      </c>
      <c r="S62" s="276">
        <v>40.333333333333336</v>
      </c>
      <c r="T62" s="277">
        <v>0.51943462897526504</v>
      </c>
      <c r="U62" s="277">
        <v>70.75</v>
      </c>
      <c r="W62" s="67" t="s">
        <v>699</v>
      </c>
      <c r="X62" s="67" t="s">
        <v>8</v>
      </c>
      <c r="Y62" s="67" t="s">
        <v>6</v>
      </c>
      <c r="Z62" s="67" t="s">
        <v>831</v>
      </c>
      <c r="AA62" s="317">
        <v>290400</v>
      </c>
      <c r="AB62" s="71">
        <v>9</v>
      </c>
      <c r="AC62" s="67" t="s">
        <v>826</v>
      </c>
      <c r="AD62" s="59">
        <v>575</v>
      </c>
      <c r="AE62" s="305">
        <v>0.65</v>
      </c>
      <c r="AF62" s="305">
        <v>42</v>
      </c>
      <c r="AG62" s="305">
        <v>64</v>
      </c>
      <c r="AH62" s="305">
        <v>39</v>
      </c>
      <c r="AI62" s="316">
        <v>77</v>
      </c>
    </row>
    <row r="63" spans="1:35" s="86" customFormat="1">
      <c r="A63" s="287" t="s">
        <v>787</v>
      </c>
      <c r="B63" s="280" t="s">
        <v>657</v>
      </c>
      <c r="C63" s="281" t="s">
        <v>8</v>
      </c>
      <c r="D63" s="181" t="s">
        <v>14</v>
      </c>
      <c r="E63" s="282">
        <v>0</v>
      </c>
      <c r="F63" s="283">
        <v>0</v>
      </c>
      <c r="G63" s="283">
        <v>0</v>
      </c>
      <c r="H63" s="284">
        <v>0</v>
      </c>
      <c r="I63" s="284">
        <v>0</v>
      </c>
      <c r="J63" s="180">
        <v>132000</v>
      </c>
      <c r="K63" s="285"/>
      <c r="L63" s="286">
        <v>0</v>
      </c>
      <c r="M63" s="286">
        <v>0</v>
      </c>
      <c r="N63" s="287"/>
      <c r="O63" s="288">
        <v>0</v>
      </c>
      <c r="P63" s="180">
        <v>132000</v>
      </c>
      <c r="Q63" s="289">
        <v>0</v>
      </c>
      <c r="R63" s="289">
        <v>19.564250778123611</v>
      </c>
      <c r="S63" s="289">
        <v>0</v>
      </c>
      <c r="T63" s="290">
        <v>0</v>
      </c>
      <c r="U63" s="290">
        <v>0</v>
      </c>
      <c r="W63" s="67" t="s">
        <v>787</v>
      </c>
      <c r="X63" s="67" t="s">
        <v>8</v>
      </c>
      <c r="Y63" s="67" t="s">
        <v>14</v>
      </c>
      <c r="Z63" s="67" t="s">
        <v>841</v>
      </c>
      <c r="AA63" s="317">
        <v>132000</v>
      </c>
      <c r="AB63" s="71">
        <v>1</v>
      </c>
      <c r="AC63" s="67" t="s">
        <v>826</v>
      </c>
      <c r="AD63" s="59">
        <v>21</v>
      </c>
      <c r="AE63" s="305">
        <v>1.1399999999999999</v>
      </c>
      <c r="AF63" s="305">
        <v>24</v>
      </c>
      <c r="AG63" s="305">
        <v>21</v>
      </c>
      <c r="AH63" s="305">
        <v>0</v>
      </c>
      <c r="AI63" s="316">
        <v>13</v>
      </c>
    </row>
    <row r="64" spans="1:35" s="86" customFormat="1">
      <c r="A64" s="170" t="s">
        <v>318</v>
      </c>
      <c r="B64" s="272" t="s">
        <v>55</v>
      </c>
      <c r="C64" s="278" t="s">
        <v>397</v>
      </c>
      <c r="D64" s="278"/>
      <c r="E64" s="265">
        <v>5</v>
      </c>
      <c r="F64" s="266">
        <v>15.2</v>
      </c>
      <c r="G64" s="266">
        <v>26.399999999999995</v>
      </c>
      <c r="H64" s="267">
        <v>0.5757575757575758</v>
      </c>
      <c r="I64" s="267">
        <v>0.81</v>
      </c>
      <c r="J64" s="169">
        <v>143600</v>
      </c>
      <c r="K64" s="273"/>
      <c r="L64" s="274">
        <v>22.09090909090909</v>
      </c>
      <c r="M64" s="274">
        <f>L64/I64</f>
        <v>27.27272727272727</v>
      </c>
      <c r="O64" s="275">
        <v>0</v>
      </c>
      <c r="P64" s="169">
        <v>143600</v>
      </c>
      <c r="Q64" s="276">
        <v>0</v>
      </c>
      <c r="R64" s="276">
        <v>21.283533422261748</v>
      </c>
      <c r="S64" s="276">
        <v>0</v>
      </c>
      <c r="T64" s="277">
        <v>0</v>
      </c>
      <c r="U64" s="277">
        <v>0</v>
      </c>
      <c r="W64" s="67"/>
      <c r="X64" s="67"/>
      <c r="Y64" s="67"/>
      <c r="Z64" s="67"/>
      <c r="AA64" s="318">
        <v>143600</v>
      </c>
      <c r="AB64" s="310">
        <v>0</v>
      </c>
      <c r="AC64" s="67"/>
      <c r="AD64" s="59"/>
      <c r="AE64" s="294">
        <v>0</v>
      </c>
      <c r="AF64" s="293">
        <v>0</v>
      </c>
      <c r="AG64" s="294">
        <v>0</v>
      </c>
      <c r="AH64" s="293">
        <v>0</v>
      </c>
      <c r="AI64" s="293">
        <v>21</v>
      </c>
    </row>
    <row r="65" spans="1:35" s="86" customFormat="1">
      <c r="A65" s="170" t="s">
        <v>249</v>
      </c>
      <c r="B65" s="272" t="s">
        <v>566</v>
      </c>
      <c r="C65" s="278" t="s">
        <v>37</v>
      </c>
      <c r="D65" s="278"/>
      <c r="E65" s="265">
        <v>19</v>
      </c>
      <c r="F65" s="266">
        <v>53.631578947368418</v>
      </c>
      <c r="G65" s="266">
        <v>77.89473684210526</v>
      </c>
      <c r="H65" s="267">
        <v>0.68851351351351353</v>
      </c>
      <c r="I65" s="267">
        <v>0.78</v>
      </c>
      <c r="J65" s="169">
        <v>358500</v>
      </c>
      <c r="K65" s="273"/>
      <c r="L65" s="274">
        <v>61</v>
      </c>
      <c r="M65" s="274">
        <f>L65/I65</f>
        <v>78.205128205128204</v>
      </c>
      <c r="O65" s="275">
        <v>4</v>
      </c>
      <c r="P65" s="169">
        <v>384500</v>
      </c>
      <c r="Q65" s="276">
        <v>64.5</v>
      </c>
      <c r="R65" s="276">
        <v>24.964873277012003</v>
      </c>
      <c r="S65" s="276">
        <v>72</v>
      </c>
      <c r="T65" s="277">
        <v>0.80625000000000002</v>
      </c>
      <c r="U65" s="277">
        <v>80</v>
      </c>
      <c r="W65" s="67" t="s">
        <v>249</v>
      </c>
      <c r="X65" s="67" t="s">
        <v>37</v>
      </c>
      <c r="Y65" s="67"/>
      <c r="Z65" s="67" t="s">
        <v>837</v>
      </c>
      <c r="AA65" s="317">
        <v>343000</v>
      </c>
      <c r="AB65" s="71">
        <v>9</v>
      </c>
      <c r="AC65" s="67" t="s">
        <v>826</v>
      </c>
      <c r="AD65" s="59">
        <v>725</v>
      </c>
      <c r="AE65" s="305">
        <v>0.67</v>
      </c>
      <c r="AF65" s="305">
        <v>54</v>
      </c>
      <c r="AG65" s="305">
        <v>81</v>
      </c>
      <c r="AH65" s="305">
        <v>45</v>
      </c>
      <c r="AI65" s="316">
        <v>73</v>
      </c>
    </row>
    <row r="66" spans="1:35" s="86" customFormat="1">
      <c r="A66" s="170" t="s">
        <v>454</v>
      </c>
      <c r="B66" s="272" t="s">
        <v>53</v>
      </c>
      <c r="C66" s="278" t="s">
        <v>397</v>
      </c>
      <c r="D66" s="278"/>
      <c r="E66" s="265">
        <v>1</v>
      </c>
      <c r="F66" s="266">
        <v>56</v>
      </c>
      <c r="G66" s="266">
        <v>28</v>
      </c>
      <c r="H66" s="267">
        <v>2</v>
      </c>
      <c r="I66" s="267">
        <v>0</v>
      </c>
      <c r="J66" s="169">
        <v>224600</v>
      </c>
      <c r="K66" s="85"/>
      <c r="L66" s="274">
        <v>0</v>
      </c>
      <c r="M66" s="274">
        <v>0</v>
      </c>
      <c r="O66" s="275">
        <v>0</v>
      </c>
      <c r="P66" s="169">
        <v>224600</v>
      </c>
      <c r="Q66" s="276">
        <v>0</v>
      </c>
      <c r="R66" s="276">
        <v>33.288869127019417</v>
      </c>
      <c r="S66" s="276">
        <v>0</v>
      </c>
      <c r="T66" s="277">
        <v>0</v>
      </c>
      <c r="U66" s="277">
        <v>0</v>
      </c>
      <c r="W66" s="67"/>
      <c r="X66" s="67"/>
      <c r="Y66" s="67"/>
      <c r="Z66" s="67"/>
      <c r="AA66" s="318">
        <v>224600</v>
      </c>
      <c r="AB66" s="310">
        <v>0</v>
      </c>
      <c r="AC66" s="67"/>
      <c r="AD66" s="59"/>
      <c r="AE66" s="294">
        <v>0</v>
      </c>
      <c r="AF66" s="293">
        <v>0</v>
      </c>
      <c r="AG66" s="294">
        <v>0</v>
      </c>
      <c r="AH66" s="293">
        <v>0</v>
      </c>
      <c r="AI66" s="293">
        <v>33</v>
      </c>
    </row>
    <row r="67" spans="1:35" s="86" customFormat="1">
      <c r="A67" s="287" t="s">
        <v>788</v>
      </c>
      <c r="B67" s="280" t="s">
        <v>105</v>
      </c>
      <c r="C67" s="281" t="s">
        <v>37</v>
      </c>
      <c r="D67" s="281"/>
      <c r="E67" s="282">
        <v>0</v>
      </c>
      <c r="F67" s="283">
        <v>0</v>
      </c>
      <c r="G67" s="283">
        <v>0</v>
      </c>
      <c r="H67" s="284">
        <v>0</v>
      </c>
      <c r="I67" s="284">
        <v>0</v>
      </c>
      <c r="J67" s="180">
        <v>122600</v>
      </c>
      <c r="K67" s="285"/>
      <c r="L67" s="286">
        <v>0</v>
      </c>
      <c r="M67" s="286">
        <v>0</v>
      </c>
      <c r="N67" s="287"/>
      <c r="O67" s="288">
        <v>1</v>
      </c>
      <c r="P67" s="180">
        <v>122600</v>
      </c>
      <c r="Q67" s="289">
        <v>9</v>
      </c>
      <c r="R67" s="289">
        <v>36.513116940862602</v>
      </c>
      <c r="S67" s="289">
        <v>9</v>
      </c>
      <c r="T67" s="290">
        <v>1.8</v>
      </c>
      <c r="U67" s="290">
        <v>5</v>
      </c>
      <c r="W67" s="67" t="s">
        <v>788</v>
      </c>
      <c r="X67" s="67" t="s">
        <v>37</v>
      </c>
      <c r="Y67" s="67"/>
      <c r="Z67" s="67" t="s">
        <v>828</v>
      </c>
      <c r="AA67" s="317">
        <v>122600</v>
      </c>
      <c r="AB67" s="71">
        <v>1</v>
      </c>
      <c r="AC67" s="67" t="s">
        <v>826</v>
      </c>
      <c r="AD67" s="59">
        <v>6</v>
      </c>
      <c r="AE67" s="305">
        <v>1.5</v>
      </c>
      <c r="AF67" s="305">
        <v>9</v>
      </c>
      <c r="AG67" s="305">
        <v>6</v>
      </c>
      <c r="AH67" s="305">
        <v>0</v>
      </c>
      <c r="AI67" s="316">
        <v>39</v>
      </c>
    </row>
    <row r="68" spans="1:35" s="86" customFormat="1" ht="19.5" customHeight="1">
      <c r="A68" s="170" t="s">
        <v>184</v>
      </c>
      <c r="B68" s="272" t="s">
        <v>657</v>
      </c>
      <c r="C68" s="172" t="s">
        <v>14</v>
      </c>
      <c r="D68" s="172" t="s">
        <v>8</v>
      </c>
      <c r="E68" s="265">
        <v>23</v>
      </c>
      <c r="F68" s="266">
        <v>40.260869565217391</v>
      </c>
      <c r="G68" s="266">
        <v>37.434782608695649</v>
      </c>
      <c r="H68" s="267">
        <v>1.075493612078978</v>
      </c>
      <c r="I68" s="267">
        <v>1.03</v>
      </c>
      <c r="J68" s="169">
        <v>269100</v>
      </c>
      <c r="L68" s="279">
        <v>39.705882352941174</v>
      </c>
      <c r="M68" s="274">
        <f>L68/I68</f>
        <v>38.549400342661336</v>
      </c>
      <c r="O68" s="275">
        <v>4</v>
      </c>
      <c r="P68" s="169">
        <v>266600</v>
      </c>
      <c r="Q68" s="276">
        <v>41</v>
      </c>
      <c r="R68" s="276">
        <v>22.541574032903512</v>
      </c>
      <c r="S68" s="276">
        <v>39.666666666666664</v>
      </c>
      <c r="T68" s="277">
        <v>0.97619047619047616</v>
      </c>
      <c r="U68" s="277">
        <v>42</v>
      </c>
      <c r="W68" s="67" t="s">
        <v>184</v>
      </c>
      <c r="X68" s="67" t="s">
        <v>8</v>
      </c>
      <c r="Y68" s="67" t="s">
        <v>14</v>
      </c>
      <c r="Z68" s="67" t="s">
        <v>841</v>
      </c>
      <c r="AA68" s="317">
        <v>260500</v>
      </c>
      <c r="AB68" s="71">
        <v>9</v>
      </c>
      <c r="AC68" s="67" t="s">
        <v>826</v>
      </c>
      <c r="AD68" s="59">
        <v>357</v>
      </c>
      <c r="AE68" s="305">
        <v>1.02</v>
      </c>
      <c r="AF68" s="305">
        <v>41</v>
      </c>
      <c r="AG68" s="305">
        <v>40</v>
      </c>
      <c r="AH68" s="305">
        <v>34</v>
      </c>
      <c r="AI68" s="316">
        <v>56</v>
      </c>
    </row>
    <row r="69" spans="1:35" s="86" customFormat="1">
      <c r="A69" s="170" t="s">
        <v>700</v>
      </c>
      <c r="B69" s="272" t="s">
        <v>104</v>
      </c>
      <c r="C69" s="174" t="s">
        <v>14</v>
      </c>
      <c r="D69" s="174"/>
      <c r="E69" s="265">
        <v>0</v>
      </c>
      <c r="F69" s="266">
        <v>0</v>
      </c>
      <c r="G69" s="266" t="s">
        <v>693</v>
      </c>
      <c r="H69" s="267">
        <v>0</v>
      </c>
      <c r="I69" s="267">
        <v>0</v>
      </c>
      <c r="J69" s="169">
        <v>122600</v>
      </c>
      <c r="K69" s="273"/>
      <c r="L69" s="274">
        <v>0</v>
      </c>
      <c r="M69" s="274">
        <v>0</v>
      </c>
      <c r="O69" s="275">
        <v>0</v>
      </c>
      <c r="P69" s="169">
        <v>122600</v>
      </c>
      <c r="Q69" s="276">
        <v>0</v>
      </c>
      <c r="R69" s="276">
        <v>18.171038980287534</v>
      </c>
      <c r="S69" s="276">
        <v>0</v>
      </c>
      <c r="T69" s="277">
        <v>0</v>
      </c>
      <c r="U69" s="277">
        <v>0</v>
      </c>
      <c r="W69" s="67"/>
      <c r="X69" s="67"/>
      <c r="Y69" s="67"/>
      <c r="Z69" s="67"/>
      <c r="AA69" s="318">
        <v>122600</v>
      </c>
      <c r="AB69" s="310">
        <v>0</v>
      </c>
      <c r="AC69" s="67"/>
      <c r="AD69" s="59"/>
      <c r="AE69" s="294">
        <v>0</v>
      </c>
      <c r="AF69" s="293">
        <v>0</v>
      </c>
      <c r="AG69" s="294">
        <v>0</v>
      </c>
      <c r="AH69" s="293">
        <v>0</v>
      </c>
      <c r="AI69" s="293">
        <v>18.171038980287534</v>
      </c>
    </row>
    <row r="70" spans="1:35" s="86" customFormat="1">
      <c r="A70" s="170" t="s">
        <v>455</v>
      </c>
      <c r="B70" s="272" t="s">
        <v>104</v>
      </c>
      <c r="C70" s="278" t="s">
        <v>37</v>
      </c>
      <c r="D70" s="278"/>
      <c r="E70" s="265">
        <v>13</v>
      </c>
      <c r="F70" s="266">
        <v>66.230769230769226</v>
      </c>
      <c r="G70" s="266">
        <v>80.692307692307679</v>
      </c>
      <c r="H70" s="267">
        <v>0.82078169685414681</v>
      </c>
      <c r="I70" s="267">
        <v>0</v>
      </c>
      <c r="J70" s="169">
        <v>442700</v>
      </c>
      <c r="K70" s="273"/>
      <c r="L70" s="274">
        <v>0</v>
      </c>
      <c r="M70" s="274">
        <v>0</v>
      </c>
      <c r="O70" s="275">
        <v>4</v>
      </c>
      <c r="P70" s="169">
        <v>456000</v>
      </c>
      <c r="Q70" s="276">
        <v>69</v>
      </c>
      <c r="R70" s="276">
        <v>28.756780791462859</v>
      </c>
      <c r="S70" s="276">
        <v>82</v>
      </c>
      <c r="T70" s="277">
        <v>0.86250000000000004</v>
      </c>
      <c r="U70" s="277">
        <v>80</v>
      </c>
      <c r="W70" s="67" t="s">
        <v>455</v>
      </c>
      <c r="X70" s="67" t="s">
        <v>37</v>
      </c>
      <c r="Y70" s="67"/>
      <c r="Z70" s="67" t="s">
        <v>830</v>
      </c>
      <c r="AA70" s="317">
        <v>339200</v>
      </c>
      <c r="AB70" s="71">
        <v>9</v>
      </c>
      <c r="AC70" s="67" t="s">
        <v>826</v>
      </c>
      <c r="AD70" s="59">
        <v>720</v>
      </c>
      <c r="AE70" s="305">
        <v>0.69</v>
      </c>
      <c r="AF70" s="305">
        <v>55</v>
      </c>
      <c r="AG70" s="305">
        <v>80</v>
      </c>
      <c r="AH70" s="305">
        <v>37</v>
      </c>
      <c r="AI70" s="316">
        <v>68</v>
      </c>
    </row>
    <row r="71" spans="1:35" s="86" customFormat="1">
      <c r="A71" s="170" t="s">
        <v>456</v>
      </c>
      <c r="B71" s="272" t="s">
        <v>31</v>
      </c>
      <c r="C71" s="278" t="s">
        <v>37</v>
      </c>
      <c r="D71" s="278" t="s">
        <v>536</v>
      </c>
      <c r="E71" s="265">
        <v>0</v>
      </c>
      <c r="F71" s="266">
        <v>0</v>
      </c>
      <c r="G71" s="266" t="s">
        <v>693</v>
      </c>
      <c r="H71" s="267">
        <v>0</v>
      </c>
      <c r="I71" s="267">
        <v>0</v>
      </c>
      <c r="J71" s="169">
        <v>122600</v>
      </c>
      <c r="K71" s="85"/>
      <c r="L71" s="274">
        <v>0</v>
      </c>
      <c r="M71" s="274">
        <v>0</v>
      </c>
      <c r="O71" s="275">
        <v>0</v>
      </c>
      <c r="P71" s="169">
        <v>122600</v>
      </c>
      <c r="Q71" s="276">
        <v>0</v>
      </c>
      <c r="R71" s="276">
        <v>18.171038980287534</v>
      </c>
      <c r="S71" s="276">
        <v>0</v>
      </c>
      <c r="T71" s="277">
        <v>0</v>
      </c>
      <c r="U71" s="277">
        <v>0</v>
      </c>
      <c r="W71" s="67"/>
      <c r="X71" s="67"/>
      <c r="Y71" s="67"/>
      <c r="Z71" s="67"/>
      <c r="AA71" s="318">
        <v>122600</v>
      </c>
      <c r="AB71" s="310">
        <v>0</v>
      </c>
      <c r="AC71" s="67"/>
      <c r="AD71" s="59"/>
      <c r="AE71" s="294">
        <v>0</v>
      </c>
      <c r="AF71" s="293">
        <v>0</v>
      </c>
      <c r="AG71" s="294">
        <v>0</v>
      </c>
      <c r="AH71" s="293">
        <v>0</v>
      </c>
      <c r="AI71" s="293">
        <v>18.171038980287534</v>
      </c>
    </row>
    <row r="72" spans="1:35" s="86" customFormat="1">
      <c r="A72" s="170" t="s">
        <v>158</v>
      </c>
      <c r="B72" s="272" t="s">
        <v>22</v>
      </c>
      <c r="C72" s="172" t="s">
        <v>397</v>
      </c>
      <c r="D72" s="172"/>
      <c r="E72" s="265">
        <v>4</v>
      </c>
      <c r="F72" s="266">
        <v>9</v>
      </c>
      <c r="G72" s="266">
        <v>18</v>
      </c>
      <c r="H72" s="267">
        <v>0.5</v>
      </c>
      <c r="I72" s="267">
        <v>0.77</v>
      </c>
      <c r="J72" s="169">
        <v>143600</v>
      </c>
      <c r="K72" s="85"/>
      <c r="L72" s="268">
        <v>38.882352941176471</v>
      </c>
      <c r="M72" s="274">
        <f>L72/I72</f>
        <v>50.496562261268146</v>
      </c>
      <c r="O72" s="275">
        <v>4</v>
      </c>
      <c r="P72" s="169">
        <v>125700</v>
      </c>
      <c r="Q72" s="276">
        <v>15.25</v>
      </c>
      <c r="R72" s="276">
        <v>16.891507336594046</v>
      </c>
      <c r="S72" s="276">
        <v>18.333333333333332</v>
      </c>
      <c r="T72" s="277">
        <v>0.72619047619047616</v>
      </c>
      <c r="U72" s="277">
        <v>21</v>
      </c>
      <c r="W72" s="67" t="s">
        <v>158</v>
      </c>
      <c r="X72" s="67" t="s">
        <v>397</v>
      </c>
      <c r="Y72" s="67"/>
      <c r="Z72" s="67" t="s">
        <v>836</v>
      </c>
      <c r="AA72" s="317">
        <v>122600</v>
      </c>
      <c r="AB72" s="71">
        <v>8</v>
      </c>
      <c r="AC72" s="67" t="s">
        <v>826</v>
      </c>
      <c r="AD72" s="59">
        <v>120</v>
      </c>
      <c r="AE72" s="305">
        <v>0.77</v>
      </c>
      <c r="AF72" s="305">
        <v>12</v>
      </c>
      <c r="AG72" s="305">
        <v>15</v>
      </c>
      <c r="AH72" s="305">
        <v>9</v>
      </c>
      <c r="AI72" s="316">
        <v>46</v>
      </c>
    </row>
    <row r="73" spans="1:35" s="86" customFormat="1">
      <c r="A73" s="170" t="s">
        <v>457</v>
      </c>
      <c r="B73" s="272" t="s">
        <v>28</v>
      </c>
      <c r="C73" s="172" t="s">
        <v>37</v>
      </c>
      <c r="D73" s="172"/>
      <c r="E73" s="265">
        <v>6</v>
      </c>
      <c r="F73" s="266">
        <v>30.333333333333332</v>
      </c>
      <c r="G73" s="266">
        <v>80.833333333333329</v>
      </c>
      <c r="H73" s="267">
        <v>0.37525773195876289</v>
      </c>
      <c r="I73" s="267">
        <v>0</v>
      </c>
      <c r="J73" s="169">
        <v>202800</v>
      </c>
      <c r="K73" s="273"/>
      <c r="L73" s="274">
        <v>0</v>
      </c>
      <c r="M73" s="274">
        <v>0</v>
      </c>
      <c r="O73" s="275">
        <v>0</v>
      </c>
      <c r="P73" s="169">
        <v>202800</v>
      </c>
      <c r="Q73" s="276">
        <v>0</v>
      </c>
      <c r="R73" s="276">
        <v>30.057803468208093</v>
      </c>
      <c r="S73" s="276">
        <v>0</v>
      </c>
      <c r="T73" s="277">
        <v>0</v>
      </c>
      <c r="U73" s="277">
        <v>0</v>
      </c>
      <c r="W73" s="67"/>
      <c r="X73" s="67"/>
      <c r="Y73" s="67"/>
      <c r="Z73" s="67"/>
      <c r="AA73" s="318">
        <v>202800</v>
      </c>
      <c r="AB73" s="310">
        <v>0</v>
      </c>
      <c r="AC73" s="67"/>
      <c r="AD73" s="59"/>
      <c r="AE73" s="294">
        <v>0</v>
      </c>
      <c r="AF73" s="293">
        <v>0</v>
      </c>
      <c r="AG73" s="294">
        <v>0</v>
      </c>
      <c r="AH73" s="293">
        <v>0</v>
      </c>
      <c r="AI73" s="293">
        <v>30</v>
      </c>
    </row>
    <row r="74" spans="1:35" s="86" customFormat="1">
      <c r="A74" s="170" t="s">
        <v>701</v>
      </c>
      <c r="B74" s="272" t="s">
        <v>104</v>
      </c>
      <c r="C74" s="278" t="s">
        <v>397</v>
      </c>
      <c r="D74" s="278" t="s">
        <v>37</v>
      </c>
      <c r="E74" s="265">
        <v>0</v>
      </c>
      <c r="F74" s="266">
        <v>0</v>
      </c>
      <c r="G74" s="266" t="s">
        <v>693</v>
      </c>
      <c r="H74" s="267">
        <v>0</v>
      </c>
      <c r="I74" s="267">
        <v>0</v>
      </c>
      <c r="J74" s="169">
        <v>122600</v>
      </c>
      <c r="K74" s="273"/>
      <c r="L74" s="274">
        <v>0</v>
      </c>
      <c r="M74" s="274">
        <v>0</v>
      </c>
      <c r="O74" s="275">
        <v>0</v>
      </c>
      <c r="P74" s="169">
        <v>122600</v>
      </c>
      <c r="Q74" s="276">
        <v>0</v>
      </c>
      <c r="R74" s="276">
        <v>18.171038980287534</v>
      </c>
      <c r="S74" s="276">
        <v>0</v>
      </c>
      <c r="T74" s="277">
        <v>0</v>
      </c>
      <c r="U74" s="277">
        <v>0</v>
      </c>
      <c r="W74" s="67"/>
      <c r="X74" s="67"/>
      <c r="Y74" s="67"/>
      <c r="Z74" s="67"/>
      <c r="AA74" s="318">
        <v>122600</v>
      </c>
      <c r="AB74" s="310">
        <v>0</v>
      </c>
      <c r="AC74" s="67"/>
      <c r="AD74" s="59"/>
      <c r="AE74" s="294">
        <v>0</v>
      </c>
      <c r="AF74" s="293">
        <v>0</v>
      </c>
      <c r="AG74" s="294">
        <v>0</v>
      </c>
      <c r="AH74" s="293">
        <v>0</v>
      </c>
      <c r="AI74" s="293">
        <v>18.171038980287534</v>
      </c>
    </row>
    <row r="75" spans="1:35" s="86" customFormat="1" ht="17.25" customHeight="1">
      <c r="A75" s="287" t="s">
        <v>789</v>
      </c>
      <c r="B75" s="280" t="s">
        <v>107</v>
      </c>
      <c r="C75" s="181" t="s">
        <v>14</v>
      </c>
      <c r="D75" s="281"/>
      <c r="E75" s="282">
        <v>0</v>
      </c>
      <c r="F75" s="283">
        <v>0</v>
      </c>
      <c r="G75" s="283">
        <v>0</v>
      </c>
      <c r="H75" s="284">
        <v>0</v>
      </c>
      <c r="I75" s="284">
        <v>0</v>
      </c>
      <c r="J75" s="180">
        <v>122600</v>
      </c>
      <c r="K75" s="285"/>
      <c r="L75" s="286">
        <v>0</v>
      </c>
      <c r="M75" s="286">
        <v>0</v>
      </c>
      <c r="N75" s="287"/>
      <c r="O75" s="288">
        <v>0</v>
      </c>
      <c r="P75" s="180">
        <v>122600</v>
      </c>
      <c r="Q75" s="289">
        <v>0</v>
      </c>
      <c r="R75" s="289">
        <v>18.171038980287534</v>
      </c>
      <c r="S75" s="289">
        <v>0</v>
      </c>
      <c r="T75" s="290">
        <v>0</v>
      </c>
      <c r="U75" s="290">
        <v>0</v>
      </c>
      <c r="W75" s="67"/>
      <c r="X75" s="67"/>
      <c r="Y75" s="67"/>
      <c r="Z75" s="67"/>
      <c r="AA75" s="318">
        <v>122600</v>
      </c>
      <c r="AB75" s="310">
        <v>0</v>
      </c>
      <c r="AC75" s="67"/>
      <c r="AD75" s="59"/>
      <c r="AE75" s="294">
        <v>0</v>
      </c>
      <c r="AF75" s="293">
        <v>0</v>
      </c>
      <c r="AG75" s="294">
        <v>0</v>
      </c>
      <c r="AH75" s="293">
        <v>0</v>
      </c>
      <c r="AI75" s="293">
        <v>18.171038980287534</v>
      </c>
    </row>
    <row r="76" spans="1:35" s="86" customFormat="1">
      <c r="A76" s="170" t="s">
        <v>32</v>
      </c>
      <c r="B76" s="272" t="s">
        <v>657</v>
      </c>
      <c r="C76" s="278" t="s">
        <v>397</v>
      </c>
      <c r="D76" s="278"/>
      <c r="E76" s="265">
        <v>17</v>
      </c>
      <c r="F76" s="266">
        <v>40.235294117647058</v>
      </c>
      <c r="G76" s="266">
        <v>49.352941176470587</v>
      </c>
      <c r="H76" s="267">
        <v>0.81525625744934449</v>
      </c>
      <c r="I76" s="267">
        <v>1.06</v>
      </c>
      <c r="J76" s="169">
        <v>269000</v>
      </c>
      <c r="K76" s="273"/>
      <c r="L76" s="274">
        <v>84.666666666666671</v>
      </c>
      <c r="M76" s="274">
        <f t="shared" ref="M76:M81" si="2">L76/I76</f>
        <v>79.874213836477992</v>
      </c>
      <c r="O76" s="275">
        <v>4</v>
      </c>
      <c r="P76" s="169">
        <v>243000</v>
      </c>
      <c r="Q76" s="276">
        <v>31.5</v>
      </c>
      <c r="R76" s="276">
        <v>56.048021342819027</v>
      </c>
      <c r="S76" s="276">
        <v>32.666666666666664</v>
      </c>
      <c r="T76" s="277">
        <v>0.74117647058823533</v>
      </c>
      <c r="U76" s="277">
        <v>42.5</v>
      </c>
      <c r="W76" s="67" t="s">
        <v>32</v>
      </c>
      <c r="X76" s="67" t="s">
        <v>397</v>
      </c>
      <c r="Y76" s="67"/>
      <c r="Z76" s="67" t="s">
        <v>841</v>
      </c>
      <c r="AA76" s="317">
        <v>277800</v>
      </c>
      <c r="AB76" s="71">
        <v>9</v>
      </c>
      <c r="AC76" s="67" t="s">
        <v>826</v>
      </c>
      <c r="AD76" s="59">
        <v>456</v>
      </c>
      <c r="AE76" s="305">
        <v>0.8</v>
      </c>
      <c r="AF76" s="305">
        <v>41</v>
      </c>
      <c r="AG76" s="305">
        <v>51</v>
      </c>
      <c r="AH76" s="305">
        <v>43</v>
      </c>
      <c r="AI76" s="316">
        <v>23</v>
      </c>
    </row>
    <row r="77" spans="1:35" s="86" customFormat="1" ht="16.5" customHeight="1">
      <c r="A77" s="170" t="s">
        <v>64</v>
      </c>
      <c r="B77" s="272" t="s">
        <v>53</v>
      </c>
      <c r="C77" s="278" t="s">
        <v>8</v>
      </c>
      <c r="D77" s="278"/>
      <c r="E77" s="265">
        <v>23</v>
      </c>
      <c r="F77" s="266">
        <v>58.739130434782609</v>
      </c>
      <c r="G77" s="266">
        <v>79.782608695652172</v>
      </c>
      <c r="H77" s="267">
        <v>0.73623978201634876</v>
      </c>
      <c r="I77" s="267">
        <v>0.79</v>
      </c>
      <c r="J77" s="169">
        <v>392600</v>
      </c>
      <c r="K77" s="85"/>
      <c r="L77" s="268">
        <v>62.913043478260867</v>
      </c>
      <c r="M77" s="274">
        <f t="shared" si="2"/>
        <v>79.636763896532742</v>
      </c>
      <c r="O77" s="275">
        <v>4</v>
      </c>
      <c r="P77" s="169">
        <v>377300</v>
      </c>
      <c r="Q77" s="276">
        <v>51.5</v>
      </c>
      <c r="R77" s="276">
        <v>67.76345042240996</v>
      </c>
      <c r="S77" s="276">
        <v>52.333333333333336</v>
      </c>
      <c r="T77" s="277">
        <v>0.61861861861861867</v>
      </c>
      <c r="U77" s="277">
        <v>83.25</v>
      </c>
      <c r="W77" s="67" t="s">
        <v>64</v>
      </c>
      <c r="X77" s="67" t="s">
        <v>8</v>
      </c>
      <c r="Y77" s="67"/>
      <c r="Z77" s="67" t="s">
        <v>834</v>
      </c>
      <c r="AA77" s="317">
        <v>344900</v>
      </c>
      <c r="AB77" s="71">
        <v>9</v>
      </c>
      <c r="AC77" s="67" t="s">
        <v>826</v>
      </c>
      <c r="AD77" s="59">
        <v>727</v>
      </c>
      <c r="AE77" s="305">
        <v>0.65</v>
      </c>
      <c r="AF77" s="305">
        <v>52</v>
      </c>
      <c r="AG77" s="305">
        <v>81</v>
      </c>
      <c r="AH77" s="305">
        <v>53</v>
      </c>
      <c r="AI77" s="316">
        <v>42</v>
      </c>
    </row>
    <row r="78" spans="1:35" s="86" customFormat="1">
      <c r="A78" s="170" t="s">
        <v>65</v>
      </c>
      <c r="B78" s="272" t="s">
        <v>53</v>
      </c>
      <c r="C78" s="172" t="s">
        <v>3</v>
      </c>
      <c r="D78" s="172"/>
      <c r="E78" s="265">
        <v>24</v>
      </c>
      <c r="F78" s="266">
        <v>40.958333333333336</v>
      </c>
      <c r="G78" s="266">
        <v>80.208333333333329</v>
      </c>
      <c r="H78" s="267">
        <v>0.51064935064935069</v>
      </c>
      <c r="I78" s="267">
        <v>0.68</v>
      </c>
      <c r="J78" s="169">
        <v>273800</v>
      </c>
      <c r="K78" s="85"/>
      <c r="L78" s="268">
        <v>54.363636363636367</v>
      </c>
      <c r="M78" s="274">
        <f t="shared" si="2"/>
        <v>79.946524064171129</v>
      </c>
      <c r="O78" s="275">
        <v>2</v>
      </c>
      <c r="P78" s="169">
        <v>273800</v>
      </c>
      <c r="Q78" s="276">
        <v>36.5</v>
      </c>
      <c r="R78" s="276">
        <v>48.742996887505555</v>
      </c>
      <c r="S78" s="276">
        <v>36.5</v>
      </c>
      <c r="T78" s="277">
        <v>0.44242424242424244</v>
      </c>
      <c r="U78" s="277">
        <v>82.5</v>
      </c>
      <c r="W78" s="67" t="s">
        <v>65</v>
      </c>
      <c r="X78" s="67" t="s">
        <v>3</v>
      </c>
      <c r="Y78" s="67"/>
      <c r="Z78" s="67" t="s">
        <v>834</v>
      </c>
      <c r="AA78" s="317">
        <v>276500</v>
      </c>
      <c r="AB78" s="71">
        <v>3</v>
      </c>
      <c r="AC78" s="67" t="s">
        <v>826</v>
      </c>
      <c r="AD78" s="59">
        <v>244</v>
      </c>
      <c r="AE78" s="305">
        <v>0.52</v>
      </c>
      <c r="AF78" s="305">
        <v>42</v>
      </c>
      <c r="AG78" s="305">
        <v>81</v>
      </c>
      <c r="AH78" s="305">
        <v>42</v>
      </c>
      <c r="AI78" s="316">
        <v>61</v>
      </c>
    </row>
    <row r="79" spans="1:35" s="86" customFormat="1">
      <c r="A79" s="170" t="s">
        <v>5</v>
      </c>
      <c r="B79" s="272" t="s">
        <v>107</v>
      </c>
      <c r="C79" s="172" t="s">
        <v>6</v>
      </c>
      <c r="D79" s="172"/>
      <c r="E79" s="265">
        <v>14</v>
      </c>
      <c r="F79" s="266">
        <v>30.571428571428573</v>
      </c>
      <c r="G79" s="266">
        <v>67.142857142857153</v>
      </c>
      <c r="H79" s="267">
        <v>0.4553191489361702</v>
      </c>
      <c r="I79" s="267">
        <v>0.43</v>
      </c>
      <c r="J79" s="169">
        <v>204400</v>
      </c>
      <c r="K79" s="273"/>
      <c r="L79" s="274">
        <v>28.222222222222221</v>
      </c>
      <c r="M79" s="274">
        <f t="shared" si="2"/>
        <v>65.633074935400515</v>
      </c>
      <c r="O79" s="275">
        <v>1</v>
      </c>
      <c r="P79" s="169">
        <v>204400</v>
      </c>
      <c r="Q79" s="276">
        <v>83</v>
      </c>
      <c r="R79" s="276">
        <v>-75.115162294353041</v>
      </c>
      <c r="S79" s="276">
        <v>83</v>
      </c>
      <c r="T79" s="277">
        <v>1.0375000000000001</v>
      </c>
      <c r="U79" s="277">
        <v>80</v>
      </c>
      <c r="W79" s="67" t="s">
        <v>5</v>
      </c>
      <c r="X79" s="67" t="s">
        <v>6</v>
      </c>
      <c r="Y79" s="67"/>
      <c r="Z79" s="67" t="s">
        <v>840</v>
      </c>
      <c r="AA79" s="317">
        <v>197800</v>
      </c>
      <c r="AB79" s="71">
        <v>5</v>
      </c>
      <c r="AC79" s="67" t="s">
        <v>826</v>
      </c>
      <c r="AD79" s="59">
        <v>347</v>
      </c>
      <c r="AE79" s="305">
        <v>0.56000000000000005</v>
      </c>
      <c r="AF79" s="305">
        <v>39</v>
      </c>
      <c r="AG79" s="305">
        <v>69</v>
      </c>
      <c r="AH79" s="305">
        <v>12</v>
      </c>
      <c r="AI79" s="316">
        <v>70</v>
      </c>
    </row>
    <row r="80" spans="1:35" s="86" customFormat="1">
      <c r="A80" s="170" t="s">
        <v>226</v>
      </c>
      <c r="B80" s="272" t="s">
        <v>107</v>
      </c>
      <c r="C80" s="278" t="s">
        <v>8</v>
      </c>
      <c r="D80" s="278"/>
      <c r="E80" s="265">
        <v>12</v>
      </c>
      <c r="F80" s="266">
        <v>69.833333333333329</v>
      </c>
      <c r="G80" s="266">
        <v>77.166666666666657</v>
      </c>
      <c r="H80" s="267">
        <v>0.90496760259179265</v>
      </c>
      <c r="I80" s="267">
        <v>0.75</v>
      </c>
      <c r="J80" s="169">
        <v>466800</v>
      </c>
      <c r="K80" s="85"/>
      <c r="L80" s="268">
        <v>56.636363636363633</v>
      </c>
      <c r="M80" s="274">
        <f t="shared" si="2"/>
        <v>75.515151515151516</v>
      </c>
      <c r="O80" s="275">
        <v>4</v>
      </c>
      <c r="P80" s="169">
        <v>440500</v>
      </c>
      <c r="Q80" s="276">
        <v>57.5</v>
      </c>
      <c r="R80" s="276">
        <v>99.864828812805683</v>
      </c>
      <c r="S80" s="276">
        <v>60.666666666666664</v>
      </c>
      <c r="T80" s="277">
        <v>0.749185667752443</v>
      </c>
      <c r="U80" s="277">
        <v>76.75</v>
      </c>
      <c r="W80" s="67" t="s">
        <v>226</v>
      </c>
      <c r="X80" s="67" t="s">
        <v>8</v>
      </c>
      <c r="Y80" s="67"/>
      <c r="Z80" s="67" t="s">
        <v>835</v>
      </c>
      <c r="AA80" s="317">
        <v>421500</v>
      </c>
      <c r="AB80" s="71">
        <v>9</v>
      </c>
      <c r="AC80" s="67" t="s">
        <v>826</v>
      </c>
      <c r="AD80" s="59">
        <v>705</v>
      </c>
      <c r="AE80" s="305">
        <v>0.8</v>
      </c>
      <c r="AF80" s="305">
        <v>63</v>
      </c>
      <c r="AG80" s="305">
        <v>78</v>
      </c>
      <c r="AH80" s="305">
        <v>72</v>
      </c>
      <c r="AI80" s="316">
        <v>51</v>
      </c>
    </row>
    <row r="81" spans="1:35" s="86" customFormat="1">
      <c r="A81" s="170" t="s">
        <v>202</v>
      </c>
      <c r="B81" s="272" t="s">
        <v>107</v>
      </c>
      <c r="C81" s="172" t="s">
        <v>37</v>
      </c>
      <c r="D81" s="172" t="s">
        <v>536</v>
      </c>
      <c r="E81" s="265">
        <v>0</v>
      </c>
      <c r="F81" s="266">
        <v>0</v>
      </c>
      <c r="G81" s="266" t="s">
        <v>693</v>
      </c>
      <c r="H81" s="267">
        <v>0</v>
      </c>
      <c r="I81" s="267">
        <v>0.51</v>
      </c>
      <c r="J81" s="169">
        <v>193200</v>
      </c>
      <c r="K81" s="273"/>
      <c r="L81" s="274">
        <v>41.285714285714285</v>
      </c>
      <c r="M81" s="274">
        <f t="shared" si="2"/>
        <v>80.952380952380949</v>
      </c>
      <c r="O81" s="275">
        <v>0</v>
      </c>
      <c r="P81" s="169">
        <v>193200</v>
      </c>
      <c r="Q81" s="276">
        <v>0</v>
      </c>
      <c r="R81" s="276">
        <v>28.634948866162738</v>
      </c>
      <c r="S81" s="276">
        <v>0</v>
      </c>
      <c r="T81" s="277">
        <v>0</v>
      </c>
      <c r="U81" s="277">
        <v>0</v>
      </c>
      <c r="W81" s="67"/>
      <c r="X81" s="67"/>
      <c r="Y81" s="67"/>
      <c r="Z81" s="67"/>
      <c r="AA81" s="318">
        <v>193200</v>
      </c>
      <c r="AB81" s="310">
        <v>0</v>
      </c>
      <c r="AC81" s="67"/>
      <c r="AD81" s="59"/>
      <c r="AE81" s="294">
        <v>0</v>
      </c>
      <c r="AF81" s="293">
        <v>0</v>
      </c>
      <c r="AG81" s="294">
        <v>0</v>
      </c>
      <c r="AH81" s="293">
        <v>0</v>
      </c>
      <c r="AI81" s="293">
        <v>29</v>
      </c>
    </row>
    <row r="82" spans="1:35" s="86" customFormat="1">
      <c r="A82" s="287" t="s">
        <v>790</v>
      </c>
      <c r="B82" s="280" t="s">
        <v>106</v>
      </c>
      <c r="C82" s="181" t="s">
        <v>37</v>
      </c>
      <c r="D82" s="281" t="s">
        <v>3</v>
      </c>
      <c r="E82" s="282">
        <v>0</v>
      </c>
      <c r="F82" s="283">
        <v>0</v>
      </c>
      <c r="G82" s="283">
        <v>0</v>
      </c>
      <c r="H82" s="284">
        <v>0</v>
      </c>
      <c r="I82" s="284">
        <v>0</v>
      </c>
      <c r="J82" s="180">
        <v>122600</v>
      </c>
      <c r="K82" s="285"/>
      <c r="L82" s="286">
        <v>0</v>
      </c>
      <c r="M82" s="286">
        <v>0</v>
      </c>
      <c r="N82" s="287"/>
      <c r="O82" s="288">
        <v>1</v>
      </c>
      <c r="P82" s="180">
        <v>122600</v>
      </c>
      <c r="Q82" s="289">
        <v>43</v>
      </c>
      <c r="R82" s="289">
        <v>-31.486883059137398</v>
      </c>
      <c r="S82" s="289">
        <v>43</v>
      </c>
      <c r="T82" s="290">
        <v>0.53749999999999998</v>
      </c>
      <c r="U82" s="290">
        <v>80</v>
      </c>
      <c r="W82" s="67" t="s">
        <v>790</v>
      </c>
      <c r="X82" s="67" t="s">
        <v>37</v>
      </c>
      <c r="Y82" s="67" t="s">
        <v>3</v>
      </c>
      <c r="Z82" s="67" t="s">
        <v>840</v>
      </c>
      <c r="AA82" s="317">
        <v>122600</v>
      </c>
      <c r="AB82" s="71">
        <v>1</v>
      </c>
      <c r="AC82" s="67" t="s">
        <v>826</v>
      </c>
      <c r="AD82" s="59">
        <v>80</v>
      </c>
      <c r="AE82" s="305">
        <v>0.54</v>
      </c>
      <c r="AF82" s="305">
        <v>43</v>
      </c>
      <c r="AG82" s="305">
        <v>80</v>
      </c>
      <c r="AH82" s="305">
        <v>0</v>
      </c>
      <c r="AI82" s="316">
        <v>-29</v>
      </c>
    </row>
    <row r="83" spans="1:35" s="86" customFormat="1">
      <c r="A83" s="170" t="s">
        <v>622</v>
      </c>
      <c r="B83" s="272" t="s">
        <v>22</v>
      </c>
      <c r="C83" s="278" t="s">
        <v>6</v>
      </c>
      <c r="D83" s="278"/>
      <c r="E83" s="265">
        <v>0</v>
      </c>
      <c r="F83" s="266">
        <v>0</v>
      </c>
      <c r="G83" s="266" t="s">
        <v>693</v>
      </c>
      <c r="H83" s="267">
        <v>0</v>
      </c>
      <c r="I83" s="267">
        <v>0</v>
      </c>
      <c r="J83" s="169">
        <v>122600</v>
      </c>
      <c r="K83" s="85"/>
      <c r="L83" s="274">
        <v>0</v>
      </c>
      <c r="M83" s="274">
        <v>0</v>
      </c>
      <c r="O83" s="275">
        <v>4</v>
      </c>
      <c r="P83" s="169">
        <v>166900</v>
      </c>
      <c r="Q83" s="276">
        <v>32.75</v>
      </c>
      <c r="R83" s="276">
        <v>3.2107603379279794</v>
      </c>
      <c r="S83" s="276">
        <v>30</v>
      </c>
      <c r="T83" s="277">
        <v>0.40307692307692305</v>
      </c>
      <c r="U83" s="277">
        <v>81.25</v>
      </c>
      <c r="W83" s="67" t="s">
        <v>622</v>
      </c>
      <c r="X83" s="67" t="s">
        <v>6</v>
      </c>
      <c r="Y83" s="67"/>
      <c r="Z83" s="67" t="s">
        <v>836</v>
      </c>
      <c r="AA83" s="317">
        <v>259900</v>
      </c>
      <c r="AB83" s="71">
        <v>9</v>
      </c>
      <c r="AC83" s="67" t="s">
        <v>826</v>
      </c>
      <c r="AD83" s="59">
        <v>729</v>
      </c>
      <c r="AE83" s="305">
        <v>0.51</v>
      </c>
      <c r="AF83" s="305">
        <v>42</v>
      </c>
      <c r="AG83" s="305">
        <v>81</v>
      </c>
      <c r="AH83" s="305">
        <v>32</v>
      </c>
      <c r="AI83" s="316">
        <v>67</v>
      </c>
    </row>
    <row r="84" spans="1:35" s="86" customFormat="1">
      <c r="A84" s="170" t="s">
        <v>406</v>
      </c>
      <c r="B84" s="272" t="s">
        <v>657</v>
      </c>
      <c r="C84" s="172" t="s">
        <v>8</v>
      </c>
      <c r="D84" s="172" t="s">
        <v>6</v>
      </c>
      <c r="E84" s="265">
        <v>8</v>
      </c>
      <c r="F84" s="266">
        <v>30.5</v>
      </c>
      <c r="G84" s="266">
        <v>34.25</v>
      </c>
      <c r="H84" s="267">
        <v>0.89051094890510951</v>
      </c>
      <c r="I84" s="267">
        <v>0</v>
      </c>
      <c r="J84" s="169">
        <v>203900</v>
      </c>
      <c r="K84" s="85"/>
      <c r="L84" s="274">
        <v>0</v>
      </c>
      <c r="M84" s="274">
        <v>0</v>
      </c>
      <c r="O84" s="275">
        <v>3</v>
      </c>
      <c r="P84" s="169">
        <v>216400</v>
      </c>
      <c r="Q84" s="276">
        <v>37.666666666666664</v>
      </c>
      <c r="R84" s="276">
        <v>22.220542463317031</v>
      </c>
      <c r="S84" s="276">
        <v>37.666666666666664</v>
      </c>
      <c r="T84" s="277">
        <v>0.74834437086093208</v>
      </c>
      <c r="U84" s="277">
        <v>50.333333333333002</v>
      </c>
      <c r="W84" s="67" t="s">
        <v>406</v>
      </c>
      <c r="X84" s="67" t="s">
        <v>6</v>
      </c>
      <c r="Y84" s="67" t="s">
        <v>8</v>
      </c>
      <c r="Z84" s="67" t="s">
        <v>841</v>
      </c>
      <c r="AA84" s="317">
        <v>376900</v>
      </c>
      <c r="AB84" s="71">
        <v>8</v>
      </c>
      <c r="AC84" s="67" t="s">
        <v>826</v>
      </c>
      <c r="AD84" s="59">
        <v>483</v>
      </c>
      <c r="AE84" s="305">
        <v>0.91</v>
      </c>
      <c r="AF84" s="305">
        <v>55</v>
      </c>
      <c r="AG84" s="305">
        <v>60</v>
      </c>
      <c r="AH84" s="305">
        <v>62</v>
      </c>
      <c r="AI84" s="316">
        <v>55</v>
      </c>
    </row>
    <row r="85" spans="1:35" s="86" customFormat="1">
      <c r="A85" s="170" t="s">
        <v>638</v>
      </c>
      <c r="B85" s="272" t="s">
        <v>23</v>
      </c>
      <c r="C85" s="172" t="s">
        <v>37</v>
      </c>
      <c r="D85" s="172" t="s">
        <v>536</v>
      </c>
      <c r="E85" s="265">
        <v>1</v>
      </c>
      <c r="F85" s="266">
        <v>49</v>
      </c>
      <c r="G85" s="266">
        <v>80</v>
      </c>
      <c r="H85" s="267">
        <v>0.61250000000000004</v>
      </c>
      <c r="I85" s="267">
        <v>0</v>
      </c>
      <c r="J85" s="169">
        <v>229300</v>
      </c>
      <c r="K85" s="273"/>
      <c r="L85" s="274">
        <v>0</v>
      </c>
      <c r="M85" s="274">
        <v>0</v>
      </c>
      <c r="O85" s="275">
        <v>0</v>
      </c>
      <c r="P85" s="169">
        <v>229300</v>
      </c>
      <c r="Q85" s="276">
        <v>0</v>
      </c>
      <c r="R85" s="276">
        <v>33.985475025937454</v>
      </c>
      <c r="S85" s="276">
        <v>0</v>
      </c>
      <c r="T85" s="277">
        <v>0</v>
      </c>
      <c r="U85" s="277">
        <v>0</v>
      </c>
      <c r="W85" s="67"/>
      <c r="X85" s="67"/>
      <c r="Y85" s="67"/>
      <c r="Z85" s="67"/>
      <c r="AA85" s="318">
        <v>229300</v>
      </c>
      <c r="AB85" s="310">
        <v>0</v>
      </c>
      <c r="AC85" s="67"/>
      <c r="AD85" s="59"/>
      <c r="AE85" s="294">
        <v>0</v>
      </c>
      <c r="AF85" s="293">
        <v>0</v>
      </c>
      <c r="AG85" s="294">
        <v>0</v>
      </c>
      <c r="AH85" s="293">
        <v>0</v>
      </c>
      <c r="AI85" s="293">
        <v>34</v>
      </c>
    </row>
    <row r="86" spans="1:35" s="86" customFormat="1">
      <c r="A86" s="170" t="s">
        <v>203</v>
      </c>
      <c r="B86" s="272" t="s">
        <v>22</v>
      </c>
      <c r="C86" s="278" t="s">
        <v>6</v>
      </c>
      <c r="D86" s="278"/>
      <c r="E86" s="265">
        <v>24</v>
      </c>
      <c r="F86" s="266">
        <v>71.75</v>
      </c>
      <c r="G86" s="266">
        <v>80.583333333333343</v>
      </c>
      <c r="H86" s="267">
        <v>0.89038262668045498</v>
      </c>
      <c r="I86" s="267">
        <v>0.76</v>
      </c>
      <c r="J86" s="169">
        <v>479600</v>
      </c>
      <c r="K86" s="273"/>
      <c r="L86" s="274">
        <v>60.875</v>
      </c>
      <c r="M86" s="274">
        <f>L86/I86</f>
        <v>80.098684210526315</v>
      </c>
      <c r="O86" s="275">
        <v>2</v>
      </c>
      <c r="P86" s="169">
        <v>479600</v>
      </c>
      <c r="Q86" s="276">
        <v>58.5</v>
      </c>
      <c r="R86" s="276">
        <v>96.250333481547329</v>
      </c>
      <c r="S86" s="276">
        <v>58.5</v>
      </c>
      <c r="T86" s="277">
        <v>0.73124999999999996</v>
      </c>
      <c r="U86" s="277">
        <v>80</v>
      </c>
      <c r="W86" s="67" t="s">
        <v>203</v>
      </c>
      <c r="X86" s="67" t="s">
        <v>6</v>
      </c>
      <c r="Y86" s="67"/>
      <c r="Z86" s="67" t="s">
        <v>836</v>
      </c>
      <c r="AA86" s="317">
        <v>354200</v>
      </c>
      <c r="AB86" s="71">
        <v>7</v>
      </c>
      <c r="AC86" s="67" t="s">
        <v>826</v>
      </c>
      <c r="AD86" s="59">
        <v>561</v>
      </c>
      <c r="AE86" s="305">
        <v>0.67</v>
      </c>
      <c r="AF86" s="305">
        <v>54</v>
      </c>
      <c r="AG86" s="305">
        <v>80</v>
      </c>
      <c r="AH86" s="305">
        <v>46</v>
      </c>
      <c r="AI86" s="316">
        <v>66</v>
      </c>
    </row>
    <row r="87" spans="1:35" s="86" customFormat="1">
      <c r="A87" s="170" t="s">
        <v>458</v>
      </c>
      <c r="B87" s="272" t="s">
        <v>22</v>
      </c>
      <c r="C87" s="278" t="s">
        <v>37</v>
      </c>
      <c r="D87" s="278" t="s">
        <v>536</v>
      </c>
      <c r="E87" s="265">
        <v>1</v>
      </c>
      <c r="F87" s="266">
        <v>1</v>
      </c>
      <c r="G87" s="266">
        <v>38</v>
      </c>
      <c r="H87" s="267">
        <v>2.6315789473684209E-2</v>
      </c>
      <c r="I87" s="267">
        <v>0</v>
      </c>
      <c r="J87" s="169">
        <v>143600</v>
      </c>
      <c r="K87" s="273"/>
      <c r="L87" s="274">
        <v>0</v>
      </c>
      <c r="M87" s="274">
        <v>0</v>
      </c>
      <c r="O87" s="275">
        <v>0</v>
      </c>
      <c r="P87" s="169">
        <v>143600</v>
      </c>
      <c r="Q87" s="276">
        <v>0</v>
      </c>
      <c r="R87" s="276">
        <v>21.283533422261748</v>
      </c>
      <c r="S87" s="276">
        <v>0</v>
      </c>
      <c r="T87" s="277">
        <v>0</v>
      </c>
      <c r="U87" s="277">
        <v>0</v>
      </c>
      <c r="W87" s="67"/>
      <c r="X87" s="67"/>
      <c r="Y87" s="67"/>
      <c r="Z87" s="67"/>
      <c r="AA87" s="318">
        <v>143600</v>
      </c>
      <c r="AB87" s="310">
        <v>0</v>
      </c>
      <c r="AC87" s="67"/>
      <c r="AD87" s="59"/>
      <c r="AE87" s="294">
        <v>0</v>
      </c>
      <c r="AF87" s="293">
        <v>0</v>
      </c>
      <c r="AG87" s="294">
        <v>0</v>
      </c>
      <c r="AH87" s="293">
        <v>0</v>
      </c>
      <c r="AI87" s="293">
        <v>21</v>
      </c>
    </row>
    <row r="88" spans="1:35" s="86" customFormat="1">
      <c r="A88" s="170" t="s">
        <v>295</v>
      </c>
      <c r="B88" s="272" t="s">
        <v>23</v>
      </c>
      <c r="C88" s="278" t="s">
        <v>37</v>
      </c>
      <c r="D88" s="278"/>
      <c r="E88" s="265">
        <v>23</v>
      </c>
      <c r="F88" s="266">
        <v>59.217391304347828</v>
      </c>
      <c r="G88" s="266">
        <v>80</v>
      </c>
      <c r="H88" s="267">
        <v>0.74021739130434783</v>
      </c>
      <c r="I88" s="267">
        <v>0.63</v>
      </c>
      <c r="J88" s="169">
        <v>395800</v>
      </c>
      <c r="K88" s="273"/>
      <c r="L88" s="274">
        <v>48.904761904761905</v>
      </c>
      <c r="M88" s="274">
        <f>L88/I88</f>
        <v>77.626606198034764</v>
      </c>
      <c r="O88" s="275">
        <v>4</v>
      </c>
      <c r="P88" s="169">
        <v>351600</v>
      </c>
      <c r="Q88" s="276">
        <v>40.5</v>
      </c>
      <c r="R88" s="276">
        <v>97.336149399733216</v>
      </c>
      <c r="S88" s="276">
        <v>45.666666666666664</v>
      </c>
      <c r="T88" s="277">
        <v>0.50624999999999998</v>
      </c>
      <c r="U88" s="277">
        <v>80</v>
      </c>
      <c r="W88" s="67" t="s">
        <v>295</v>
      </c>
      <c r="X88" s="67" t="s">
        <v>37</v>
      </c>
      <c r="Y88" s="67"/>
      <c r="Z88" s="67" t="s">
        <v>827</v>
      </c>
      <c r="AA88" s="317">
        <v>302200</v>
      </c>
      <c r="AB88" s="71">
        <v>9</v>
      </c>
      <c r="AC88" s="67" t="s">
        <v>826</v>
      </c>
      <c r="AD88" s="59">
        <v>711</v>
      </c>
      <c r="AE88" s="305">
        <v>0.54</v>
      </c>
      <c r="AF88" s="305">
        <v>43</v>
      </c>
      <c r="AG88" s="305">
        <v>79</v>
      </c>
      <c r="AH88" s="305">
        <v>36</v>
      </c>
      <c r="AI88" s="316">
        <v>88</v>
      </c>
    </row>
    <row r="89" spans="1:35" s="86" customFormat="1">
      <c r="A89" s="170" t="s">
        <v>632</v>
      </c>
      <c r="B89" s="272" t="s">
        <v>566</v>
      </c>
      <c r="C89" s="278" t="s">
        <v>37</v>
      </c>
      <c r="D89" s="278" t="s">
        <v>536</v>
      </c>
      <c r="E89" s="265">
        <v>5</v>
      </c>
      <c r="F89" s="266">
        <v>42.6</v>
      </c>
      <c r="G89" s="266">
        <v>68.2</v>
      </c>
      <c r="H89" s="267">
        <v>0.62463343108504399</v>
      </c>
      <c r="I89" s="267">
        <v>0</v>
      </c>
      <c r="J89" s="169">
        <v>227800</v>
      </c>
      <c r="K89" s="85"/>
      <c r="L89" s="274">
        <v>0</v>
      </c>
      <c r="M89" s="274">
        <v>0</v>
      </c>
      <c r="O89" s="275">
        <v>1</v>
      </c>
      <c r="P89" s="169">
        <v>227800</v>
      </c>
      <c r="Q89" s="276">
        <v>16</v>
      </c>
      <c r="R89" s="276">
        <v>69.289461983103607</v>
      </c>
      <c r="S89" s="276">
        <v>16</v>
      </c>
      <c r="T89" s="277">
        <v>0.94117647058823528</v>
      </c>
      <c r="U89" s="277">
        <v>17</v>
      </c>
      <c r="W89" s="67" t="s">
        <v>632</v>
      </c>
      <c r="X89" s="67" t="s">
        <v>37</v>
      </c>
      <c r="Y89" s="302" t="s">
        <v>536</v>
      </c>
      <c r="Z89" s="67" t="s">
        <v>837</v>
      </c>
      <c r="AA89" s="317">
        <v>227800</v>
      </c>
      <c r="AB89" s="71">
        <v>1</v>
      </c>
      <c r="AC89" s="67" t="s">
        <v>826</v>
      </c>
      <c r="AD89" s="59">
        <v>17</v>
      </c>
      <c r="AE89" s="305">
        <v>0.94</v>
      </c>
      <c r="AF89" s="305">
        <v>16</v>
      </c>
      <c r="AG89" s="305">
        <v>17</v>
      </c>
      <c r="AH89" s="305">
        <v>0</v>
      </c>
      <c r="AI89" s="316">
        <v>73</v>
      </c>
    </row>
    <row r="90" spans="1:35" s="86" customFormat="1">
      <c r="A90" s="170" t="s">
        <v>702</v>
      </c>
      <c r="B90" s="272" t="s">
        <v>82</v>
      </c>
      <c r="C90" s="172" t="s">
        <v>37</v>
      </c>
      <c r="D90" s="278"/>
      <c r="E90" s="265">
        <v>0</v>
      </c>
      <c r="F90" s="266">
        <v>0</v>
      </c>
      <c r="G90" s="266" t="s">
        <v>693</v>
      </c>
      <c r="H90" s="267">
        <v>0</v>
      </c>
      <c r="I90" s="267">
        <v>0</v>
      </c>
      <c r="J90" s="169">
        <v>122600</v>
      </c>
      <c r="K90" s="85"/>
      <c r="L90" s="274">
        <v>0</v>
      </c>
      <c r="M90" s="274">
        <v>0</v>
      </c>
      <c r="O90" s="275">
        <v>0</v>
      </c>
      <c r="P90" s="169">
        <v>122600</v>
      </c>
      <c r="Q90" s="276">
        <v>0</v>
      </c>
      <c r="R90" s="276">
        <v>18.171038980287534</v>
      </c>
      <c r="S90" s="276">
        <v>0</v>
      </c>
      <c r="T90" s="277">
        <v>0</v>
      </c>
      <c r="U90" s="277">
        <v>0</v>
      </c>
      <c r="W90" s="67"/>
      <c r="X90" s="67"/>
      <c r="Y90" s="302"/>
      <c r="Z90" s="67"/>
      <c r="AA90" s="318">
        <v>122600</v>
      </c>
      <c r="AB90" s="310">
        <v>0</v>
      </c>
      <c r="AC90" s="67"/>
      <c r="AD90" s="59"/>
      <c r="AE90" s="294">
        <v>0</v>
      </c>
      <c r="AF90" s="293">
        <v>0</v>
      </c>
      <c r="AG90" s="294">
        <v>0</v>
      </c>
      <c r="AH90" s="293">
        <v>0</v>
      </c>
      <c r="AI90" s="293">
        <v>18.171038980287534</v>
      </c>
    </row>
    <row r="91" spans="1:35" s="86" customFormat="1">
      <c r="A91" s="170" t="s">
        <v>547</v>
      </c>
      <c r="B91" s="272" t="s">
        <v>106</v>
      </c>
      <c r="C91" s="172" t="s">
        <v>6</v>
      </c>
      <c r="D91" s="172"/>
      <c r="E91" s="265">
        <v>8</v>
      </c>
      <c r="F91" s="266">
        <v>29</v>
      </c>
      <c r="G91" s="266">
        <v>72.125</v>
      </c>
      <c r="H91" s="267">
        <v>0.40207972270363951</v>
      </c>
      <c r="I91" s="267">
        <v>0</v>
      </c>
      <c r="J91" s="169">
        <v>193900</v>
      </c>
      <c r="K91" s="85"/>
      <c r="L91" s="274">
        <v>0</v>
      </c>
      <c r="M91" s="274">
        <v>0</v>
      </c>
      <c r="O91" s="275">
        <v>0</v>
      </c>
      <c r="P91" s="169">
        <v>193900</v>
      </c>
      <c r="Q91" s="276">
        <v>0</v>
      </c>
      <c r="R91" s="276">
        <v>28.738698680895212</v>
      </c>
      <c r="S91" s="276">
        <v>0</v>
      </c>
      <c r="T91" s="277">
        <v>0</v>
      </c>
      <c r="U91" s="277">
        <v>0</v>
      </c>
      <c r="W91" s="67"/>
      <c r="X91" s="67"/>
      <c r="Y91" s="302"/>
      <c r="Z91" s="67"/>
      <c r="AA91" s="318">
        <v>193900</v>
      </c>
      <c r="AB91" s="310">
        <v>0</v>
      </c>
      <c r="AC91" s="67"/>
      <c r="AD91" s="59"/>
      <c r="AE91" s="294">
        <v>0</v>
      </c>
      <c r="AF91" s="293">
        <v>0</v>
      </c>
      <c r="AG91" s="294">
        <v>0</v>
      </c>
      <c r="AH91" s="293">
        <v>0</v>
      </c>
      <c r="AI91" s="293">
        <v>29</v>
      </c>
    </row>
    <row r="92" spans="1:35" s="86" customFormat="1">
      <c r="A92" s="170" t="s">
        <v>703</v>
      </c>
      <c r="B92" s="272" t="s">
        <v>58</v>
      </c>
      <c r="C92" s="172" t="s">
        <v>14</v>
      </c>
      <c r="D92" s="172" t="s">
        <v>8</v>
      </c>
      <c r="E92" s="265">
        <v>21</v>
      </c>
      <c r="F92" s="266">
        <v>63.523809523809526</v>
      </c>
      <c r="G92" s="266">
        <v>68.571428571428569</v>
      </c>
      <c r="H92" s="267">
        <v>0.92638888888888893</v>
      </c>
      <c r="I92" s="267">
        <v>0.98</v>
      </c>
      <c r="J92" s="169">
        <v>424600</v>
      </c>
      <c r="L92" s="279">
        <v>56.19047619047619</v>
      </c>
      <c r="M92" s="274">
        <f>L92/I92</f>
        <v>57.337220602526727</v>
      </c>
      <c r="O92" s="275">
        <v>4</v>
      </c>
      <c r="P92" s="169">
        <v>463200</v>
      </c>
      <c r="Q92" s="276">
        <v>81</v>
      </c>
      <c r="R92" s="276">
        <v>48.958203646064902</v>
      </c>
      <c r="S92" s="276">
        <v>73.666666666666671</v>
      </c>
      <c r="T92" s="277">
        <v>1.2509652509652509</v>
      </c>
      <c r="U92" s="277">
        <v>64.75</v>
      </c>
      <c r="W92" s="67" t="s">
        <v>703</v>
      </c>
      <c r="X92" s="67" t="s">
        <v>8</v>
      </c>
      <c r="Y92" s="67" t="s">
        <v>14</v>
      </c>
      <c r="Z92" s="67" t="s">
        <v>829</v>
      </c>
      <c r="AA92" s="317">
        <v>444400</v>
      </c>
      <c r="AB92" s="71">
        <v>9</v>
      </c>
      <c r="AC92" s="67" t="s">
        <v>826</v>
      </c>
      <c r="AD92" s="59">
        <v>597</v>
      </c>
      <c r="AE92" s="305">
        <v>1.08</v>
      </c>
      <c r="AF92" s="305">
        <v>71</v>
      </c>
      <c r="AG92" s="305">
        <v>66</v>
      </c>
      <c r="AH92" s="305">
        <v>61</v>
      </c>
      <c r="AI92" s="316">
        <v>102</v>
      </c>
    </row>
    <row r="93" spans="1:35" s="86" customFormat="1">
      <c r="A93" s="170" t="s">
        <v>704</v>
      </c>
      <c r="B93" s="272" t="s">
        <v>82</v>
      </c>
      <c r="C93" s="174" t="s">
        <v>397</v>
      </c>
      <c r="D93" s="172"/>
      <c r="E93" s="265">
        <v>22</v>
      </c>
      <c r="F93" s="266">
        <v>33.772727272727273</v>
      </c>
      <c r="G93" s="266">
        <v>54.954545454545453</v>
      </c>
      <c r="H93" s="267">
        <v>0.61455748552522749</v>
      </c>
      <c r="I93" s="267">
        <v>0.64</v>
      </c>
      <c r="J93" s="169">
        <v>225800</v>
      </c>
      <c r="L93" s="279">
        <v>29.470588235294116</v>
      </c>
      <c r="M93" s="274">
        <f>L93/I93</f>
        <v>46.047794117647058</v>
      </c>
      <c r="O93" s="275">
        <v>0</v>
      </c>
      <c r="P93" s="169">
        <v>225800</v>
      </c>
      <c r="Q93" s="276">
        <v>0</v>
      </c>
      <c r="R93" s="276">
        <v>33.466725952275084</v>
      </c>
      <c r="S93" s="276">
        <v>0</v>
      </c>
      <c r="T93" s="277">
        <v>0</v>
      </c>
      <c r="U93" s="277">
        <v>0</v>
      </c>
      <c r="W93" s="67"/>
      <c r="X93" s="67"/>
      <c r="Y93" s="67"/>
      <c r="Z93" s="67"/>
      <c r="AA93" s="318">
        <v>225800</v>
      </c>
      <c r="AB93" s="310">
        <v>0</v>
      </c>
      <c r="AC93" s="67"/>
      <c r="AD93" s="59"/>
      <c r="AE93" s="294">
        <v>0</v>
      </c>
      <c r="AF93" s="293">
        <v>0</v>
      </c>
      <c r="AG93" s="294">
        <v>0</v>
      </c>
      <c r="AH93" s="293">
        <v>0</v>
      </c>
      <c r="AI93" s="293">
        <v>33</v>
      </c>
    </row>
    <row r="94" spans="1:35" s="86" customFormat="1">
      <c r="A94" s="170" t="s">
        <v>645</v>
      </c>
      <c r="B94" s="272" t="s">
        <v>28</v>
      </c>
      <c r="C94" s="174" t="s">
        <v>6</v>
      </c>
      <c r="D94" s="174"/>
      <c r="E94" s="265">
        <v>7</v>
      </c>
      <c r="F94" s="266">
        <v>26.571428571428573</v>
      </c>
      <c r="G94" s="266">
        <v>78</v>
      </c>
      <c r="H94" s="267">
        <v>0.34065934065934067</v>
      </c>
      <c r="I94" s="267">
        <v>0</v>
      </c>
      <c r="J94" s="169">
        <v>177600</v>
      </c>
      <c r="K94" s="85"/>
      <c r="L94" s="274">
        <v>0</v>
      </c>
      <c r="M94" s="274">
        <v>0</v>
      </c>
      <c r="O94" s="275">
        <v>0</v>
      </c>
      <c r="P94" s="169">
        <v>177600</v>
      </c>
      <c r="Q94" s="276">
        <v>0</v>
      </c>
      <c r="R94" s="276">
        <v>26.322810137839038</v>
      </c>
      <c r="S94" s="276">
        <v>0</v>
      </c>
      <c r="T94" s="277">
        <v>0</v>
      </c>
      <c r="U94" s="277">
        <v>0</v>
      </c>
      <c r="W94" s="67"/>
      <c r="X94" s="67"/>
      <c r="Y94" s="67"/>
      <c r="Z94" s="67"/>
      <c r="AA94" s="318">
        <v>177600</v>
      </c>
      <c r="AB94" s="310">
        <v>0</v>
      </c>
      <c r="AC94" s="67"/>
      <c r="AD94" s="59"/>
      <c r="AE94" s="294">
        <v>0</v>
      </c>
      <c r="AF94" s="293">
        <v>0</v>
      </c>
      <c r="AG94" s="294">
        <v>0</v>
      </c>
      <c r="AH94" s="293">
        <v>0</v>
      </c>
      <c r="AI94" s="293">
        <v>26</v>
      </c>
    </row>
    <row r="95" spans="1:35" s="86" customFormat="1">
      <c r="A95" s="170" t="s">
        <v>111</v>
      </c>
      <c r="B95" s="272" t="s">
        <v>104</v>
      </c>
      <c r="C95" s="172" t="s">
        <v>397</v>
      </c>
      <c r="D95" s="172" t="s">
        <v>37</v>
      </c>
      <c r="E95" s="265">
        <v>0</v>
      </c>
      <c r="F95" s="266">
        <v>0</v>
      </c>
      <c r="G95" s="266" t="s">
        <v>693</v>
      </c>
      <c r="H95" s="267">
        <v>0</v>
      </c>
      <c r="I95" s="267">
        <v>0</v>
      </c>
      <c r="J95" s="169">
        <v>122600</v>
      </c>
      <c r="K95" s="273"/>
      <c r="L95" s="274">
        <v>0</v>
      </c>
      <c r="M95" s="274">
        <v>0</v>
      </c>
      <c r="O95" s="275">
        <v>0</v>
      </c>
      <c r="P95" s="169">
        <v>122600</v>
      </c>
      <c r="Q95" s="276">
        <v>0</v>
      </c>
      <c r="R95" s="276">
        <v>18.171038980287534</v>
      </c>
      <c r="S95" s="276">
        <v>0</v>
      </c>
      <c r="T95" s="277">
        <v>0</v>
      </c>
      <c r="U95" s="277">
        <v>0</v>
      </c>
      <c r="W95" s="67"/>
      <c r="X95" s="67"/>
      <c r="Y95" s="67"/>
      <c r="Z95" s="67"/>
      <c r="AA95" s="318">
        <v>122600</v>
      </c>
      <c r="AB95" s="310">
        <v>0</v>
      </c>
      <c r="AC95" s="67"/>
      <c r="AD95" s="59"/>
      <c r="AE95" s="294">
        <v>0</v>
      </c>
      <c r="AF95" s="293">
        <v>0</v>
      </c>
      <c r="AG95" s="294">
        <v>0</v>
      </c>
      <c r="AH95" s="293">
        <v>0</v>
      </c>
      <c r="AI95" s="293">
        <v>18.171038980287534</v>
      </c>
    </row>
    <row r="96" spans="1:35" s="86" customFormat="1">
      <c r="A96" s="170" t="s">
        <v>627</v>
      </c>
      <c r="B96" s="272" t="s">
        <v>58</v>
      </c>
      <c r="C96" s="172" t="s">
        <v>6</v>
      </c>
      <c r="D96" s="172"/>
      <c r="E96" s="265">
        <v>0</v>
      </c>
      <c r="F96" s="266">
        <v>0</v>
      </c>
      <c r="G96" s="266" t="s">
        <v>693</v>
      </c>
      <c r="H96" s="267">
        <v>0</v>
      </c>
      <c r="I96" s="267">
        <v>0</v>
      </c>
      <c r="J96" s="169">
        <v>122600</v>
      </c>
      <c r="K96" s="273"/>
      <c r="L96" s="274">
        <v>0</v>
      </c>
      <c r="M96" s="274">
        <v>0</v>
      </c>
      <c r="O96" s="275">
        <v>0</v>
      </c>
      <c r="P96" s="169">
        <v>122600</v>
      </c>
      <c r="Q96" s="276">
        <v>0</v>
      </c>
      <c r="R96" s="276">
        <v>18.171038980287534</v>
      </c>
      <c r="S96" s="276">
        <v>0</v>
      </c>
      <c r="T96" s="277">
        <v>0</v>
      </c>
      <c r="U96" s="277">
        <v>0</v>
      </c>
      <c r="W96" s="67"/>
      <c r="X96" s="67"/>
      <c r="Y96" s="67"/>
      <c r="Z96" s="67"/>
      <c r="AA96" s="318">
        <v>122600</v>
      </c>
      <c r="AB96" s="310">
        <v>0</v>
      </c>
      <c r="AC96" s="67"/>
      <c r="AD96" s="59"/>
      <c r="AE96" s="294">
        <v>0</v>
      </c>
      <c r="AF96" s="293">
        <v>0</v>
      </c>
      <c r="AG96" s="294">
        <v>0</v>
      </c>
      <c r="AH96" s="293">
        <v>0</v>
      </c>
      <c r="AI96" s="293">
        <v>18.171038980287534</v>
      </c>
    </row>
    <row r="97" spans="1:35" s="86" customFormat="1">
      <c r="A97" s="170" t="s">
        <v>612</v>
      </c>
      <c r="B97" s="272" t="s">
        <v>4</v>
      </c>
      <c r="C97" s="278" t="s">
        <v>14</v>
      </c>
      <c r="D97" s="278"/>
      <c r="E97" s="265">
        <v>0</v>
      </c>
      <c r="F97" s="266">
        <v>0</v>
      </c>
      <c r="G97" s="266" t="s">
        <v>693</v>
      </c>
      <c r="H97" s="267">
        <v>0</v>
      </c>
      <c r="I97" s="267">
        <v>1.02</v>
      </c>
      <c r="J97" s="169">
        <v>165800</v>
      </c>
      <c r="K97" s="273"/>
      <c r="L97" s="274">
        <v>29.1875</v>
      </c>
      <c r="M97" s="274">
        <f>L97/I97</f>
        <v>28.615196078431371</v>
      </c>
      <c r="O97" s="275">
        <v>0</v>
      </c>
      <c r="P97" s="169">
        <v>165800</v>
      </c>
      <c r="Q97" s="276">
        <v>0</v>
      </c>
      <c r="R97" s="276">
        <v>24.573884689491624</v>
      </c>
      <c r="S97" s="276">
        <v>0</v>
      </c>
      <c r="T97" s="277">
        <v>0</v>
      </c>
      <c r="U97" s="277">
        <v>0</v>
      </c>
      <c r="W97" s="67"/>
      <c r="X97" s="67"/>
      <c r="Y97" s="67"/>
      <c r="Z97" s="67"/>
      <c r="AA97" s="318">
        <v>165800</v>
      </c>
      <c r="AB97" s="310">
        <v>0</v>
      </c>
      <c r="AC97" s="67"/>
      <c r="AD97" s="59"/>
      <c r="AE97" s="294">
        <v>0</v>
      </c>
      <c r="AF97" s="293">
        <v>0</v>
      </c>
      <c r="AG97" s="294">
        <v>0</v>
      </c>
      <c r="AH97" s="293">
        <v>0</v>
      </c>
      <c r="AI97" s="293">
        <v>25</v>
      </c>
    </row>
    <row r="98" spans="1:35" s="86" customFormat="1">
      <c r="A98" s="170" t="s">
        <v>342</v>
      </c>
      <c r="B98" s="272" t="s">
        <v>106</v>
      </c>
      <c r="C98" s="278" t="s">
        <v>6</v>
      </c>
      <c r="D98" s="278"/>
      <c r="E98" s="265">
        <v>22</v>
      </c>
      <c r="F98" s="266">
        <v>29.09090909090909</v>
      </c>
      <c r="G98" s="266">
        <v>80.454545454545453</v>
      </c>
      <c r="H98" s="267">
        <v>0.3615819209039548</v>
      </c>
      <c r="I98" s="267">
        <v>0.5</v>
      </c>
      <c r="J98" s="169">
        <v>194500</v>
      </c>
      <c r="K98" s="273"/>
      <c r="L98" s="274">
        <v>40.3125</v>
      </c>
      <c r="M98" s="274">
        <f>L98/I98</f>
        <v>80.625</v>
      </c>
      <c r="O98" s="275">
        <v>2</v>
      </c>
      <c r="P98" s="169">
        <v>194500</v>
      </c>
      <c r="Q98" s="276">
        <v>25</v>
      </c>
      <c r="R98" s="276">
        <v>36.482881280569146</v>
      </c>
      <c r="S98" s="276">
        <v>25</v>
      </c>
      <c r="T98" s="277">
        <v>0.42735042735042733</v>
      </c>
      <c r="U98" s="277">
        <v>58.5</v>
      </c>
      <c r="W98" s="67" t="s">
        <v>342</v>
      </c>
      <c r="X98" s="67" t="s">
        <v>6</v>
      </c>
      <c r="Y98" s="67"/>
      <c r="Z98" s="67" t="s">
        <v>840</v>
      </c>
      <c r="AA98" s="317">
        <v>247900</v>
      </c>
      <c r="AB98" s="71">
        <v>6</v>
      </c>
      <c r="AC98" s="67" t="s">
        <v>826</v>
      </c>
      <c r="AD98" s="59">
        <v>436</v>
      </c>
      <c r="AE98" s="305">
        <v>0.5</v>
      </c>
      <c r="AF98" s="305">
        <v>36</v>
      </c>
      <c r="AG98" s="305">
        <v>73</v>
      </c>
      <c r="AH98" s="305">
        <v>40</v>
      </c>
      <c r="AI98" s="316">
        <v>46</v>
      </c>
    </row>
    <row r="99" spans="1:35" s="86" customFormat="1">
      <c r="A99" s="170" t="s">
        <v>382</v>
      </c>
      <c r="B99" s="272" t="s">
        <v>55</v>
      </c>
      <c r="C99" s="278" t="s">
        <v>6</v>
      </c>
      <c r="D99" s="278"/>
      <c r="E99" s="265">
        <v>0</v>
      </c>
      <c r="F99" s="266">
        <v>0</v>
      </c>
      <c r="G99" s="266" t="s">
        <v>693</v>
      </c>
      <c r="H99" s="267">
        <v>0</v>
      </c>
      <c r="I99" s="267">
        <v>0</v>
      </c>
      <c r="J99" s="169">
        <v>122600</v>
      </c>
      <c r="K99" s="85"/>
      <c r="L99" s="274">
        <v>0</v>
      </c>
      <c r="M99" s="274">
        <v>0</v>
      </c>
      <c r="O99" s="275">
        <v>0</v>
      </c>
      <c r="P99" s="169">
        <v>122600</v>
      </c>
      <c r="Q99" s="276">
        <v>0</v>
      </c>
      <c r="R99" s="276">
        <v>18.171038980287534</v>
      </c>
      <c r="S99" s="276">
        <v>0</v>
      </c>
      <c r="T99" s="277">
        <v>0</v>
      </c>
      <c r="U99" s="277">
        <v>0</v>
      </c>
      <c r="W99" s="67"/>
      <c r="X99" s="67"/>
      <c r="Y99" s="67"/>
      <c r="Z99" s="67"/>
      <c r="AA99" s="318">
        <v>122600</v>
      </c>
      <c r="AB99" s="310">
        <v>0</v>
      </c>
      <c r="AC99" s="67"/>
      <c r="AD99" s="59"/>
      <c r="AE99" s="294">
        <v>0</v>
      </c>
      <c r="AF99" s="293">
        <v>0</v>
      </c>
      <c r="AG99" s="294">
        <v>0</v>
      </c>
      <c r="AH99" s="293">
        <v>0</v>
      </c>
      <c r="AI99" s="293">
        <v>18.171038980287534</v>
      </c>
    </row>
    <row r="100" spans="1:35" s="86" customFormat="1">
      <c r="A100" s="170" t="s">
        <v>460</v>
      </c>
      <c r="B100" s="272" t="s">
        <v>23</v>
      </c>
      <c r="C100" s="172" t="s">
        <v>37</v>
      </c>
      <c r="D100" s="172" t="s">
        <v>536</v>
      </c>
      <c r="E100" s="265">
        <v>0</v>
      </c>
      <c r="F100" s="266">
        <v>0</v>
      </c>
      <c r="G100" s="266" t="s">
        <v>693</v>
      </c>
      <c r="H100" s="267">
        <v>0</v>
      </c>
      <c r="I100" s="267">
        <v>0</v>
      </c>
      <c r="J100" s="169">
        <v>122600</v>
      </c>
      <c r="K100" s="85"/>
      <c r="L100" s="274">
        <v>0</v>
      </c>
      <c r="M100" s="274">
        <v>0</v>
      </c>
      <c r="O100" s="275">
        <v>0</v>
      </c>
      <c r="P100" s="169">
        <v>122600</v>
      </c>
      <c r="Q100" s="276">
        <v>0</v>
      </c>
      <c r="R100" s="276">
        <v>18.171038980287534</v>
      </c>
      <c r="S100" s="276">
        <v>0</v>
      </c>
      <c r="T100" s="277">
        <v>0</v>
      </c>
      <c r="U100" s="277">
        <v>0</v>
      </c>
      <c r="W100" s="67"/>
      <c r="X100" s="67"/>
      <c r="Y100" s="67"/>
      <c r="Z100" s="67"/>
      <c r="AA100" s="318">
        <v>122600</v>
      </c>
      <c r="AB100" s="310">
        <v>0</v>
      </c>
      <c r="AC100" s="67"/>
      <c r="AD100" s="59"/>
      <c r="AE100" s="294">
        <v>0</v>
      </c>
      <c r="AF100" s="293">
        <v>0</v>
      </c>
      <c r="AG100" s="294">
        <v>0</v>
      </c>
      <c r="AH100" s="293">
        <v>0</v>
      </c>
      <c r="AI100" s="293">
        <v>18.171038980287534</v>
      </c>
    </row>
    <row r="101" spans="1:35" s="86" customFormat="1">
      <c r="A101" s="170" t="s">
        <v>628</v>
      </c>
      <c r="B101" s="272" t="s">
        <v>58</v>
      </c>
      <c r="C101" s="172" t="s">
        <v>3</v>
      </c>
      <c r="D101" s="172"/>
      <c r="E101" s="265">
        <v>0</v>
      </c>
      <c r="F101" s="266">
        <v>0</v>
      </c>
      <c r="G101" s="266" t="s">
        <v>693</v>
      </c>
      <c r="H101" s="267">
        <v>0</v>
      </c>
      <c r="I101" s="267">
        <v>0</v>
      </c>
      <c r="J101" s="169">
        <v>122600</v>
      </c>
      <c r="K101" s="273"/>
      <c r="L101" s="274">
        <v>0</v>
      </c>
      <c r="M101" s="274">
        <v>0</v>
      </c>
      <c r="O101" s="275">
        <v>0</v>
      </c>
      <c r="P101" s="169">
        <v>122600</v>
      </c>
      <c r="Q101" s="276">
        <v>0</v>
      </c>
      <c r="R101" s="276">
        <v>18.171038980287534</v>
      </c>
      <c r="S101" s="276">
        <v>0</v>
      </c>
      <c r="T101" s="277">
        <v>0</v>
      </c>
      <c r="U101" s="277">
        <v>0</v>
      </c>
      <c r="W101" s="67"/>
      <c r="X101" s="67"/>
      <c r="Y101" s="67"/>
      <c r="Z101" s="67"/>
      <c r="AA101" s="318">
        <v>122600</v>
      </c>
      <c r="AB101" s="310">
        <v>0</v>
      </c>
      <c r="AC101" s="67"/>
      <c r="AD101" s="59"/>
      <c r="AE101" s="294">
        <v>0</v>
      </c>
      <c r="AF101" s="293">
        <v>0</v>
      </c>
      <c r="AG101" s="294">
        <v>0</v>
      </c>
      <c r="AH101" s="293">
        <v>0</v>
      </c>
      <c r="AI101" s="293">
        <v>18.171038980287534</v>
      </c>
    </row>
    <row r="102" spans="1:35" s="86" customFormat="1">
      <c r="A102" s="170" t="s">
        <v>90</v>
      </c>
      <c r="B102" s="272" t="s">
        <v>58</v>
      </c>
      <c r="C102" s="278" t="s">
        <v>6</v>
      </c>
      <c r="D102" s="278" t="s">
        <v>3</v>
      </c>
      <c r="E102" s="265">
        <v>17</v>
      </c>
      <c r="F102" s="266">
        <v>55.764705882352942</v>
      </c>
      <c r="G102" s="266">
        <v>78.764705882352942</v>
      </c>
      <c r="H102" s="267">
        <v>0.70799103808812547</v>
      </c>
      <c r="I102" s="267">
        <v>0.74</v>
      </c>
      <c r="J102" s="169">
        <v>372800</v>
      </c>
      <c r="L102" s="274">
        <v>57.761904761904759</v>
      </c>
      <c r="M102" s="274">
        <f>L102/I102</f>
        <v>78.056628056628057</v>
      </c>
      <c r="O102" s="275">
        <v>4</v>
      </c>
      <c r="P102" s="169">
        <v>387200</v>
      </c>
      <c r="Q102" s="276">
        <v>68</v>
      </c>
      <c r="R102" s="276">
        <v>56.165406847487787</v>
      </c>
      <c r="S102" s="276">
        <v>56.333333333333336</v>
      </c>
      <c r="T102" s="277">
        <v>0.85</v>
      </c>
      <c r="U102" s="277">
        <v>80</v>
      </c>
      <c r="W102" s="67" t="s">
        <v>90</v>
      </c>
      <c r="X102" s="67" t="s">
        <v>3</v>
      </c>
      <c r="Y102" s="67" t="s">
        <v>6</v>
      </c>
      <c r="Z102" s="67" t="s">
        <v>829</v>
      </c>
      <c r="AA102" s="317">
        <v>371400</v>
      </c>
      <c r="AB102" s="71">
        <v>7</v>
      </c>
      <c r="AC102" s="67" t="s">
        <v>826</v>
      </c>
      <c r="AD102" s="59">
        <v>525</v>
      </c>
      <c r="AE102" s="305">
        <v>0.84</v>
      </c>
      <c r="AF102" s="305">
        <v>63</v>
      </c>
      <c r="AG102" s="305">
        <v>75</v>
      </c>
      <c r="AH102" s="305">
        <v>57</v>
      </c>
      <c r="AI102" s="316">
        <v>37</v>
      </c>
    </row>
    <row r="103" spans="1:35" s="86" customFormat="1">
      <c r="A103" s="170" t="s">
        <v>33</v>
      </c>
      <c r="B103" s="272" t="s">
        <v>31</v>
      </c>
      <c r="C103" s="174" t="s">
        <v>8</v>
      </c>
      <c r="D103" s="174"/>
      <c r="E103" s="265">
        <v>17</v>
      </c>
      <c r="F103" s="266">
        <v>44.588235294117645</v>
      </c>
      <c r="G103" s="266">
        <v>53.294117647058819</v>
      </c>
      <c r="H103" s="267">
        <v>0.83664459161147908</v>
      </c>
      <c r="I103" s="267">
        <v>0.82</v>
      </c>
      <c r="J103" s="169">
        <v>298100</v>
      </c>
      <c r="K103" s="273"/>
      <c r="L103" s="279">
        <v>37.545454545454547</v>
      </c>
      <c r="M103" s="274">
        <f>L103/I103</f>
        <v>45.787139689578716</v>
      </c>
      <c r="O103" s="275">
        <v>4</v>
      </c>
      <c r="P103" s="169">
        <v>269600</v>
      </c>
      <c r="Q103" s="276">
        <v>33.25</v>
      </c>
      <c r="R103" s="276">
        <v>24.875500222321023</v>
      </c>
      <c r="S103" s="276">
        <v>36.666666666666664</v>
      </c>
      <c r="T103" s="277">
        <v>0.68911917098445596</v>
      </c>
      <c r="U103" s="277">
        <v>48.25</v>
      </c>
      <c r="W103" s="67" t="s">
        <v>33</v>
      </c>
      <c r="X103" s="67" t="s">
        <v>8</v>
      </c>
      <c r="Y103" s="67"/>
      <c r="Z103" s="67" t="s">
        <v>825</v>
      </c>
      <c r="AA103" s="317">
        <v>229000</v>
      </c>
      <c r="AB103" s="71">
        <v>9</v>
      </c>
      <c r="AC103" s="67" t="s">
        <v>826</v>
      </c>
      <c r="AD103" s="59">
        <v>418</v>
      </c>
      <c r="AE103" s="305">
        <v>0.69</v>
      </c>
      <c r="AF103" s="305">
        <v>32</v>
      </c>
      <c r="AG103" s="305">
        <v>46</v>
      </c>
      <c r="AH103" s="305">
        <v>30</v>
      </c>
      <c r="AI103" s="316">
        <v>54</v>
      </c>
    </row>
    <row r="104" spans="1:35" s="86" customFormat="1">
      <c r="A104" s="170" t="s">
        <v>705</v>
      </c>
      <c r="B104" s="272" t="s">
        <v>104</v>
      </c>
      <c r="C104" s="278" t="s">
        <v>6</v>
      </c>
      <c r="D104" s="172" t="s">
        <v>3</v>
      </c>
      <c r="E104" s="265">
        <v>1</v>
      </c>
      <c r="F104" s="266">
        <v>19</v>
      </c>
      <c r="G104" s="266">
        <v>80</v>
      </c>
      <c r="H104" s="267">
        <v>0.23749999999999999</v>
      </c>
      <c r="I104" s="267">
        <v>0</v>
      </c>
      <c r="J104" s="169">
        <v>143600</v>
      </c>
      <c r="K104" s="273"/>
      <c r="L104" s="274">
        <v>0</v>
      </c>
      <c r="M104" s="274">
        <v>0</v>
      </c>
      <c r="O104" s="275">
        <v>1</v>
      </c>
      <c r="P104" s="169">
        <v>143600</v>
      </c>
      <c r="Q104" s="276">
        <v>79</v>
      </c>
      <c r="R104" s="276">
        <v>-94.14939973321475</v>
      </c>
      <c r="S104" s="276">
        <v>79</v>
      </c>
      <c r="T104" s="277">
        <v>0.98750000000000004</v>
      </c>
      <c r="U104" s="277">
        <v>80</v>
      </c>
      <c r="W104" s="67" t="s">
        <v>705</v>
      </c>
      <c r="X104" s="67" t="s">
        <v>3</v>
      </c>
      <c r="Y104" s="67" t="s">
        <v>6</v>
      </c>
      <c r="Z104" s="67" t="s">
        <v>830</v>
      </c>
      <c r="AA104" s="317">
        <v>143600</v>
      </c>
      <c r="AB104" s="71">
        <v>2</v>
      </c>
      <c r="AC104" s="67" t="s">
        <v>826</v>
      </c>
      <c r="AD104" s="59">
        <v>160</v>
      </c>
      <c r="AE104" s="305">
        <v>0.78</v>
      </c>
      <c r="AF104" s="305">
        <v>62</v>
      </c>
      <c r="AG104" s="305">
        <v>80</v>
      </c>
      <c r="AH104" s="305">
        <v>0</v>
      </c>
      <c r="AI104" s="316">
        <v>-58</v>
      </c>
    </row>
    <row r="105" spans="1:35" s="86" customFormat="1">
      <c r="A105" s="170" t="s">
        <v>204</v>
      </c>
      <c r="B105" s="272" t="s">
        <v>24</v>
      </c>
      <c r="C105" s="278" t="s">
        <v>14</v>
      </c>
      <c r="D105" s="278" t="s">
        <v>8</v>
      </c>
      <c r="E105" s="265">
        <v>8</v>
      </c>
      <c r="F105" s="266">
        <v>31</v>
      </c>
      <c r="G105" s="266">
        <v>38.375</v>
      </c>
      <c r="H105" s="267">
        <v>0.80781758957654726</v>
      </c>
      <c r="I105" s="267">
        <v>0</v>
      </c>
      <c r="J105" s="169">
        <v>207200</v>
      </c>
      <c r="K105" s="273"/>
      <c r="L105" s="274">
        <v>0</v>
      </c>
      <c r="M105" s="274">
        <v>0</v>
      </c>
      <c r="O105" s="275">
        <v>3</v>
      </c>
      <c r="P105" s="169">
        <v>182500</v>
      </c>
      <c r="Q105" s="276">
        <v>16</v>
      </c>
      <c r="R105" s="276">
        <v>54.147176522899073</v>
      </c>
      <c r="S105" s="276">
        <v>16</v>
      </c>
      <c r="T105" s="277">
        <v>0.58536585365854366</v>
      </c>
      <c r="U105" s="277">
        <v>27.333333333333002</v>
      </c>
      <c r="W105" s="67" t="s">
        <v>204</v>
      </c>
      <c r="X105" s="67" t="s">
        <v>8</v>
      </c>
      <c r="Y105" s="67" t="s">
        <v>14</v>
      </c>
      <c r="Z105" s="67" t="s">
        <v>831</v>
      </c>
      <c r="AA105" s="317">
        <v>168200</v>
      </c>
      <c r="AB105" s="71">
        <v>5</v>
      </c>
      <c r="AC105" s="67" t="s">
        <v>826</v>
      </c>
      <c r="AD105" s="59">
        <v>208</v>
      </c>
      <c r="AE105" s="305">
        <v>0.56999999999999995</v>
      </c>
      <c r="AF105" s="305">
        <v>24</v>
      </c>
      <c r="AG105" s="305">
        <v>42</v>
      </c>
      <c r="AH105" s="305">
        <v>25</v>
      </c>
      <c r="AI105" s="316">
        <v>8</v>
      </c>
    </row>
    <row r="106" spans="1:35" s="86" customFormat="1">
      <c r="A106" s="170" t="s">
        <v>112</v>
      </c>
      <c r="B106" s="272" t="s">
        <v>82</v>
      </c>
      <c r="C106" s="278" t="s">
        <v>8</v>
      </c>
      <c r="D106" s="278" t="s">
        <v>536</v>
      </c>
      <c r="E106" s="265">
        <v>24</v>
      </c>
      <c r="F106" s="266">
        <v>47.5</v>
      </c>
      <c r="G106" s="266">
        <v>60.708333333333336</v>
      </c>
      <c r="H106" s="267">
        <v>0.78242964996568287</v>
      </c>
      <c r="I106" s="267">
        <v>0</v>
      </c>
      <c r="J106" s="169">
        <v>317500</v>
      </c>
      <c r="K106" s="273"/>
      <c r="L106" s="274">
        <v>0</v>
      </c>
      <c r="M106" s="274">
        <v>0</v>
      </c>
      <c r="O106" s="275">
        <v>0</v>
      </c>
      <c r="P106" s="169">
        <v>317500</v>
      </c>
      <c r="Q106" s="276">
        <v>0</v>
      </c>
      <c r="R106" s="276">
        <v>47.057951682229138</v>
      </c>
      <c r="S106" s="276">
        <v>0</v>
      </c>
      <c r="T106" s="277">
        <v>0</v>
      </c>
      <c r="U106" s="277">
        <v>0</v>
      </c>
      <c r="W106" s="67" t="s">
        <v>112</v>
      </c>
      <c r="X106" s="67" t="s">
        <v>8</v>
      </c>
      <c r="Y106" s="302" t="s">
        <v>536</v>
      </c>
      <c r="Z106" s="67" t="s">
        <v>832</v>
      </c>
      <c r="AA106" s="317">
        <v>317500</v>
      </c>
      <c r="AB106" s="71">
        <v>2</v>
      </c>
      <c r="AC106" s="67" t="s">
        <v>826</v>
      </c>
      <c r="AD106" s="59">
        <v>99</v>
      </c>
      <c r="AE106" s="305">
        <v>0.51</v>
      </c>
      <c r="AF106" s="305">
        <v>25</v>
      </c>
      <c r="AG106" s="305">
        <v>50</v>
      </c>
      <c r="AH106" s="305">
        <v>0</v>
      </c>
      <c r="AI106" s="316">
        <v>97</v>
      </c>
    </row>
    <row r="107" spans="1:35" s="86" customFormat="1">
      <c r="A107" s="170" t="s">
        <v>352</v>
      </c>
      <c r="B107" s="272" t="s">
        <v>106</v>
      </c>
      <c r="C107" s="278" t="s">
        <v>37</v>
      </c>
      <c r="D107" s="278" t="s">
        <v>536</v>
      </c>
      <c r="E107" s="265">
        <v>0</v>
      </c>
      <c r="F107" s="266">
        <v>0</v>
      </c>
      <c r="G107" s="266" t="s">
        <v>693</v>
      </c>
      <c r="H107" s="267">
        <v>0</v>
      </c>
      <c r="I107" s="267">
        <v>0.65</v>
      </c>
      <c r="J107" s="169">
        <v>226700</v>
      </c>
      <c r="K107" s="85"/>
      <c r="L107" s="268">
        <v>48.375</v>
      </c>
      <c r="M107" s="274">
        <f>L107/I107</f>
        <v>74.42307692307692</v>
      </c>
      <c r="O107" s="275">
        <v>4</v>
      </c>
      <c r="P107" s="169">
        <v>222700</v>
      </c>
      <c r="Q107" s="276">
        <v>33.25</v>
      </c>
      <c r="R107" s="276">
        <v>34.021787461093822</v>
      </c>
      <c r="S107" s="276">
        <v>29.666666666666668</v>
      </c>
      <c r="T107" s="277">
        <v>0.41562500000000002</v>
      </c>
      <c r="U107" s="277">
        <v>80</v>
      </c>
      <c r="W107" s="67" t="s">
        <v>352</v>
      </c>
      <c r="X107" s="67" t="s">
        <v>37</v>
      </c>
      <c r="Y107" s="302" t="s">
        <v>536</v>
      </c>
      <c r="Z107" s="67" t="s">
        <v>840</v>
      </c>
      <c r="AA107" s="317">
        <v>238700</v>
      </c>
      <c r="AB107" s="71">
        <v>8</v>
      </c>
      <c r="AC107" s="67" t="s">
        <v>826</v>
      </c>
      <c r="AD107" s="59">
        <v>640</v>
      </c>
      <c r="AE107" s="305">
        <v>0.48</v>
      </c>
      <c r="AF107" s="305">
        <v>38</v>
      </c>
      <c r="AG107" s="305">
        <v>80</v>
      </c>
      <c r="AH107" s="305">
        <v>37</v>
      </c>
      <c r="AI107" s="316">
        <v>19</v>
      </c>
    </row>
    <row r="108" spans="1:35" s="86" customFormat="1">
      <c r="A108" s="170" t="s">
        <v>227</v>
      </c>
      <c r="B108" s="272" t="s">
        <v>28</v>
      </c>
      <c r="C108" s="172" t="s">
        <v>6</v>
      </c>
      <c r="D108" s="172"/>
      <c r="E108" s="265">
        <v>16</v>
      </c>
      <c r="F108" s="266">
        <v>36.625</v>
      </c>
      <c r="G108" s="266">
        <v>80.375</v>
      </c>
      <c r="H108" s="267">
        <v>0.45567651632970452</v>
      </c>
      <c r="I108" s="267">
        <v>0.61</v>
      </c>
      <c r="J108" s="169">
        <v>244800</v>
      </c>
      <c r="K108" s="85"/>
      <c r="L108" s="268">
        <v>48.625</v>
      </c>
      <c r="M108" s="274">
        <f>L108/I108</f>
        <v>79.713114754098356</v>
      </c>
      <c r="O108" s="275">
        <v>2</v>
      </c>
      <c r="P108" s="169">
        <v>244800</v>
      </c>
      <c r="Q108" s="276">
        <v>41.5</v>
      </c>
      <c r="R108" s="276">
        <v>25.848377056469531</v>
      </c>
      <c r="S108" s="276">
        <v>41.5</v>
      </c>
      <c r="T108" s="277">
        <v>0.58450704225352113</v>
      </c>
      <c r="U108" s="277">
        <v>71</v>
      </c>
      <c r="W108" s="67" t="s">
        <v>227</v>
      </c>
      <c r="X108" s="67" t="s">
        <v>6</v>
      </c>
      <c r="Y108" s="67"/>
      <c r="Z108" s="67" t="s">
        <v>838</v>
      </c>
      <c r="AA108" s="317">
        <v>253400</v>
      </c>
      <c r="AB108" s="71">
        <v>7</v>
      </c>
      <c r="AC108" s="67" t="s">
        <v>826</v>
      </c>
      <c r="AD108" s="59">
        <v>542</v>
      </c>
      <c r="AE108" s="305">
        <v>0.53</v>
      </c>
      <c r="AF108" s="305">
        <v>41</v>
      </c>
      <c r="AG108" s="305">
        <v>77</v>
      </c>
      <c r="AH108" s="305">
        <v>44</v>
      </c>
      <c r="AI108" s="316">
        <v>22</v>
      </c>
    </row>
    <row r="109" spans="1:35" s="86" customFormat="1">
      <c r="A109" s="170" t="s">
        <v>706</v>
      </c>
      <c r="B109" s="272" t="s">
        <v>31</v>
      </c>
      <c r="C109" s="172" t="s">
        <v>8</v>
      </c>
      <c r="D109" s="172"/>
      <c r="E109" s="265">
        <v>7</v>
      </c>
      <c r="F109" s="266">
        <v>16</v>
      </c>
      <c r="G109" s="266">
        <v>23.285714285714285</v>
      </c>
      <c r="H109" s="267">
        <v>0.68711656441717794</v>
      </c>
      <c r="I109" s="267">
        <v>0</v>
      </c>
      <c r="J109" s="169">
        <v>143600</v>
      </c>
      <c r="K109" s="85"/>
      <c r="L109" s="274">
        <v>0</v>
      </c>
      <c r="M109" s="274">
        <v>0</v>
      </c>
      <c r="O109" s="275">
        <v>4</v>
      </c>
      <c r="P109" s="169">
        <v>164500</v>
      </c>
      <c r="Q109" s="276">
        <v>25</v>
      </c>
      <c r="R109" s="276">
        <v>46.143619386393951</v>
      </c>
      <c r="S109" s="276">
        <v>30</v>
      </c>
      <c r="T109" s="277">
        <v>1.0101010101010102</v>
      </c>
      <c r="U109" s="277">
        <v>24.75</v>
      </c>
      <c r="W109" s="67" t="s">
        <v>706</v>
      </c>
      <c r="X109" s="67" t="s">
        <v>8</v>
      </c>
      <c r="Y109" s="67"/>
      <c r="Z109" s="67" t="s">
        <v>825</v>
      </c>
      <c r="AA109" s="317">
        <v>207000</v>
      </c>
      <c r="AB109" s="71">
        <v>9</v>
      </c>
      <c r="AC109" s="67" t="s">
        <v>826</v>
      </c>
      <c r="AD109" s="59">
        <v>340</v>
      </c>
      <c r="AE109" s="305">
        <v>0.88</v>
      </c>
      <c r="AF109" s="305">
        <v>33</v>
      </c>
      <c r="AG109" s="305">
        <v>38</v>
      </c>
      <c r="AH109" s="305">
        <v>53</v>
      </c>
      <c r="AI109" s="316">
        <v>-23</v>
      </c>
    </row>
    <row r="110" spans="1:35" s="86" customFormat="1">
      <c r="A110" s="170" t="s">
        <v>707</v>
      </c>
      <c r="B110" s="272" t="s">
        <v>4</v>
      </c>
      <c r="C110" s="172" t="s">
        <v>14</v>
      </c>
      <c r="D110" s="172"/>
      <c r="E110" s="265">
        <v>8</v>
      </c>
      <c r="F110" s="266">
        <v>21.125</v>
      </c>
      <c r="G110" s="266">
        <v>23.125</v>
      </c>
      <c r="H110" s="267">
        <v>0.91351351351351351</v>
      </c>
      <c r="I110" s="267">
        <v>1.19</v>
      </c>
      <c r="J110" s="169">
        <v>143600</v>
      </c>
      <c r="K110" s="273"/>
      <c r="L110" s="274">
        <v>19</v>
      </c>
      <c r="M110" s="274">
        <f>L110/I110</f>
        <v>15.966386554621849</v>
      </c>
      <c r="O110" s="275">
        <v>4</v>
      </c>
      <c r="P110" s="169">
        <v>207700</v>
      </c>
      <c r="Q110" s="276">
        <v>40.5</v>
      </c>
      <c r="R110" s="276">
        <v>18.352156514006225</v>
      </c>
      <c r="S110" s="276">
        <v>45.333333333333336</v>
      </c>
      <c r="T110" s="277">
        <v>1.1571428571428573</v>
      </c>
      <c r="U110" s="277">
        <v>35</v>
      </c>
      <c r="W110" s="67" t="s">
        <v>707</v>
      </c>
      <c r="X110" s="67" t="s">
        <v>14</v>
      </c>
      <c r="Y110" s="67"/>
      <c r="Z110" s="67" t="s">
        <v>833</v>
      </c>
      <c r="AA110" s="317">
        <v>254000</v>
      </c>
      <c r="AB110" s="71">
        <v>9</v>
      </c>
      <c r="AC110" s="67" t="s">
        <v>826</v>
      </c>
      <c r="AD110" s="59">
        <v>334</v>
      </c>
      <c r="AE110" s="305">
        <v>1.0900000000000001</v>
      </c>
      <c r="AF110" s="305">
        <v>41</v>
      </c>
      <c r="AG110" s="305">
        <v>37</v>
      </c>
      <c r="AH110" s="305">
        <v>44</v>
      </c>
      <c r="AI110" s="316">
        <v>30</v>
      </c>
    </row>
    <row r="111" spans="1:35" s="86" customFormat="1">
      <c r="A111" s="170" t="s">
        <v>228</v>
      </c>
      <c r="B111" s="272" t="s">
        <v>107</v>
      </c>
      <c r="C111" s="278" t="s">
        <v>14</v>
      </c>
      <c r="D111" s="278"/>
      <c r="E111" s="265">
        <v>23</v>
      </c>
      <c r="F111" s="266">
        <v>38.173913043478258</v>
      </c>
      <c r="G111" s="266">
        <v>34.391304347826086</v>
      </c>
      <c r="H111" s="267">
        <v>1.1099873577749684</v>
      </c>
      <c r="I111" s="267">
        <v>1.42</v>
      </c>
      <c r="J111" s="169">
        <v>255200</v>
      </c>
      <c r="K111" s="273"/>
      <c r="L111" s="274">
        <v>38.391304347826086</v>
      </c>
      <c r="M111" s="274">
        <f>L111/I111</f>
        <v>27.03612982241274</v>
      </c>
      <c r="O111" s="275">
        <v>1</v>
      </c>
      <c r="P111" s="169">
        <v>255200</v>
      </c>
      <c r="Q111" s="276">
        <v>41</v>
      </c>
      <c r="R111" s="276">
        <v>31.472654513116936</v>
      </c>
      <c r="S111" s="276">
        <v>41</v>
      </c>
      <c r="T111" s="277">
        <v>1.5769230769230769</v>
      </c>
      <c r="U111" s="277">
        <v>26</v>
      </c>
      <c r="W111" s="67" t="s">
        <v>228</v>
      </c>
      <c r="X111" s="67" t="s">
        <v>14</v>
      </c>
      <c r="Y111" s="67"/>
      <c r="Z111" s="67" t="s">
        <v>835</v>
      </c>
      <c r="AA111" s="317">
        <v>219700</v>
      </c>
      <c r="AB111" s="71">
        <v>4</v>
      </c>
      <c r="AC111" s="67" t="s">
        <v>826</v>
      </c>
      <c r="AD111" s="59">
        <v>98</v>
      </c>
      <c r="AE111" s="305">
        <v>1.17</v>
      </c>
      <c r="AF111" s="305">
        <v>29</v>
      </c>
      <c r="AG111" s="305">
        <v>25</v>
      </c>
      <c r="AH111" s="305">
        <v>25</v>
      </c>
      <c r="AI111" s="316">
        <v>57</v>
      </c>
    </row>
    <row r="112" spans="1:35" s="86" customFormat="1">
      <c r="A112" s="287" t="s">
        <v>462</v>
      </c>
      <c r="B112" s="280" t="s">
        <v>4</v>
      </c>
      <c r="C112" s="181" t="s">
        <v>14</v>
      </c>
      <c r="D112" s="281"/>
      <c r="E112" s="282">
        <v>0</v>
      </c>
      <c r="F112" s="283">
        <v>0</v>
      </c>
      <c r="G112" s="283">
        <v>0</v>
      </c>
      <c r="H112" s="284">
        <v>0</v>
      </c>
      <c r="I112" s="284">
        <v>0</v>
      </c>
      <c r="J112" s="180">
        <v>143600</v>
      </c>
      <c r="K112" s="285"/>
      <c r="L112" s="286">
        <v>0</v>
      </c>
      <c r="M112" s="286">
        <v>0</v>
      </c>
      <c r="N112" s="287"/>
      <c r="O112" s="288">
        <v>0</v>
      </c>
      <c r="P112" s="180">
        <v>143600</v>
      </c>
      <c r="Q112" s="289">
        <v>0</v>
      </c>
      <c r="R112" s="289">
        <v>21.283533422261748</v>
      </c>
      <c r="S112" s="289">
        <v>0</v>
      </c>
      <c r="T112" s="290">
        <v>0</v>
      </c>
      <c r="U112" s="290">
        <v>0</v>
      </c>
      <c r="W112" s="67"/>
      <c r="X112" s="67"/>
      <c r="Y112" s="67"/>
      <c r="Z112" s="67"/>
      <c r="AA112" s="318">
        <v>143600</v>
      </c>
      <c r="AB112" s="310">
        <v>0</v>
      </c>
      <c r="AC112" s="67"/>
      <c r="AD112" s="59"/>
      <c r="AE112" s="294">
        <v>0</v>
      </c>
      <c r="AF112" s="293">
        <v>0</v>
      </c>
      <c r="AG112" s="294">
        <v>0</v>
      </c>
      <c r="AH112" s="293">
        <v>0</v>
      </c>
      <c r="AI112" s="293">
        <v>21</v>
      </c>
    </row>
    <row r="113" spans="1:35" s="86" customFormat="1">
      <c r="A113" s="175" t="s">
        <v>708</v>
      </c>
      <c r="B113" s="272" t="s">
        <v>58</v>
      </c>
      <c r="C113" s="278" t="s">
        <v>6</v>
      </c>
      <c r="D113" s="278"/>
      <c r="E113" s="265">
        <v>11</v>
      </c>
      <c r="F113" s="266">
        <v>32.454545454545453</v>
      </c>
      <c r="G113" s="266">
        <v>78.72727272727272</v>
      </c>
      <c r="H113" s="267">
        <v>0.41224018475750579</v>
      </c>
      <c r="I113" s="267">
        <v>0</v>
      </c>
      <c r="J113" s="169">
        <v>216900</v>
      </c>
      <c r="K113" s="85"/>
      <c r="L113" s="274">
        <v>0</v>
      </c>
      <c r="M113" s="274">
        <v>0</v>
      </c>
      <c r="O113" s="275">
        <v>0</v>
      </c>
      <c r="P113" s="169">
        <v>216900</v>
      </c>
      <c r="Q113" s="276">
        <v>0</v>
      </c>
      <c r="R113" s="276">
        <v>32.147621164962203</v>
      </c>
      <c r="S113" s="276">
        <v>0</v>
      </c>
      <c r="T113" s="277">
        <v>0</v>
      </c>
      <c r="U113" s="277">
        <v>0</v>
      </c>
      <c r="W113" s="67"/>
      <c r="X113" s="67"/>
      <c r="Y113" s="67"/>
      <c r="Z113" s="67"/>
      <c r="AA113" s="318">
        <v>216900</v>
      </c>
      <c r="AB113" s="310">
        <v>0</v>
      </c>
      <c r="AC113" s="67"/>
      <c r="AD113" s="59"/>
      <c r="AE113" s="294">
        <v>0</v>
      </c>
      <c r="AF113" s="293">
        <v>0</v>
      </c>
      <c r="AG113" s="294">
        <v>0</v>
      </c>
      <c r="AH113" s="293">
        <v>0</v>
      </c>
      <c r="AI113" s="293">
        <v>32</v>
      </c>
    </row>
    <row r="114" spans="1:35" s="86" customFormat="1">
      <c r="A114" s="170" t="s">
        <v>401</v>
      </c>
      <c r="B114" s="272" t="s">
        <v>31</v>
      </c>
      <c r="C114" s="172" t="s">
        <v>8</v>
      </c>
      <c r="D114" s="172"/>
      <c r="E114" s="265">
        <v>15</v>
      </c>
      <c r="F114" s="266">
        <v>29.666666666666668</v>
      </c>
      <c r="G114" s="266">
        <v>33.06666666666667</v>
      </c>
      <c r="H114" s="267">
        <v>0.89717741935483875</v>
      </c>
      <c r="I114" s="267">
        <v>0.71</v>
      </c>
      <c r="J114" s="169">
        <v>198300</v>
      </c>
      <c r="K114" s="273"/>
      <c r="L114" s="274">
        <v>38.545454545454547</v>
      </c>
      <c r="M114" s="274">
        <f>L114/I114</f>
        <v>54.289372599231761</v>
      </c>
      <c r="O114" s="275">
        <v>4</v>
      </c>
      <c r="P114" s="169">
        <v>214800</v>
      </c>
      <c r="Q114" s="276">
        <v>31.5</v>
      </c>
      <c r="R114" s="276">
        <v>36.50911516229435</v>
      </c>
      <c r="S114" s="276">
        <v>34</v>
      </c>
      <c r="T114" s="277">
        <v>0.9</v>
      </c>
      <c r="U114" s="277">
        <v>35</v>
      </c>
      <c r="W114" s="67" t="s">
        <v>401</v>
      </c>
      <c r="X114" s="67" t="s">
        <v>8</v>
      </c>
      <c r="Y114" s="67"/>
      <c r="Z114" s="67" t="s">
        <v>825</v>
      </c>
      <c r="AA114" s="317">
        <v>167600</v>
      </c>
      <c r="AB114" s="71">
        <v>6</v>
      </c>
      <c r="AC114" s="67" t="s">
        <v>826</v>
      </c>
      <c r="AD114" s="59">
        <v>172</v>
      </c>
      <c r="AE114" s="305">
        <v>0.88</v>
      </c>
      <c r="AF114" s="305">
        <v>25</v>
      </c>
      <c r="AG114" s="305">
        <v>29</v>
      </c>
      <c r="AH114" s="305">
        <v>14</v>
      </c>
      <c r="AI114" s="316">
        <v>51</v>
      </c>
    </row>
    <row r="115" spans="1:35" s="86" customFormat="1">
      <c r="A115" s="170" t="s">
        <v>319</v>
      </c>
      <c r="B115" s="272" t="s">
        <v>657</v>
      </c>
      <c r="C115" s="172" t="s">
        <v>397</v>
      </c>
      <c r="D115" s="172"/>
      <c r="E115" s="265">
        <v>9</v>
      </c>
      <c r="F115" s="266">
        <v>51.888888888888886</v>
      </c>
      <c r="G115" s="266">
        <v>64.888888888888886</v>
      </c>
      <c r="H115" s="267">
        <v>0.79965753424657537</v>
      </c>
      <c r="I115" s="267">
        <v>0.8</v>
      </c>
      <c r="J115" s="169">
        <v>346900</v>
      </c>
      <c r="K115" s="85"/>
      <c r="L115" s="268">
        <v>57.529411764705884</v>
      </c>
      <c r="M115" s="274">
        <f>L115/I115</f>
        <v>71.911764705882348</v>
      </c>
      <c r="O115" s="275">
        <v>4</v>
      </c>
      <c r="P115" s="169">
        <v>353300</v>
      </c>
      <c r="Q115" s="276">
        <v>53.5</v>
      </c>
      <c r="R115" s="276">
        <v>84.092040907069816</v>
      </c>
      <c r="S115" s="276">
        <v>52.333333333333336</v>
      </c>
      <c r="T115" s="277">
        <v>0.94273127753303965</v>
      </c>
      <c r="U115" s="277">
        <v>56.75</v>
      </c>
      <c r="W115" s="67" t="s">
        <v>319</v>
      </c>
      <c r="X115" s="67" t="s">
        <v>397</v>
      </c>
      <c r="Y115" s="67"/>
      <c r="Z115" s="67" t="s">
        <v>841</v>
      </c>
      <c r="AA115" s="317">
        <v>256800</v>
      </c>
      <c r="AB115" s="71">
        <v>9</v>
      </c>
      <c r="AC115" s="67" t="s">
        <v>826</v>
      </c>
      <c r="AD115" s="59">
        <v>404</v>
      </c>
      <c r="AE115" s="305">
        <v>0.91</v>
      </c>
      <c r="AF115" s="305">
        <v>41</v>
      </c>
      <c r="AG115" s="305">
        <v>45</v>
      </c>
      <c r="AH115" s="305">
        <v>42</v>
      </c>
      <c r="AI115" s="316">
        <v>43</v>
      </c>
    </row>
    <row r="116" spans="1:35" s="86" customFormat="1">
      <c r="A116" s="170" t="s">
        <v>113</v>
      </c>
      <c r="B116" s="272" t="s">
        <v>82</v>
      </c>
      <c r="C116" s="278" t="s">
        <v>6</v>
      </c>
      <c r="D116" s="278"/>
      <c r="E116" s="265">
        <v>2</v>
      </c>
      <c r="F116" s="266">
        <v>49.5</v>
      </c>
      <c r="G116" s="266">
        <v>80</v>
      </c>
      <c r="H116" s="267">
        <v>0.61875000000000002</v>
      </c>
      <c r="I116" s="267">
        <v>0.53</v>
      </c>
      <c r="J116" s="169">
        <v>231600</v>
      </c>
      <c r="K116" s="273"/>
      <c r="L116" s="274">
        <v>42</v>
      </c>
      <c r="M116" s="274">
        <f>L116/I116</f>
        <v>79.245283018867923</v>
      </c>
      <c r="O116" s="275">
        <v>0</v>
      </c>
      <c r="P116" s="169">
        <v>231600</v>
      </c>
      <c r="Q116" s="276">
        <v>0</v>
      </c>
      <c r="R116" s="276">
        <v>34.32636727434415</v>
      </c>
      <c r="S116" s="276">
        <v>0</v>
      </c>
      <c r="T116" s="277">
        <v>0</v>
      </c>
      <c r="U116" s="277">
        <v>0</v>
      </c>
      <c r="W116" s="67"/>
      <c r="X116" s="67"/>
      <c r="Y116" s="67"/>
      <c r="Z116" s="67"/>
      <c r="AA116" s="318">
        <v>231600</v>
      </c>
      <c r="AB116" s="310">
        <v>0</v>
      </c>
      <c r="AC116" s="67"/>
      <c r="AD116" s="59"/>
      <c r="AE116" s="294">
        <v>0</v>
      </c>
      <c r="AF116" s="293">
        <v>0</v>
      </c>
      <c r="AG116" s="294">
        <v>0</v>
      </c>
      <c r="AH116" s="293">
        <v>0</v>
      </c>
      <c r="AI116" s="293">
        <v>34</v>
      </c>
    </row>
    <row r="117" spans="1:35" s="86" customFormat="1">
      <c r="A117" s="170" t="s">
        <v>463</v>
      </c>
      <c r="B117" s="272" t="s">
        <v>28</v>
      </c>
      <c r="C117" s="278" t="s">
        <v>536</v>
      </c>
      <c r="D117" s="278" t="s">
        <v>3</v>
      </c>
      <c r="E117" s="265">
        <v>5</v>
      </c>
      <c r="F117" s="266">
        <v>20.8</v>
      </c>
      <c r="G117" s="266">
        <v>80</v>
      </c>
      <c r="H117" s="267">
        <v>0.26</v>
      </c>
      <c r="I117" s="267">
        <v>0</v>
      </c>
      <c r="J117" s="169">
        <v>143600</v>
      </c>
      <c r="K117" s="85"/>
      <c r="L117" s="274">
        <v>0</v>
      </c>
      <c r="M117" s="274">
        <v>0</v>
      </c>
      <c r="O117" s="275">
        <v>0</v>
      </c>
      <c r="P117" s="169">
        <v>143600</v>
      </c>
      <c r="Q117" s="276">
        <v>0</v>
      </c>
      <c r="R117" s="276">
        <v>21.283533422261748</v>
      </c>
      <c r="S117" s="276">
        <v>0</v>
      </c>
      <c r="T117" s="277">
        <v>0</v>
      </c>
      <c r="U117" s="277">
        <v>0</v>
      </c>
      <c r="W117" s="67" t="s">
        <v>463</v>
      </c>
      <c r="X117" s="302" t="s">
        <v>536</v>
      </c>
      <c r="Y117" s="67" t="s">
        <v>3</v>
      </c>
      <c r="Z117" s="67" t="s">
        <v>838</v>
      </c>
      <c r="AA117" s="317">
        <v>143600</v>
      </c>
      <c r="AB117" s="71">
        <v>2</v>
      </c>
      <c r="AC117" s="67" t="s">
        <v>826</v>
      </c>
      <c r="AD117" s="59">
        <v>100</v>
      </c>
      <c r="AE117" s="305">
        <v>0.25</v>
      </c>
      <c r="AF117" s="305">
        <v>13</v>
      </c>
      <c r="AG117" s="305">
        <v>50</v>
      </c>
      <c r="AH117" s="305">
        <v>0</v>
      </c>
      <c r="AI117" s="316">
        <v>41</v>
      </c>
    </row>
    <row r="118" spans="1:35" s="86" customFormat="1">
      <c r="A118" s="170" t="s">
        <v>275</v>
      </c>
      <c r="B118" s="272" t="s">
        <v>55</v>
      </c>
      <c r="C118" s="172" t="s">
        <v>6</v>
      </c>
      <c r="D118" s="172"/>
      <c r="E118" s="265">
        <v>21</v>
      </c>
      <c r="F118" s="266">
        <v>40.761904761904759</v>
      </c>
      <c r="G118" s="266">
        <v>74.285714285714278</v>
      </c>
      <c r="H118" s="267">
        <v>0.54871794871794877</v>
      </c>
      <c r="I118" s="267">
        <v>0.52</v>
      </c>
      <c r="J118" s="169">
        <v>272500</v>
      </c>
      <c r="K118" s="273"/>
      <c r="L118" s="274">
        <v>37.38095238095238</v>
      </c>
      <c r="M118" s="274">
        <f>L118/I118</f>
        <v>71.886446886446876</v>
      </c>
      <c r="O118" s="275">
        <v>3</v>
      </c>
      <c r="P118" s="169">
        <v>241600</v>
      </c>
      <c r="Q118" s="276">
        <v>22</v>
      </c>
      <c r="R118" s="276">
        <v>57.425522454424183</v>
      </c>
      <c r="S118" s="276">
        <v>22</v>
      </c>
      <c r="T118" s="277">
        <v>0.27500000000000002</v>
      </c>
      <c r="U118" s="277">
        <v>80</v>
      </c>
      <c r="W118" s="67" t="s">
        <v>275</v>
      </c>
      <c r="X118" s="67" t="s">
        <v>6</v>
      </c>
      <c r="Y118" s="67"/>
      <c r="Z118" s="67" t="s">
        <v>839</v>
      </c>
      <c r="AA118" s="317">
        <v>253700</v>
      </c>
      <c r="AB118" s="71">
        <v>8</v>
      </c>
      <c r="AC118" s="67" t="s">
        <v>826</v>
      </c>
      <c r="AD118" s="59">
        <v>640</v>
      </c>
      <c r="AE118" s="305">
        <v>0.44</v>
      </c>
      <c r="AF118" s="305">
        <v>35</v>
      </c>
      <c r="AG118" s="305">
        <v>80</v>
      </c>
      <c r="AH118" s="305">
        <v>44</v>
      </c>
      <c r="AI118" s="316">
        <v>37</v>
      </c>
    </row>
    <row r="119" spans="1:35" s="86" customFormat="1">
      <c r="A119" s="170" t="s">
        <v>66</v>
      </c>
      <c r="B119" s="272" t="s">
        <v>53</v>
      </c>
      <c r="C119" s="278" t="s">
        <v>6</v>
      </c>
      <c r="D119" s="278"/>
      <c r="E119" s="265">
        <v>21</v>
      </c>
      <c r="F119" s="266">
        <v>38.904761904761905</v>
      </c>
      <c r="G119" s="266">
        <v>79.952380952380949</v>
      </c>
      <c r="H119" s="267">
        <v>0.48659916617033949</v>
      </c>
      <c r="I119" s="267">
        <v>0.63</v>
      </c>
      <c r="J119" s="169">
        <v>260100</v>
      </c>
      <c r="K119" s="85"/>
      <c r="L119" s="268">
        <v>50</v>
      </c>
      <c r="M119" s="274">
        <f>L119/I119</f>
        <v>79.365079365079367</v>
      </c>
      <c r="O119" s="275">
        <v>4</v>
      </c>
      <c r="P119" s="169">
        <v>238700</v>
      </c>
      <c r="Q119" s="276">
        <v>26.25</v>
      </c>
      <c r="R119" s="276">
        <v>79.136060471320576</v>
      </c>
      <c r="S119" s="276">
        <v>32.333333333333336</v>
      </c>
      <c r="T119" s="277">
        <v>0.31531531531531531</v>
      </c>
      <c r="U119" s="277">
        <v>83.25</v>
      </c>
      <c r="W119" s="67" t="s">
        <v>66</v>
      </c>
      <c r="X119" s="67" t="s">
        <v>6</v>
      </c>
      <c r="Y119" s="67"/>
      <c r="Z119" s="67" t="s">
        <v>834</v>
      </c>
      <c r="AA119" s="317">
        <v>193900</v>
      </c>
      <c r="AB119" s="71">
        <v>9</v>
      </c>
      <c r="AC119" s="67" t="s">
        <v>826</v>
      </c>
      <c r="AD119" s="59">
        <v>731</v>
      </c>
      <c r="AE119" s="305">
        <v>0.33</v>
      </c>
      <c r="AF119" s="305">
        <v>27</v>
      </c>
      <c r="AG119" s="305">
        <v>81</v>
      </c>
      <c r="AH119" s="305">
        <v>31</v>
      </c>
      <c r="AI119" s="316">
        <v>51</v>
      </c>
    </row>
    <row r="120" spans="1:35" s="86" customFormat="1">
      <c r="A120" s="170" t="s">
        <v>709</v>
      </c>
      <c r="B120" s="272" t="s">
        <v>24</v>
      </c>
      <c r="C120" s="172" t="s">
        <v>14</v>
      </c>
      <c r="D120" s="172" t="s">
        <v>8</v>
      </c>
      <c r="E120" s="265">
        <v>8</v>
      </c>
      <c r="F120" s="266">
        <v>22.625</v>
      </c>
      <c r="G120" s="266">
        <v>22.875</v>
      </c>
      <c r="H120" s="267">
        <v>0.98907103825136611</v>
      </c>
      <c r="I120" s="267">
        <v>0</v>
      </c>
      <c r="J120" s="169">
        <v>151200</v>
      </c>
      <c r="K120" s="273"/>
      <c r="L120" s="274">
        <v>0</v>
      </c>
      <c r="M120" s="274">
        <v>0</v>
      </c>
      <c r="O120" s="275">
        <v>0</v>
      </c>
      <c r="P120" s="169">
        <v>151200</v>
      </c>
      <c r="Q120" s="276">
        <v>0</v>
      </c>
      <c r="R120" s="276">
        <v>22.409959982214318</v>
      </c>
      <c r="S120" s="276">
        <v>0</v>
      </c>
      <c r="T120" s="277">
        <v>0</v>
      </c>
      <c r="U120" s="277">
        <v>0</v>
      </c>
      <c r="W120" s="67" t="s">
        <v>709</v>
      </c>
      <c r="X120" s="67" t="s">
        <v>8</v>
      </c>
      <c r="Y120" s="67" t="s">
        <v>14</v>
      </c>
      <c r="Z120" s="67" t="s">
        <v>831</v>
      </c>
      <c r="AA120" s="317">
        <v>151200</v>
      </c>
      <c r="AB120" s="71">
        <v>1</v>
      </c>
      <c r="AC120" s="67" t="s">
        <v>826</v>
      </c>
      <c r="AD120" s="59">
        <v>21</v>
      </c>
      <c r="AE120" s="305">
        <v>0.86</v>
      </c>
      <c r="AF120" s="305">
        <v>18</v>
      </c>
      <c r="AG120" s="305">
        <v>21</v>
      </c>
      <c r="AH120" s="305">
        <v>0</v>
      </c>
      <c r="AI120" s="316">
        <v>34</v>
      </c>
    </row>
    <row r="121" spans="1:35" s="86" customFormat="1">
      <c r="A121" s="170" t="s">
        <v>205</v>
      </c>
      <c r="B121" s="272" t="s">
        <v>53</v>
      </c>
      <c r="C121" s="278" t="s">
        <v>8</v>
      </c>
      <c r="D121" s="278"/>
      <c r="E121" s="265">
        <v>14</v>
      </c>
      <c r="F121" s="266">
        <v>48.785714285714285</v>
      </c>
      <c r="G121" s="266">
        <v>51.214285714285715</v>
      </c>
      <c r="H121" s="267">
        <v>0.95258019525801951</v>
      </c>
      <c r="I121" s="267">
        <v>0.96</v>
      </c>
      <c r="J121" s="169">
        <v>326100</v>
      </c>
      <c r="K121" s="273"/>
      <c r="L121" s="274">
        <v>64.434782608695656</v>
      </c>
      <c r="M121" s="274">
        <f>L121/I121</f>
        <v>67.119565217391312</v>
      </c>
      <c r="O121" s="275">
        <v>2</v>
      </c>
      <c r="P121" s="169">
        <v>326100</v>
      </c>
      <c r="Q121" s="276">
        <v>27.5</v>
      </c>
      <c r="R121" s="276">
        <v>89.997776789684309</v>
      </c>
      <c r="S121" s="276">
        <v>27.5</v>
      </c>
      <c r="T121" s="277">
        <v>0.76388888888888884</v>
      </c>
      <c r="U121" s="277">
        <v>36</v>
      </c>
      <c r="W121" s="67" t="s">
        <v>205</v>
      </c>
      <c r="X121" s="67" t="s">
        <v>8</v>
      </c>
      <c r="Y121" s="67"/>
      <c r="Z121" s="67" t="s">
        <v>834</v>
      </c>
      <c r="AA121" s="317">
        <v>300000</v>
      </c>
      <c r="AB121" s="71">
        <v>4</v>
      </c>
      <c r="AC121" s="67" t="s">
        <v>826</v>
      </c>
      <c r="AD121" s="59">
        <v>122</v>
      </c>
      <c r="AE121" s="305">
        <v>1.1499999999999999</v>
      </c>
      <c r="AF121" s="305">
        <v>35</v>
      </c>
      <c r="AG121" s="305">
        <v>31</v>
      </c>
      <c r="AH121" s="305">
        <v>37</v>
      </c>
      <c r="AI121" s="316">
        <v>54</v>
      </c>
    </row>
    <row r="122" spans="1:35" s="86" customFormat="1">
      <c r="A122" s="170" t="s">
        <v>398</v>
      </c>
      <c r="B122" s="272" t="s">
        <v>107</v>
      </c>
      <c r="C122" s="278" t="s">
        <v>6</v>
      </c>
      <c r="D122" s="278" t="s">
        <v>3</v>
      </c>
      <c r="E122" s="265">
        <v>22</v>
      </c>
      <c r="F122" s="266">
        <v>51.363636363636367</v>
      </c>
      <c r="G122" s="266">
        <v>79.590909090909093</v>
      </c>
      <c r="H122" s="267">
        <v>0.64534551684751573</v>
      </c>
      <c r="I122" s="267">
        <v>0.64</v>
      </c>
      <c r="J122" s="169">
        <v>343300</v>
      </c>
      <c r="K122" s="273"/>
      <c r="L122" s="274">
        <v>49.6875</v>
      </c>
      <c r="M122" s="274">
        <f>L122/I122</f>
        <v>77.63671875</v>
      </c>
      <c r="O122" s="275">
        <v>2</v>
      </c>
      <c r="P122" s="169">
        <v>343300</v>
      </c>
      <c r="Q122" s="276">
        <v>42.5</v>
      </c>
      <c r="R122" s="276">
        <v>67.645620275678084</v>
      </c>
      <c r="S122" s="276">
        <v>42.5</v>
      </c>
      <c r="T122" s="277">
        <v>0.59859154929577463</v>
      </c>
      <c r="U122" s="277">
        <v>71</v>
      </c>
      <c r="W122" s="67" t="s">
        <v>398</v>
      </c>
      <c r="X122" s="67" t="s">
        <v>6</v>
      </c>
      <c r="Y122" s="67" t="s">
        <v>3</v>
      </c>
      <c r="Z122" s="67" t="s">
        <v>835</v>
      </c>
      <c r="AA122" s="317">
        <v>298400</v>
      </c>
      <c r="AB122" s="71">
        <v>7</v>
      </c>
      <c r="AC122" s="67" t="s">
        <v>826</v>
      </c>
      <c r="AD122" s="59">
        <v>544</v>
      </c>
      <c r="AE122" s="305">
        <v>0.54</v>
      </c>
      <c r="AF122" s="305">
        <v>42</v>
      </c>
      <c r="AG122" s="305">
        <v>78</v>
      </c>
      <c r="AH122" s="305">
        <v>38</v>
      </c>
      <c r="AI122" s="316">
        <v>67</v>
      </c>
    </row>
    <row r="123" spans="1:35" s="86" customFormat="1">
      <c r="A123" s="170" t="s">
        <v>710</v>
      </c>
      <c r="B123" s="272" t="s">
        <v>58</v>
      </c>
      <c r="C123" s="278" t="s">
        <v>37</v>
      </c>
      <c r="D123" s="278" t="s">
        <v>536</v>
      </c>
      <c r="E123" s="265">
        <v>0</v>
      </c>
      <c r="F123" s="266">
        <v>0</v>
      </c>
      <c r="G123" s="266" t="s">
        <v>693</v>
      </c>
      <c r="H123" s="267">
        <v>0</v>
      </c>
      <c r="I123" s="267">
        <v>0</v>
      </c>
      <c r="J123" s="169">
        <v>122600</v>
      </c>
      <c r="K123" s="273"/>
      <c r="L123" s="274">
        <v>0</v>
      </c>
      <c r="M123" s="274">
        <v>0</v>
      </c>
      <c r="O123" s="275">
        <v>1</v>
      </c>
      <c r="P123" s="169">
        <v>122600</v>
      </c>
      <c r="Q123" s="276">
        <v>3</v>
      </c>
      <c r="R123" s="276">
        <v>48.513116940862602</v>
      </c>
      <c r="S123" s="276">
        <v>3</v>
      </c>
      <c r="T123" s="277">
        <v>0.3</v>
      </c>
      <c r="U123" s="277">
        <v>10</v>
      </c>
      <c r="W123" s="67" t="s">
        <v>710</v>
      </c>
      <c r="X123" s="302" t="s">
        <v>536</v>
      </c>
      <c r="Y123" s="67" t="s">
        <v>37</v>
      </c>
      <c r="Z123" s="67" t="s">
        <v>829</v>
      </c>
      <c r="AA123" s="317">
        <v>122600</v>
      </c>
      <c r="AB123" s="71">
        <v>1</v>
      </c>
      <c r="AC123" s="67" t="s">
        <v>826</v>
      </c>
      <c r="AD123" s="59">
        <v>11</v>
      </c>
      <c r="AE123" s="305">
        <v>0.27</v>
      </c>
      <c r="AF123" s="305">
        <v>3</v>
      </c>
      <c r="AG123" s="305">
        <v>11</v>
      </c>
      <c r="AH123" s="305">
        <v>0</v>
      </c>
      <c r="AI123" s="316">
        <v>51</v>
      </c>
    </row>
    <row r="124" spans="1:35" s="86" customFormat="1">
      <c r="A124" s="170" t="s">
        <v>276</v>
      </c>
      <c r="B124" s="272" t="s">
        <v>55</v>
      </c>
      <c r="C124" s="278" t="s">
        <v>14</v>
      </c>
      <c r="D124" s="278"/>
      <c r="E124" s="265">
        <v>22</v>
      </c>
      <c r="F124" s="266">
        <v>72.090909090909093</v>
      </c>
      <c r="G124" s="266">
        <v>54.909090909090914</v>
      </c>
      <c r="H124" s="267">
        <v>1.3129139072847682</v>
      </c>
      <c r="I124" s="267">
        <v>1.36</v>
      </c>
      <c r="J124" s="169">
        <v>481900</v>
      </c>
      <c r="K124" s="273"/>
      <c r="L124" s="274">
        <v>73.375</v>
      </c>
      <c r="M124" s="274">
        <f>L124/I124</f>
        <v>53.952205882352935</v>
      </c>
      <c r="O124" s="275">
        <v>4</v>
      </c>
      <c r="P124" s="169">
        <v>438700</v>
      </c>
      <c r="Q124" s="276">
        <v>58.75</v>
      </c>
      <c r="R124" s="276">
        <v>68.06447309915518</v>
      </c>
      <c r="S124" s="276">
        <v>58</v>
      </c>
      <c r="T124" s="277">
        <v>1.0681818181818181</v>
      </c>
      <c r="U124" s="277">
        <v>55</v>
      </c>
      <c r="W124" s="67" t="s">
        <v>276</v>
      </c>
      <c r="X124" s="67" t="s">
        <v>14</v>
      </c>
      <c r="Y124" s="67"/>
      <c r="Z124" s="67" t="s">
        <v>839</v>
      </c>
      <c r="AA124" s="317">
        <v>408900</v>
      </c>
      <c r="AB124" s="71">
        <v>9</v>
      </c>
      <c r="AC124" s="67" t="s">
        <v>826</v>
      </c>
      <c r="AD124" s="59">
        <v>486</v>
      </c>
      <c r="AE124" s="305">
        <v>1.1100000000000001</v>
      </c>
      <c r="AF124" s="305">
        <v>60</v>
      </c>
      <c r="AG124" s="305">
        <v>54</v>
      </c>
      <c r="AH124" s="305">
        <v>63</v>
      </c>
      <c r="AI124" s="316">
        <v>69</v>
      </c>
    </row>
    <row r="125" spans="1:35" s="86" customFormat="1">
      <c r="A125" s="170" t="s">
        <v>711</v>
      </c>
      <c r="B125" s="272" t="s">
        <v>31</v>
      </c>
      <c r="C125" s="278" t="s">
        <v>8</v>
      </c>
      <c r="D125" s="278" t="s">
        <v>6</v>
      </c>
      <c r="E125" s="265">
        <v>4</v>
      </c>
      <c r="F125" s="266">
        <v>20</v>
      </c>
      <c r="G125" s="266">
        <v>21</v>
      </c>
      <c r="H125" s="267">
        <v>0.95238095238095233</v>
      </c>
      <c r="I125" s="267">
        <v>0</v>
      </c>
      <c r="J125" s="169">
        <v>143600</v>
      </c>
      <c r="K125" s="85"/>
      <c r="L125" s="274">
        <v>0</v>
      </c>
      <c r="M125" s="274">
        <v>0</v>
      </c>
      <c r="O125" s="275">
        <v>0</v>
      </c>
      <c r="P125" s="169">
        <v>143600</v>
      </c>
      <c r="Q125" s="276">
        <v>0</v>
      </c>
      <c r="R125" s="276">
        <v>21.283533422261748</v>
      </c>
      <c r="S125" s="276">
        <v>0</v>
      </c>
      <c r="T125" s="277">
        <v>0</v>
      </c>
      <c r="U125" s="277">
        <v>0</v>
      </c>
      <c r="W125" s="67"/>
      <c r="X125" s="67"/>
      <c r="Y125" s="67"/>
      <c r="Z125" s="67"/>
      <c r="AA125" s="318">
        <v>143600</v>
      </c>
      <c r="AB125" s="310">
        <v>0</v>
      </c>
      <c r="AC125" s="67"/>
      <c r="AD125" s="59"/>
      <c r="AE125" s="294">
        <v>0</v>
      </c>
      <c r="AF125" s="293">
        <v>0</v>
      </c>
      <c r="AG125" s="294">
        <v>0</v>
      </c>
      <c r="AH125" s="293">
        <v>0</v>
      </c>
      <c r="AI125" s="293">
        <v>21</v>
      </c>
    </row>
    <row r="126" spans="1:35" s="86" customFormat="1">
      <c r="A126" s="170" t="s">
        <v>34</v>
      </c>
      <c r="B126" s="272" t="s">
        <v>23</v>
      </c>
      <c r="C126" s="278" t="s">
        <v>14</v>
      </c>
      <c r="D126" s="278" t="s">
        <v>8</v>
      </c>
      <c r="E126" s="265">
        <v>24</v>
      </c>
      <c r="F126" s="266">
        <v>57.541666666666664</v>
      </c>
      <c r="G126" s="266">
        <v>61.583333333333329</v>
      </c>
      <c r="H126" s="267">
        <v>0.93437077131258461</v>
      </c>
      <c r="I126" s="267">
        <v>0.96</v>
      </c>
      <c r="J126" s="169">
        <v>384600</v>
      </c>
      <c r="K126" s="85"/>
      <c r="L126" s="268">
        <v>50.428571428571431</v>
      </c>
      <c r="M126" s="274">
        <f>L126/I126</f>
        <v>52.529761904761912</v>
      </c>
      <c r="O126" s="275">
        <v>4</v>
      </c>
      <c r="P126" s="169">
        <v>362400</v>
      </c>
      <c r="Q126" s="276">
        <v>50.5</v>
      </c>
      <c r="R126" s="276">
        <v>78.138283681636267</v>
      </c>
      <c r="S126" s="276">
        <v>47.333333333333336</v>
      </c>
      <c r="T126" s="277">
        <v>0.82448979591836735</v>
      </c>
      <c r="U126" s="277">
        <v>61.25</v>
      </c>
      <c r="W126" s="67" t="s">
        <v>34</v>
      </c>
      <c r="X126" s="67" t="s">
        <v>8</v>
      </c>
      <c r="Y126" s="67" t="s">
        <v>14</v>
      </c>
      <c r="Z126" s="67" t="s">
        <v>827</v>
      </c>
      <c r="AA126" s="317">
        <v>336700</v>
      </c>
      <c r="AB126" s="71">
        <v>9</v>
      </c>
      <c r="AC126" s="67" t="s">
        <v>826</v>
      </c>
      <c r="AD126" s="59">
        <v>563</v>
      </c>
      <c r="AE126" s="305">
        <v>0.83</v>
      </c>
      <c r="AF126" s="305">
        <v>52</v>
      </c>
      <c r="AG126" s="305">
        <v>63</v>
      </c>
      <c r="AH126" s="305">
        <v>41</v>
      </c>
      <c r="AI126" s="316">
        <v>69</v>
      </c>
    </row>
    <row r="127" spans="1:35" s="86" customFormat="1">
      <c r="A127" s="170" t="s">
        <v>464</v>
      </c>
      <c r="B127" s="272" t="s">
        <v>104</v>
      </c>
      <c r="C127" s="172" t="s">
        <v>14</v>
      </c>
      <c r="D127" s="172" t="s">
        <v>8</v>
      </c>
      <c r="E127" s="265">
        <v>21</v>
      </c>
      <c r="F127" s="266">
        <v>42.428571428571431</v>
      </c>
      <c r="G127" s="266">
        <v>51.142857142857146</v>
      </c>
      <c r="H127" s="267">
        <v>0.82960893854748607</v>
      </c>
      <c r="I127" s="267">
        <v>0</v>
      </c>
      <c r="J127" s="169">
        <v>283600</v>
      </c>
      <c r="K127" s="273"/>
      <c r="L127" s="274">
        <v>0</v>
      </c>
      <c r="M127" s="274">
        <v>0</v>
      </c>
      <c r="O127" s="275">
        <v>3</v>
      </c>
      <c r="P127" s="169">
        <v>259900</v>
      </c>
      <c r="Q127" s="276">
        <v>28.666666666666668</v>
      </c>
      <c r="R127" s="276">
        <v>40.562472209871046</v>
      </c>
      <c r="S127" s="276">
        <v>28.666666666666668</v>
      </c>
      <c r="T127" s="277">
        <v>0.78899082568808065</v>
      </c>
      <c r="U127" s="277">
        <v>36.333333333333002</v>
      </c>
      <c r="W127" s="67" t="s">
        <v>464</v>
      </c>
      <c r="X127" s="67" t="s">
        <v>8</v>
      </c>
      <c r="Y127" s="67" t="s">
        <v>14</v>
      </c>
      <c r="Z127" s="67" t="s">
        <v>830</v>
      </c>
      <c r="AA127" s="317">
        <v>249700</v>
      </c>
      <c r="AB127" s="71">
        <v>4</v>
      </c>
      <c r="AC127" s="67" t="s">
        <v>826</v>
      </c>
      <c r="AD127" s="59">
        <v>155</v>
      </c>
      <c r="AE127" s="305">
        <v>0.75</v>
      </c>
      <c r="AF127" s="305">
        <v>29</v>
      </c>
      <c r="AG127" s="305">
        <v>39</v>
      </c>
      <c r="AH127" s="305">
        <v>35</v>
      </c>
      <c r="AI127" s="316">
        <v>69</v>
      </c>
    </row>
    <row r="128" spans="1:35" s="86" customFormat="1">
      <c r="A128" s="170" t="s">
        <v>432</v>
      </c>
      <c r="B128" s="272" t="s">
        <v>28</v>
      </c>
      <c r="C128" s="278" t="s">
        <v>8</v>
      </c>
      <c r="D128" s="278"/>
      <c r="E128" s="265">
        <v>5</v>
      </c>
      <c r="F128" s="266">
        <v>24</v>
      </c>
      <c r="G128" s="266">
        <v>39</v>
      </c>
      <c r="H128" s="267">
        <v>0.61538461538461542</v>
      </c>
      <c r="I128" s="267">
        <v>0</v>
      </c>
      <c r="J128" s="169">
        <v>160400</v>
      </c>
      <c r="K128" s="85"/>
      <c r="L128" s="274">
        <v>0</v>
      </c>
      <c r="M128" s="274">
        <v>0</v>
      </c>
      <c r="O128" s="275">
        <v>0</v>
      </c>
      <c r="P128" s="169">
        <v>160400</v>
      </c>
      <c r="Q128" s="276">
        <v>0</v>
      </c>
      <c r="R128" s="276">
        <v>23.773528975841113</v>
      </c>
      <c r="S128" s="276">
        <v>0</v>
      </c>
      <c r="T128" s="277">
        <v>0</v>
      </c>
      <c r="U128" s="277">
        <v>0</v>
      </c>
      <c r="W128" s="67"/>
      <c r="X128" s="67"/>
      <c r="Y128" s="67"/>
      <c r="Z128" s="67"/>
      <c r="AA128" s="318">
        <v>160400</v>
      </c>
      <c r="AB128" s="310">
        <v>0</v>
      </c>
      <c r="AC128" s="67"/>
      <c r="AD128" s="59"/>
      <c r="AE128" s="294">
        <v>0</v>
      </c>
      <c r="AF128" s="293">
        <v>0</v>
      </c>
      <c r="AG128" s="294">
        <v>0</v>
      </c>
      <c r="AH128" s="293">
        <v>0</v>
      </c>
      <c r="AI128" s="293">
        <v>24</v>
      </c>
    </row>
    <row r="129" spans="1:35" s="86" customFormat="1">
      <c r="A129" s="170" t="s">
        <v>712</v>
      </c>
      <c r="B129" s="272" t="s">
        <v>82</v>
      </c>
      <c r="C129" s="172" t="s">
        <v>37</v>
      </c>
      <c r="D129" s="172"/>
      <c r="E129" s="265">
        <v>0</v>
      </c>
      <c r="F129" s="266">
        <v>0</v>
      </c>
      <c r="G129" s="266" t="s">
        <v>693</v>
      </c>
      <c r="H129" s="267">
        <v>0</v>
      </c>
      <c r="I129" s="267">
        <v>0</v>
      </c>
      <c r="J129" s="169">
        <v>122600</v>
      </c>
      <c r="K129" s="85"/>
      <c r="L129" s="274">
        <v>0</v>
      </c>
      <c r="M129" s="274">
        <v>0</v>
      </c>
      <c r="O129" s="275">
        <v>0</v>
      </c>
      <c r="P129" s="169">
        <v>122600</v>
      </c>
      <c r="Q129" s="276">
        <v>0</v>
      </c>
      <c r="R129" s="276">
        <v>18.171038980287534</v>
      </c>
      <c r="S129" s="276">
        <v>0</v>
      </c>
      <c r="T129" s="277">
        <v>0</v>
      </c>
      <c r="U129" s="277">
        <v>0</v>
      </c>
      <c r="W129" s="67"/>
      <c r="X129" s="67"/>
      <c r="Y129" s="67"/>
      <c r="Z129" s="67"/>
      <c r="AA129" s="318">
        <v>122600</v>
      </c>
      <c r="AB129" s="310">
        <v>0</v>
      </c>
      <c r="AC129" s="67"/>
      <c r="AD129" s="59"/>
      <c r="AE129" s="294">
        <v>0</v>
      </c>
      <c r="AF129" s="293">
        <v>0</v>
      </c>
      <c r="AG129" s="294">
        <v>0</v>
      </c>
      <c r="AH129" s="293">
        <v>0</v>
      </c>
      <c r="AI129" s="293">
        <v>18.171038980287534</v>
      </c>
    </row>
    <row r="130" spans="1:35" s="86" customFormat="1">
      <c r="A130" s="170" t="s">
        <v>114</v>
      </c>
      <c r="B130" s="272" t="s">
        <v>82</v>
      </c>
      <c r="C130" s="172" t="s">
        <v>6</v>
      </c>
      <c r="D130" s="172"/>
      <c r="E130" s="265">
        <v>1</v>
      </c>
      <c r="F130" s="266">
        <v>27</v>
      </c>
      <c r="G130" s="266">
        <v>80</v>
      </c>
      <c r="H130" s="267">
        <v>0.33750000000000002</v>
      </c>
      <c r="I130" s="267">
        <v>0.5</v>
      </c>
      <c r="J130" s="169">
        <v>144400</v>
      </c>
      <c r="K130" s="273"/>
      <c r="L130" s="268">
        <v>39.714285714285715</v>
      </c>
      <c r="M130" s="274">
        <f>L130/I130</f>
        <v>79.428571428571431</v>
      </c>
      <c r="O130" s="275">
        <v>0</v>
      </c>
      <c r="P130" s="169">
        <v>144400</v>
      </c>
      <c r="Q130" s="276">
        <v>0</v>
      </c>
      <c r="R130" s="276">
        <v>21.402104639098859</v>
      </c>
      <c r="S130" s="276">
        <v>0</v>
      </c>
      <c r="T130" s="277">
        <v>0</v>
      </c>
      <c r="U130" s="277">
        <v>0</v>
      </c>
      <c r="W130" s="67"/>
      <c r="X130" s="67"/>
      <c r="Y130" s="67"/>
      <c r="Z130" s="67"/>
      <c r="AA130" s="318">
        <v>144400</v>
      </c>
      <c r="AB130" s="310">
        <v>0</v>
      </c>
      <c r="AC130" s="67"/>
      <c r="AD130" s="59"/>
      <c r="AE130" s="294">
        <v>0</v>
      </c>
      <c r="AF130" s="293">
        <v>0</v>
      </c>
      <c r="AG130" s="294">
        <v>0</v>
      </c>
      <c r="AH130" s="293">
        <v>0</v>
      </c>
      <c r="AI130" s="293">
        <v>21</v>
      </c>
    </row>
    <row r="131" spans="1:35" s="86" customFormat="1">
      <c r="A131" s="170" t="s">
        <v>713</v>
      </c>
      <c r="B131" s="272" t="s">
        <v>566</v>
      </c>
      <c r="C131" s="278" t="s">
        <v>14</v>
      </c>
      <c r="D131" s="278"/>
      <c r="E131" s="265">
        <v>14</v>
      </c>
      <c r="F131" s="266">
        <v>34.571428571428569</v>
      </c>
      <c r="G131" s="266">
        <v>28</v>
      </c>
      <c r="H131" s="267">
        <v>1.2346938775510203</v>
      </c>
      <c r="I131" s="267">
        <v>0</v>
      </c>
      <c r="J131" s="169">
        <v>231100</v>
      </c>
      <c r="K131" s="273"/>
      <c r="L131" s="274">
        <v>0</v>
      </c>
      <c r="M131" s="274">
        <v>0</v>
      </c>
      <c r="O131" s="275">
        <v>2</v>
      </c>
      <c r="P131" s="169">
        <v>231100</v>
      </c>
      <c r="Q131" s="276">
        <v>49</v>
      </c>
      <c r="R131" s="276">
        <v>4.756780791462873</v>
      </c>
      <c r="S131" s="276">
        <v>49</v>
      </c>
      <c r="T131" s="277">
        <v>1.2250000000000001</v>
      </c>
      <c r="U131" s="277">
        <v>40</v>
      </c>
      <c r="W131" s="67" t="s">
        <v>713</v>
      </c>
      <c r="X131" s="67" t="s">
        <v>14</v>
      </c>
      <c r="Y131" s="67"/>
      <c r="Z131" s="67" t="s">
        <v>837</v>
      </c>
      <c r="AA131" s="317">
        <v>222000</v>
      </c>
      <c r="AB131" s="71">
        <v>7</v>
      </c>
      <c r="AC131" s="67" t="s">
        <v>826</v>
      </c>
      <c r="AD131" s="59">
        <v>263</v>
      </c>
      <c r="AE131" s="305">
        <v>0.98</v>
      </c>
      <c r="AF131" s="305">
        <v>37</v>
      </c>
      <c r="AG131" s="305">
        <v>38</v>
      </c>
      <c r="AH131" s="305">
        <v>31</v>
      </c>
      <c r="AI131" s="316">
        <v>37</v>
      </c>
    </row>
    <row r="132" spans="1:35" s="86" customFormat="1">
      <c r="A132" s="170" t="s">
        <v>250</v>
      </c>
      <c r="B132" s="272" t="s">
        <v>105</v>
      </c>
      <c r="C132" s="278" t="s">
        <v>536</v>
      </c>
      <c r="D132" s="278"/>
      <c r="E132" s="265">
        <v>9</v>
      </c>
      <c r="F132" s="266">
        <v>44.111111111111114</v>
      </c>
      <c r="G132" s="266">
        <v>73.222222222222229</v>
      </c>
      <c r="H132" s="267">
        <v>0.60242792109256449</v>
      </c>
      <c r="I132" s="267">
        <v>0.63</v>
      </c>
      <c r="J132" s="169">
        <v>294900</v>
      </c>
      <c r="K132" s="273"/>
      <c r="L132" s="274">
        <v>49.368421052631582</v>
      </c>
      <c r="M132" s="274">
        <f>L132/I132</f>
        <v>78.362573099415215</v>
      </c>
      <c r="O132" s="275">
        <v>0</v>
      </c>
      <c r="P132" s="169">
        <v>294900</v>
      </c>
      <c r="Q132" s="276">
        <v>0</v>
      </c>
      <c r="R132" s="276">
        <v>43.708314806580702</v>
      </c>
      <c r="S132" s="276">
        <v>0</v>
      </c>
      <c r="T132" s="277">
        <v>0</v>
      </c>
      <c r="U132" s="277">
        <v>0</v>
      </c>
      <c r="W132" s="67" t="s">
        <v>250</v>
      </c>
      <c r="X132" s="302" t="s">
        <v>536</v>
      </c>
      <c r="Y132" s="67"/>
      <c r="Z132" s="67" t="s">
        <v>828</v>
      </c>
      <c r="AA132" s="317">
        <v>282800</v>
      </c>
      <c r="AB132" s="71">
        <v>5</v>
      </c>
      <c r="AC132" s="67" t="s">
        <v>826</v>
      </c>
      <c r="AD132" s="59">
        <v>400</v>
      </c>
      <c r="AE132" s="305">
        <v>0.63</v>
      </c>
      <c r="AF132" s="305">
        <v>50</v>
      </c>
      <c r="AG132" s="305">
        <v>80</v>
      </c>
      <c r="AH132" s="305">
        <v>33</v>
      </c>
      <c r="AI132" s="316">
        <v>61</v>
      </c>
    </row>
    <row r="133" spans="1:35" s="86" customFormat="1">
      <c r="A133" s="287" t="s">
        <v>791</v>
      </c>
      <c r="B133" s="280" t="s">
        <v>31</v>
      </c>
      <c r="C133" s="281" t="s">
        <v>536</v>
      </c>
      <c r="D133" s="281" t="s">
        <v>37</v>
      </c>
      <c r="E133" s="282">
        <v>0</v>
      </c>
      <c r="F133" s="283">
        <v>0</v>
      </c>
      <c r="G133" s="283">
        <v>0</v>
      </c>
      <c r="H133" s="284">
        <v>0</v>
      </c>
      <c r="I133" s="284">
        <v>0</v>
      </c>
      <c r="J133" s="180">
        <v>122600</v>
      </c>
      <c r="K133" s="285"/>
      <c r="L133" s="286">
        <v>0</v>
      </c>
      <c r="M133" s="286">
        <v>0</v>
      </c>
      <c r="N133" s="287"/>
      <c r="O133" s="288">
        <v>0</v>
      </c>
      <c r="P133" s="180">
        <v>122600</v>
      </c>
      <c r="Q133" s="289">
        <v>0</v>
      </c>
      <c r="R133" s="289">
        <v>18.171038980287534</v>
      </c>
      <c r="S133" s="289">
        <v>0</v>
      </c>
      <c r="T133" s="290">
        <v>0</v>
      </c>
      <c r="U133" s="290">
        <v>0</v>
      </c>
      <c r="W133" s="67" t="s">
        <v>791</v>
      </c>
      <c r="X133" s="302" t="s">
        <v>536</v>
      </c>
      <c r="Y133" s="67" t="s">
        <v>37</v>
      </c>
      <c r="Z133" s="67" t="s">
        <v>825</v>
      </c>
      <c r="AA133" s="317">
        <v>144100</v>
      </c>
      <c r="AB133" s="71">
        <v>5</v>
      </c>
      <c r="AC133" s="67" t="s">
        <v>826</v>
      </c>
      <c r="AD133" s="59">
        <v>281</v>
      </c>
      <c r="AE133" s="305">
        <v>0.53</v>
      </c>
      <c r="AF133" s="305">
        <v>30</v>
      </c>
      <c r="AG133" s="305">
        <v>56</v>
      </c>
      <c r="AH133" s="305">
        <v>14</v>
      </c>
      <c r="AI133" s="316">
        <v>39</v>
      </c>
    </row>
    <row r="134" spans="1:35" s="86" customFormat="1">
      <c r="A134" s="170" t="s">
        <v>467</v>
      </c>
      <c r="B134" s="272" t="s">
        <v>82</v>
      </c>
      <c r="C134" s="278" t="s">
        <v>6</v>
      </c>
      <c r="D134" s="278" t="s">
        <v>3</v>
      </c>
      <c r="E134" s="265">
        <v>13</v>
      </c>
      <c r="F134" s="266">
        <v>50.384615384615387</v>
      </c>
      <c r="G134" s="266">
        <v>80</v>
      </c>
      <c r="H134" s="267">
        <v>0.62980769230769229</v>
      </c>
      <c r="I134" s="267">
        <v>0</v>
      </c>
      <c r="J134" s="169">
        <v>336800</v>
      </c>
      <c r="L134" s="274">
        <v>0</v>
      </c>
      <c r="M134" s="274">
        <v>0</v>
      </c>
      <c r="O134" s="275">
        <v>4</v>
      </c>
      <c r="P134" s="169">
        <v>340400</v>
      </c>
      <c r="Q134" s="276">
        <v>49.25</v>
      </c>
      <c r="R134" s="276">
        <v>72.356158292574491</v>
      </c>
      <c r="S134" s="276">
        <v>48</v>
      </c>
      <c r="T134" s="277">
        <v>0.61562499999999998</v>
      </c>
      <c r="U134" s="277">
        <v>80</v>
      </c>
      <c r="W134" s="67" t="s">
        <v>467</v>
      </c>
      <c r="X134" s="67" t="s">
        <v>3</v>
      </c>
      <c r="Y134" s="67" t="s">
        <v>6</v>
      </c>
      <c r="Z134" s="67" t="s">
        <v>832</v>
      </c>
      <c r="AA134" s="317">
        <v>333900</v>
      </c>
      <c r="AB134" s="71">
        <v>5</v>
      </c>
      <c r="AC134" s="67" t="s">
        <v>826</v>
      </c>
      <c r="AD134" s="59">
        <v>400</v>
      </c>
      <c r="AE134" s="305">
        <v>0.64</v>
      </c>
      <c r="AF134" s="305">
        <v>51</v>
      </c>
      <c r="AG134" s="305">
        <v>80</v>
      </c>
      <c r="AH134" s="305">
        <v>46</v>
      </c>
      <c r="AI134" s="316">
        <v>66</v>
      </c>
    </row>
    <row r="135" spans="1:35" s="86" customFormat="1">
      <c r="A135" s="170" t="s">
        <v>229</v>
      </c>
      <c r="B135" s="272" t="s">
        <v>107</v>
      </c>
      <c r="C135" s="174" t="s">
        <v>397</v>
      </c>
      <c r="D135" s="174"/>
      <c r="E135" s="265">
        <v>24</v>
      </c>
      <c r="F135" s="266">
        <v>62.916666666666664</v>
      </c>
      <c r="G135" s="266">
        <v>75.916666666666657</v>
      </c>
      <c r="H135" s="267">
        <v>0.82875960482985733</v>
      </c>
      <c r="I135" s="267">
        <v>0.85</v>
      </c>
      <c r="J135" s="169">
        <v>420600</v>
      </c>
      <c r="K135" s="273"/>
      <c r="L135" s="279">
        <v>58.842105263157897</v>
      </c>
      <c r="M135" s="274">
        <f>L135/I135</f>
        <v>69.226006191950475</v>
      </c>
      <c r="O135" s="275">
        <v>3</v>
      </c>
      <c r="P135" s="169">
        <v>394000</v>
      </c>
      <c r="Q135" s="276">
        <v>47.666666666666664</v>
      </c>
      <c r="R135" s="276">
        <v>80.188972876834157</v>
      </c>
      <c r="S135" s="276">
        <v>47.666666666666664</v>
      </c>
      <c r="T135" s="277">
        <v>0.65596330275229053</v>
      </c>
      <c r="U135" s="277">
        <v>72.666666666666998</v>
      </c>
      <c r="W135" s="67" t="s">
        <v>229</v>
      </c>
      <c r="X135" s="67" t="s">
        <v>397</v>
      </c>
      <c r="Y135" s="67"/>
      <c r="Z135" s="67" t="s">
        <v>835</v>
      </c>
      <c r="AA135" s="317">
        <v>332700</v>
      </c>
      <c r="AB135" s="71">
        <v>8</v>
      </c>
      <c r="AC135" s="67" t="s">
        <v>826</v>
      </c>
      <c r="AD135" s="59">
        <v>566</v>
      </c>
      <c r="AE135" s="305">
        <v>0.7</v>
      </c>
      <c r="AF135" s="305">
        <v>50</v>
      </c>
      <c r="AG135" s="305">
        <v>71</v>
      </c>
      <c r="AH135" s="305">
        <v>54</v>
      </c>
      <c r="AI135" s="316">
        <v>35</v>
      </c>
    </row>
    <row r="136" spans="1:35" s="86" customFormat="1">
      <c r="A136" s="170" t="s">
        <v>92</v>
      </c>
      <c r="B136" s="272" t="s">
        <v>58</v>
      </c>
      <c r="C136" s="278" t="s">
        <v>8</v>
      </c>
      <c r="D136" s="278"/>
      <c r="E136" s="265">
        <v>21</v>
      </c>
      <c r="F136" s="266">
        <v>54.571428571428569</v>
      </c>
      <c r="G136" s="266">
        <v>64.666666666666657</v>
      </c>
      <c r="H136" s="267">
        <v>0.8438880706921944</v>
      </c>
      <c r="I136" s="267">
        <v>0.78</v>
      </c>
      <c r="J136" s="169">
        <v>364800</v>
      </c>
      <c r="K136" s="85"/>
      <c r="L136" s="274">
        <v>57.85</v>
      </c>
      <c r="M136" s="274">
        <f>L136/I136</f>
        <v>74.166666666666671</v>
      </c>
      <c r="O136" s="275">
        <v>4</v>
      </c>
      <c r="P136" s="169">
        <v>330500</v>
      </c>
      <c r="Q136" s="276">
        <v>47.5</v>
      </c>
      <c r="R136" s="276">
        <v>43.954201867496664</v>
      </c>
      <c r="S136" s="276">
        <v>42</v>
      </c>
      <c r="T136" s="277">
        <v>0.71161048689138573</v>
      </c>
      <c r="U136" s="277">
        <v>66.75</v>
      </c>
      <c r="W136" s="67" t="s">
        <v>92</v>
      </c>
      <c r="X136" s="67" t="s">
        <v>8</v>
      </c>
      <c r="Y136" s="67"/>
      <c r="Z136" s="67" t="s">
        <v>829</v>
      </c>
      <c r="AA136" s="317">
        <v>321400</v>
      </c>
      <c r="AB136" s="71">
        <v>9</v>
      </c>
      <c r="AC136" s="67" t="s">
        <v>826</v>
      </c>
      <c r="AD136" s="59">
        <v>614</v>
      </c>
      <c r="AE136" s="305">
        <v>0.71</v>
      </c>
      <c r="AF136" s="305">
        <v>49</v>
      </c>
      <c r="AG136" s="305">
        <v>68</v>
      </c>
      <c r="AH136" s="305">
        <v>57</v>
      </c>
      <c r="AI136" s="316">
        <v>25</v>
      </c>
    </row>
    <row r="137" spans="1:35" s="86" customFormat="1">
      <c r="A137" s="170" t="s">
        <v>615</v>
      </c>
      <c r="B137" s="272" t="s">
        <v>31</v>
      </c>
      <c r="C137" s="172" t="s">
        <v>14</v>
      </c>
      <c r="D137" s="172" t="s">
        <v>8</v>
      </c>
      <c r="E137" s="265">
        <v>10</v>
      </c>
      <c r="F137" s="266">
        <v>20.7</v>
      </c>
      <c r="G137" s="266">
        <v>23.3</v>
      </c>
      <c r="H137" s="267">
        <v>0.88841201716738194</v>
      </c>
      <c r="I137" s="267">
        <v>0.93</v>
      </c>
      <c r="J137" s="169">
        <v>143600</v>
      </c>
      <c r="K137" s="273"/>
      <c r="L137" s="268">
        <v>10.25</v>
      </c>
      <c r="M137" s="274">
        <f>L137/I137</f>
        <v>11.021505376344086</v>
      </c>
      <c r="O137" s="275">
        <v>4</v>
      </c>
      <c r="P137" s="169">
        <v>150000</v>
      </c>
      <c r="Q137" s="276">
        <v>24</v>
      </c>
      <c r="R137" s="276">
        <v>26.696309470875946</v>
      </c>
      <c r="S137" s="276">
        <v>22.666666666666668</v>
      </c>
      <c r="T137" s="277">
        <v>0.96969696969696972</v>
      </c>
      <c r="U137" s="277">
        <v>24.75</v>
      </c>
      <c r="W137" s="67" t="s">
        <v>615</v>
      </c>
      <c r="X137" s="67" t="s">
        <v>8</v>
      </c>
      <c r="Y137" s="67" t="s">
        <v>14</v>
      </c>
      <c r="Z137" s="67" t="s">
        <v>825</v>
      </c>
      <c r="AA137" s="317">
        <v>161900</v>
      </c>
      <c r="AB137" s="71">
        <v>9</v>
      </c>
      <c r="AC137" s="67" t="s">
        <v>826</v>
      </c>
      <c r="AD137" s="59">
        <v>229</v>
      </c>
      <c r="AE137" s="305">
        <v>0.96</v>
      </c>
      <c r="AF137" s="305">
        <v>24</v>
      </c>
      <c r="AG137" s="305">
        <v>25</v>
      </c>
      <c r="AH137" s="305">
        <v>29</v>
      </c>
      <c r="AI137" s="316">
        <v>18</v>
      </c>
    </row>
    <row r="138" spans="1:35" s="86" customFormat="1">
      <c r="A138" s="170" t="s">
        <v>714</v>
      </c>
      <c r="B138" s="272" t="s">
        <v>657</v>
      </c>
      <c r="C138" s="278" t="s">
        <v>8</v>
      </c>
      <c r="D138" s="278" t="s">
        <v>6</v>
      </c>
      <c r="E138" s="265">
        <v>0</v>
      </c>
      <c r="F138" s="266">
        <v>0</v>
      </c>
      <c r="G138" s="266" t="s">
        <v>693</v>
      </c>
      <c r="H138" s="267">
        <v>0</v>
      </c>
      <c r="I138" s="267">
        <v>0</v>
      </c>
      <c r="J138" s="169">
        <v>122600</v>
      </c>
      <c r="K138" s="273"/>
      <c r="L138" s="274">
        <v>0</v>
      </c>
      <c r="M138" s="274">
        <v>0</v>
      </c>
      <c r="O138" s="275">
        <v>0</v>
      </c>
      <c r="P138" s="169">
        <v>122600</v>
      </c>
      <c r="Q138" s="276">
        <v>0</v>
      </c>
      <c r="R138" s="276">
        <v>18.171038980287534</v>
      </c>
      <c r="S138" s="276">
        <v>0</v>
      </c>
      <c r="T138" s="277">
        <v>0</v>
      </c>
      <c r="U138" s="277">
        <v>0</v>
      </c>
      <c r="W138" s="67"/>
      <c r="X138" s="67"/>
      <c r="Y138" s="67"/>
      <c r="Z138" s="67"/>
      <c r="AA138" s="318">
        <v>122600</v>
      </c>
      <c r="AB138" s="310">
        <v>0</v>
      </c>
      <c r="AC138" s="67"/>
      <c r="AD138" s="59"/>
      <c r="AE138" s="294">
        <v>0</v>
      </c>
      <c r="AF138" s="293">
        <v>0</v>
      </c>
      <c r="AG138" s="294">
        <v>0</v>
      </c>
      <c r="AH138" s="293">
        <v>0</v>
      </c>
      <c r="AI138" s="293">
        <v>18.171038980287534</v>
      </c>
    </row>
    <row r="139" spans="1:35" s="86" customFormat="1">
      <c r="A139" s="170" t="s">
        <v>468</v>
      </c>
      <c r="B139" s="272" t="s">
        <v>4</v>
      </c>
      <c r="C139" s="172" t="s">
        <v>8</v>
      </c>
      <c r="D139" s="172"/>
      <c r="E139" s="265">
        <v>0</v>
      </c>
      <c r="F139" s="266">
        <v>0</v>
      </c>
      <c r="G139" s="266" t="s">
        <v>693</v>
      </c>
      <c r="H139" s="267">
        <v>0</v>
      </c>
      <c r="I139" s="267">
        <v>0</v>
      </c>
      <c r="J139" s="169">
        <v>122600</v>
      </c>
      <c r="K139" s="273"/>
      <c r="L139" s="274">
        <v>0</v>
      </c>
      <c r="M139" s="274">
        <v>0</v>
      </c>
      <c r="O139" s="275">
        <v>0</v>
      </c>
      <c r="P139" s="169">
        <v>122600</v>
      </c>
      <c r="Q139" s="276">
        <v>0</v>
      </c>
      <c r="R139" s="276">
        <v>18.171038980287534</v>
      </c>
      <c r="S139" s="276">
        <v>0</v>
      </c>
      <c r="T139" s="277">
        <v>0</v>
      </c>
      <c r="U139" s="277">
        <v>0</v>
      </c>
      <c r="W139" s="67"/>
      <c r="X139" s="67"/>
      <c r="Y139" s="67"/>
      <c r="Z139" s="67"/>
      <c r="AA139" s="318">
        <v>122600</v>
      </c>
      <c r="AB139" s="310">
        <v>0</v>
      </c>
      <c r="AC139" s="67"/>
      <c r="AD139" s="59"/>
      <c r="AE139" s="294">
        <v>0</v>
      </c>
      <c r="AF139" s="293">
        <v>0</v>
      </c>
      <c r="AG139" s="294">
        <v>0</v>
      </c>
      <c r="AH139" s="293">
        <v>0</v>
      </c>
      <c r="AI139" s="293">
        <v>18.171038980287534</v>
      </c>
    </row>
    <row r="140" spans="1:35" s="86" customFormat="1">
      <c r="A140" s="170" t="s">
        <v>359</v>
      </c>
      <c r="B140" s="272" t="s">
        <v>105</v>
      </c>
      <c r="C140" s="278" t="s">
        <v>6</v>
      </c>
      <c r="D140" s="278" t="s">
        <v>3</v>
      </c>
      <c r="E140" s="265">
        <v>18</v>
      </c>
      <c r="F140" s="266">
        <v>50.666666666666664</v>
      </c>
      <c r="G140" s="266">
        <v>80.666666666666657</v>
      </c>
      <c r="H140" s="267">
        <v>0.62809917355371903</v>
      </c>
      <c r="I140" s="267">
        <v>0.77</v>
      </c>
      <c r="J140" s="169">
        <v>338700</v>
      </c>
      <c r="K140" s="273"/>
      <c r="L140" s="274">
        <v>52.333333333333336</v>
      </c>
      <c r="M140" s="274">
        <f>L140/I140</f>
        <v>67.96536796536796</v>
      </c>
      <c r="O140" s="275">
        <v>4</v>
      </c>
      <c r="P140" s="169">
        <v>301800</v>
      </c>
      <c r="Q140" s="276">
        <v>46</v>
      </c>
      <c r="R140" s="276">
        <v>87.192974655402395</v>
      </c>
      <c r="S140" s="276">
        <v>26.333333333333332</v>
      </c>
      <c r="T140" s="277">
        <v>0.57499999999999996</v>
      </c>
      <c r="U140" s="277">
        <v>80</v>
      </c>
      <c r="W140" s="67" t="s">
        <v>359</v>
      </c>
      <c r="X140" s="67" t="s">
        <v>3</v>
      </c>
      <c r="Y140" s="67" t="s">
        <v>6</v>
      </c>
      <c r="Z140" s="67" t="s">
        <v>828</v>
      </c>
      <c r="AA140" s="317">
        <v>292300</v>
      </c>
      <c r="AB140" s="71">
        <v>9</v>
      </c>
      <c r="AC140" s="67" t="s">
        <v>826</v>
      </c>
      <c r="AD140" s="59">
        <v>720</v>
      </c>
      <c r="AE140" s="305">
        <v>0.6</v>
      </c>
      <c r="AF140" s="305">
        <v>48</v>
      </c>
      <c r="AG140" s="305">
        <v>80</v>
      </c>
      <c r="AH140" s="305">
        <v>57</v>
      </c>
      <c r="AI140" s="316">
        <v>-2</v>
      </c>
    </row>
    <row r="141" spans="1:35" s="86" customFormat="1">
      <c r="A141" s="170" t="s">
        <v>139</v>
      </c>
      <c r="B141" s="272" t="s">
        <v>28</v>
      </c>
      <c r="C141" s="278" t="s">
        <v>6</v>
      </c>
      <c r="D141" s="278" t="s">
        <v>3</v>
      </c>
      <c r="E141" s="265">
        <v>22</v>
      </c>
      <c r="F141" s="266">
        <v>44.636363636363633</v>
      </c>
      <c r="G141" s="266">
        <v>80.681818181818173</v>
      </c>
      <c r="H141" s="267">
        <v>0.55323943661971831</v>
      </c>
      <c r="I141" s="267">
        <v>0.69</v>
      </c>
      <c r="J141" s="169">
        <v>298400</v>
      </c>
      <c r="K141" s="85"/>
      <c r="L141" s="274">
        <v>54.375</v>
      </c>
      <c r="M141" s="274">
        <f>L141/I141</f>
        <v>78.804347826086968</v>
      </c>
      <c r="O141" s="275">
        <v>4</v>
      </c>
      <c r="P141" s="169">
        <v>289700</v>
      </c>
      <c r="Q141" s="276">
        <v>39.25</v>
      </c>
      <c r="R141" s="276">
        <v>58.812805691418419</v>
      </c>
      <c r="S141" s="276">
        <v>40.666666666666664</v>
      </c>
      <c r="T141" s="277">
        <v>0.49062499999999998</v>
      </c>
      <c r="U141" s="277">
        <v>80</v>
      </c>
      <c r="W141" s="67" t="s">
        <v>139</v>
      </c>
      <c r="X141" s="67" t="s">
        <v>6</v>
      </c>
      <c r="Y141" s="67" t="s">
        <v>3</v>
      </c>
      <c r="Z141" s="67" t="s">
        <v>838</v>
      </c>
      <c r="AA141" s="317">
        <v>356100</v>
      </c>
      <c r="AB141" s="71">
        <v>9</v>
      </c>
      <c r="AC141" s="67" t="s">
        <v>826</v>
      </c>
      <c r="AD141" s="59">
        <v>720</v>
      </c>
      <c r="AE141" s="305">
        <v>0.61</v>
      </c>
      <c r="AF141" s="305">
        <v>48</v>
      </c>
      <c r="AG141" s="305">
        <v>80</v>
      </c>
      <c r="AH141" s="305">
        <v>47</v>
      </c>
      <c r="AI141" s="316">
        <v>103</v>
      </c>
    </row>
    <row r="142" spans="1:35" s="86" customFormat="1">
      <c r="A142" s="170" t="s">
        <v>278</v>
      </c>
      <c r="B142" s="272" t="s">
        <v>28</v>
      </c>
      <c r="C142" s="172" t="s">
        <v>6</v>
      </c>
      <c r="D142" s="172"/>
      <c r="E142" s="265">
        <v>0</v>
      </c>
      <c r="F142" s="266">
        <v>0</v>
      </c>
      <c r="G142" s="266" t="s">
        <v>693</v>
      </c>
      <c r="H142" s="267">
        <v>0</v>
      </c>
      <c r="I142" s="267">
        <v>0</v>
      </c>
      <c r="J142" s="169">
        <v>143600</v>
      </c>
      <c r="K142" s="273"/>
      <c r="L142" s="274">
        <v>0</v>
      </c>
      <c r="M142" s="274">
        <v>0</v>
      </c>
      <c r="O142" s="275">
        <v>0</v>
      </c>
      <c r="P142" s="169">
        <v>143600</v>
      </c>
      <c r="Q142" s="276">
        <v>0</v>
      </c>
      <c r="R142" s="276">
        <v>21.283533422261748</v>
      </c>
      <c r="S142" s="276">
        <v>0</v>
      </c>
      <c r="T142" s="277">
        <v>0</v>
      </c>
      <c r="U142" s="277">
        <v>0</v>
      </c>
      <c r="W142" s="67" t="s">
        <v>278</v>
      </c>
      <c r="X142" s="67" t="s">
        <v>6</v>
      </c>
      <c r="Y142" s="67"/>
      <c r="Z142" s="67" t="s">
        <v>838</v>
      </c>
      <c r="AA142" s="317">
        <v>143600</v>
      </c>
      <c r="AB142" s="71">
        <v>1</v>
      </c>
      <c r="AC142" s="67" t="s">
        <v>826</v>
      </c>
      <c r="AD142" s="59">
        <v>80</v>
      </c>
      <c r="AE142" s="305">
        <v>0.3</v>
      </c>
      <c r="AF142" s="305">
        <v>24</v>
      </c>
      <c r="AG142" s="305">
        <v>80</v>
      </c>
      <c r="AH142" s="305">
        <v>0</v>
      </c>
      <c r="AI142" s="316">
        <v>18</v>
      </c>
    </row>
    <row r="143" spans="1:35" s="86" customFormat="1">
      <c r="A143" s="170" t="s">
        <v>279</v>
      </c>
      <c r="B143" s="272" t="s">
        <v>55</v>
      </c>
      <c r="C143" s="278" t="s">
        <v>14</v>
      </c>
      <c r="D143" s="278" t="s">
        <v>8</v>
      </c>
      <c r="E143" s="265">
        <v>18</v>
      </c>
      <c r="F143" s="266">
        <v>75.388888888888886</v>
      </c>
      <c r="G143" s="266">
        <v>64.444444444444443</v>
      </c>
      <c r="H143" s="267">
        <v>1.1698275862068965</v>
      </c>
      <c r="I143" s="267">
        <v>1.05</v>
      </c>
      <c r="J143" s="169">
        <v>503900</v>
      </c>
      <c r="K143" s="273"/>
      <c r="L143" s="274">
        <v>79</v>
      </c>
      <c r="M143" s="274">
        <f>L143/I143</f>
        <v>75.238095238095241</v>
      </c>
      <c r="O143" s="275">
        <v>4</v>
      </c>
      <c r="P143" s="169">
        <v>501800</v>
      </c>
      <c r="Q143" s="276">
        <v>75</v>
      </c>
      <c r="R143" s="276">
        <v>55.12138728323697</v>
      </c>
      <c r="S143" s="276">
        <v>82.333333333333329</v>
      </c>
      <c r="T143" s="277">
        <v>1.2658227848101267</v>
      </c>
      <c r="U143" s="277">
        <v>59.25</v>
      </c>
      <c r="W143" s="67" t="s">
        <v>279</v>
      </c>
      <c r="X143" s="67" t="s">
        <v>8</v>
      </c>
      <c r="Y143" s="67" t="s">
        <v>14</v>
      </c>
      <c r="Z143" s="67" t="s">
        <v>839</v>
      </c>
      <c r="AA143" s="317">
        <v>514500</v>
      </c>
      <c r="AB143" s="71">
        <v>9</v>
      </c>
      <c r="AC143" s="67" t="s">
        <v>826</v>
      </c>
      <c r="AD143" s="59">
        <v>559</v>
      </c>
      <c r="AE143" s="305">
        <v>1.24</v>
      </c>
      <c r="AF143" s="305">
        <v>77</v>
      </c>
      <c r="AG143" s="305">
        <v>62</v>
      </c>
      <c r="AH143" s="305">
        <v>83</v>
      </c>
      <c r="AI143" s="316">
        <v>66</v>
      </c>
    </row>
    <row r="144" spans="1:35" s="86" customFormat="1">
      <c r="A144" s="170" t="s">
        <v>93</v>
      </c>
      <c r="B144" s="272" t="s">
        <v>31</v>
      </c>
      <c r="C144" s="278" t="s">
        <v>397</v>
      </c>
      <c r="D144" s="278"/>
      <c r="E144" s="265">
        <v>10</v>
      </c>
      <c r="F144" s="266">
        <v>29</v>
      </c>
      <c r="G144" s="266">
        <v>33.200000000000003</v>
      </c>
      <c r="H144" s="267">
        <v>0.87349397590361444</v>
      </c>
      <c r="I144" s="267">
        <v>0.91</v>
      </c>
      <c r="J144" s="169">
        <v>193900</v>
      </c>
      <c r="K144" s="273"/>
      <c r="L144" s="274">
        <v>21.285714285714285</v>
      </c>
      <c r="M144" s="274">
        <f>L144/I144</f>
        <v>23.390894819466247</v>
      </c>
      <c r="O144" s="275">
        <v>0</v>
      </c>
      <c r="P144" s="169">
        <v>193900</v>
      </c>
      <c r="Q144" s="276">
        <v>0</v>
      </c>
      <c r="R144" s="276">
        <v>28.738698680895212</v>
      </c>
      <c r="S144" s="276">
        <v>0</v>
      </c>
      <c r="T144" s="277">
        <v>0</v>
      </c>
      <c r="U144" s="277">
        <v>0</v>
      </c>
      <c r="W144" s="67"/>
      <c r="X144" s="67"/>
      <c r="Y144" s="67"/>
      <c r="Z144" s="67"/>
      <c r="AA144" s="318">
        <v>193900</v>
      </c>
      <c r="AB144" s="310">
        <v>0</v>
      </c>
      <c r="AC144" s="67"/>
      <c r="AD144" s="59"/>
      <c r="AE144" s="294">
        <v>0</v>
      </c>
      <c r="AF144" s="293">
        <v>0</v>
      </c>
      <c r="AG144" s="294">
        <v>0</v>
      </c>
      <c r="AH144" s="293">
        <v>0</v>
      </c>
      <c r="AI144" s="293">
        <v>29</v>
      </c>
    </row>
    <row r="145" spans="1:35" s="86" customFormat="1">
      <c r="A145" s="170" t="s">
        <v>715</v>
      </c>
      <c r="B145" s="272" t="s">
        <v>107</v>
      </c>
      <c r="C145" s="278" t="s">
        <v>397</v>
      </c>
      <c r="D145" s="278"/>
      <c r="E145" s="265">
        <v>1</v>
      </c>
      <c r="F145" s="266">
        <v>11</v>
      </c>
      <c r="G145" s="266">
        <v>14</v>
      </c>
      <c r="H145" s="267">
        <v>0.7857142857142857</v>
      </c>
      <c r="I145" s="267">
        <v>0</v>
      </c>
      <c r="J145" s="169">
        <v>143600</v>
      </c>
      <c r="K145" s="85"/>
      <c r="L145" s="274">
        <v>0</v>
      </c>
      <c r="M145" s="274">
        <v>0</v>
      </c>
      <c r="O145" s="275">
        <v>0</v>
      </c>
      <c r="P145" s="169">
        <v>143600</v>
      </c>
      <c r="Q145" s="276">
        <v>0</v>
      </c>
      <c r="R145" s="276">
        <v>21.283533422261748</v>
      </c>
      <c r="S145" s="276">
        <v>0</v>
      </c>
      <c r="T145" s="277">
        <v>0</v>
      </c>
      <c r="U145" s="277">
        <v>0</v>
      </c>
      <c r="W145" s="67"/>
      <c r="X145" s="67"/>
      <c r="Y145" s="67"/>
      <c r="Z145" s="67"/>
      <c r="AA145" s="318">
        <v>143600</v>
      </c>
      <c r="AB145" s="310">
        <v>0</v>
      </c>
      <c r="AC145" s="67"/>
      <c r="AD145" s="59"/>
      <c r="AE145" s="294">
        <v>0</v>
      </c>
      <c r="AF145" s="293">
        <v>0</v>
      </c>
      <c r="AG145" s="294">
        <v>0</v>
      </c>
      <c r="AH145" s="293">
        <v>0</v>
      </c>
      <c r="AI145" s="293">
        <v>21</v>
      </c>
    </row>
    <row r="146" spans="1:35" s="86" customFormat="1">
      <c r="A146" s="170" t="s">
        <v>716</v>
      </c>
      <c r="B146" s="272" t="s">
        <v>105</v>
      </c>
      <c r="C146" s="172" t="s">
        <v>14</v>
      </c>
      <c r="D146" s="172"/>
      <c r="E146" s="265">
        <v>10</v>
      </c>
      <c r="F146" s="266">
        <v>27.6</v>
      </c>
      <c r="G146" s="266">
        <v>29.700000000000003</v>
      </c>
      <c r="H146" s="267">
        <v>0.92929292929292928</v>
      </c>
      <c r="I146" s="267">
        <v>0.62</v>
      </c>
      <c r="J146" s="169">
        <v>184500</v>
      </c>
      <c r="K146" s="273"/>
      <c r="L146" s="268">
        <v>18</v>
      </c>
      <c r="M146" s="274">
        <f>L146/I146</f>
        <v>29.032258064516128</v>
      </c>
      <c r="O146" s="275">
        <v>1</v>
      </c>
      <c r="P146" s="169">
        <v>184500</v>
      </c>
      <c r="Q146" s="276">
        <v>42</v>
      </c>
      <c r="R146" s="276">
        <v>-1.963539350822586</v>
      </c>
      <c r="S146" s="276">
        <v>42</v>
      </c>
      <c r="T146" s="277">
        <v>1.024390243902439</v>
      </c>
      <c r="U146" s="277">
        <v>41</v>
      </c>
      <c r="W146" s="67" t="s">
        <v>716</v>
      </c>
      <c r="X146" s="67" t="s">
        <v>14</v>
      </c>
      <c r="Y146" s="67"/>
      <c r="Z146" s="67" t="s">
        <v>828</v>
      </c>
      <c r="AA146" s="317">
        <v>238600</v>
      </c>
      <c r="AB146" s="71">
        <v>6</v>
      </c>
      <c r="AC146" s="67" t="s">
        <v>826</v>
      </c>
      <c r="AD146" s="59">
        <v>249</v>
      </c>
      <c r="AE146" s="305">
        <v>1.04</v>
      </c>
      <c r="AF146" s="305">
        <v>43</v>
      </c>
      <c r="AG146" s="305">
        <v>42</v>
      </c>
      <c r="AH146" s="305">
        <v>46</v>
      </c>
      <c r="AI146" s="316">
        <v>0</v>
      </c>
    </row>
    <row r="147" spans="1:35" s="86" customFormat="1">
      <c r="A147" s="170" t="s">
        <v>717</v>
      </c>
      <c r="B147" s="272" t="s">
        <v>53</v>
      </c>
      <c r="C147" s="278" t="s">
        <v>6</v>
      </c>
      <c r="D147" s="278"/>
      <c r="E147" s="265">
        <v>0</v>
      </c>
      <c r="F147" s="266">
        <v>0</v>
      </c>
      <c r="G147" s="266" t="s">
        <v>693</v>
      </c>
      <c r="H147" s="267">
        <v>0</v>
      </c>
      <c r="I147" s="267">
        <v>0</v>
      </c>
      <c r="J147" s="169">
        <v>122600</v>
      </c>
      <c r="K147" s="85"/>
      <c r="L147" s="274">
        <v>0</v>
      </c>
      <c r="M147" s="274">
        <v>0</v>
      </c>
      <c r="O147" s="275">
        <v>1</v>
      </c>
      <c r="P147" s="169">
        <v>122600</v>
      </c>
      <c r="Q147" s="276">
        <v>63</v>
      </c>
      <c r="R147" s="276">
        <v>-71.486883059137398</v>
      </c>
      <c r="S147" s="276">
        <v>63</v>
      </c>
      <c r="T147" s="277">
        <v>0.78749999999999998</v>
      </c>
      <c r="U147" s="277">
        <v>80</v>
      </c>
      <c r="W147" s="67" t="s">
        <v>717</v>
      </c>
      <c r="X147" s="67" t="s">
        <v>6</v>
      </c>
      <c r="Y147" s="67"/>
      <c r="Z147" s="67" t="s">
        <v>834</v>
      </c>
      <c r="AA147" s="317">
        <v>198900</v>
      </c>
      <c r="AB147" s="71">
        <v>4</v>
      </c>
      <c r="AC147" s="67" t="s">
        <v>826</v>
      </c>
      <c r="AD147" s="59">
        <v>319</v>
      </c>
      <c r="AE147" s="305">
        <v>0.59</v>
      </c>
      <c r="AF147" s="305">
        <v>47</v>
      </c>
      <c r="AG147" s="305">
        <v>80</v>
      </c>
      <c r="AH147" s="305">
        <v>42</v>
      </c>
      <c r="AI147" s="316">
        <v>34</v>
      </c>
    </row>
    <row r="148" spans="1:35" s="86" customFormat="1">
      <c r="A148" s="170" t="s">
        <v>7</v>
      </c>
      <c r="B148" s="272" t="s">
        <v>4</v>
      </c>
      <c r="C148" s="172" t="s">
        <v>8</v>
      </c>
      <c r="D148" s="172"/>
      <c r="E148" s="265">
        <v>19</v>
      </c>
      <c r="F148" s="266">
        <v>57.368421052631582</v>
      </c>
      <c r="G148" s="266">
        <v>76.15789473684211</v>
      </c>
      <c r="H148" s="267">
        <v>0.75328265376641323</v>
      </c>
      <c r="I148" s="267">
        <v>0.75</v>
      </c>
      <c r="J148" s="169">
        <v>383500</v>
      </c>
      <c r="K148" s="273"/>
      <c r="L148" s="268">
        <v>57.086956521739133</v>
      </c>
      <c r="M148" s="274">
        <f>L148/I148</f>
        <v>76.115942028985515</v>
      </c>
      <c r="O148" s="275">
        <v>4</v>
      </c>
      <c r="P148" s="169">
        <v>345400</v>
      </c>
      <c r="Q148" s="276">
        <v>48</v>
      </c>
      <c r="R148" s="276">
        <v>45.579368608270329</v>
      </c>
      <c r="S148" s="276">
        <v>42.333333333333336</v>
      </c>
      <c r="T148" s="277">
        <v>0.66435986159169547</v>
      </c>
      <c r="U148" s="277">
        <v>72.25</v>
      </c>
      <c r="W148" s="67" t="s">
        <v>7</v>
      </c>
      <c r="X148" s="67" t="s">
        <v>8</v>
      </c>
      <c r="Y148" s="67"/>
      <c r="Z148" s="67" t="s">
        <v>833</v>
      </c>
      <c r="AA148" s="317">
        <v>429500</v>
      </c>
      <c r="AB148" s="71">
        <v>9</v>
      </c>
      <c r="AC148" s="67" t="s">
        <v>826</v>
      </c>
      <c r="AD148" s="59">
        <v>688</v>
      </c>
      <c r="AE148" s="305">
        <v>0.82</v>
      </c>
      <c r="AF148" s="305">
        <v>63</v>
      </c>
      <c r="AG148" s="305">
        <v>76</v>
      </c>
      <c r="AH148" s="305">
        <v>69</v>
      </c>
      <c r="AI148" s="316">
        <v>56</v>
      </c>
    </row>
    <row r="149" spans="1:35" s="86" customFormat="1">
      <c r="A149" s="170" t="s">
        <v>83</v>
      </c>
      <c r="B149" s="272" t="s">
        <v>23</v>
      </c>
      <c r="C149" s="278" t="s">
        <v>14</v>
      </c>
      <c r="D149" s="278" t="s">
        <v>8</v>
      </c>
      <c r="E149" s="265">
        <v>19</v>
      </c>
      <c r="F149" s="266">
        <v>39.10526315789474</v>
      </c>
      <c r="G149" s="266">
        <v>34.631578947368425</v>
      </c>
      <c r="H149" s="267">
        <v>1.1291793313069909</v>
      </c>
      <c r="I149" s="267">
        <v>0.98</v>
      </c>
      <c r="J149" s="169">
        <v>261400</v>
      </c>
      <c r="K149" s="85"/>
      <c r="L149" s="274">
        <v>36.291666666666664</v>
      </c>
      <c r="M149" s="274">
        <f>L149/I149</f>
        <v>37.032312925170068</v>
      </c>
      <c r="O149" s="275">
        <v>4</v>
      </c>
      <c r="P149" s="169">
        <v>279500</v>
      </c>
      <c r="Q149" s="276">
        <v>46.75</v>
      </c>
      <c r="R149" s="276">
        <v>15.27745664739885</v>
      </c>
      <c r="S149" s="276">
        <v>50</v>
      </c>
      <c r="T149" s="277">
        <v>1.1065088757396451</v>
      </c>
      <c r="U149" s="277">
        <v>42.25</v>
      </c>
      <c r="W149" s="67" t="s">
        <v>83</v>
      </c>
      <c r="X149" s="67" t="s">
        <v>14</v>
      </c>
      <c r="Y149" s="67" t="s">
        <v>8</v>
      </c>
      <c r="Z149" s="67" t="s">
        <v>827</v>
      </c>
      <c r="AA149" s="317">
        <v>269300</v>
      </c>
      <c r="AB149" s="71">
        <v>9</v>
      </c>
      <c r="AC149" s="67" t="s">
        <v>826</v>
      </c>
      <c r="AD149" s="59">
        <v>381</v>
      </c>
      <c r="AE149" s="305">
        <v>0.99</v>
      </c>
      <c r="AF149" s="305">
        <v>42</v>
      </c>
      <c r="AG149" s="305">
        <v>42</v>
      </c>
      <c r="AH149" s="305">
        <v>37</v>
      </c>
      <c r="AI149" s="316">
        <v>56</v>
      </c>
    </row>
    <row r="150" spans="1:35" s="86" customFormat="1">
      <c r="A150" s="170" t="s">
        <v>9</v>
      </c>
      <c r="B150" s="272" t="s">
        <v>4</v>
      </c>
      <c r="C150" s="172" t="s">
        <v>8</v>
      </c>
      <c r="D150" s="172" t="s">
        <v>6</v>
      </c>
      <c r="E150" s="265">
        <v>21</v>
      </c>
      <c r="F150" s="266">
        <v>39.80952380952381</v>
      </c>
      <c r="G150" s="266">
        <v>60.095238095238095</v>
      </c>
      <c r="H150" s="267">
        <v>0.66244057052297944</v>
      </c>
      <c r="I150" s="267">
        <v>0.76</v>
      </c>
      <c r="J150" s="169">
        <v>266100</v>
      </c>
      <c r="K150" s="273"/>
      <c r="L150" s="268">
        <v>55.18181818181818</v>
      </c>
      <c r="M150" s="274">
        <f>L150/I150</f>
        <v>72.607655502392348</v>
      </c>
      <c r="O150" s="275">
        <v>4</v>
      </c>
      <c r="P150" s="169">
        <v>253400</v>
      </c>
      <c r="Q150" s="276">
        <v>31</v>
      </c>
      <c r="R150" s="276">
        <v>57.672298799466432</v>
      </c>
      <c r="S150" s="276">
        <v>38</v>
      </c>
      <c r="T150" s="277">
        <v>1</v>
      </c>
      <c r="U150" s="277">
        <v>31</v>
      </c>
      <c r="W150" s="67" t="s">
        <v>9</v>
      </c>
      <c r="X150" s="67" t="s">
        <v>8</v>
      </c>
      <c r="Y150" s="67" t="s">
        <v>6</v>
      </c>
      <c r="Z150" s="67" t="s">
        <v>833</v>
      </c>
      <c r="AA150" s="317">
        <v>253100</v>
      </c>
      <c r="AB150" s="71">
        <v>9</v>
      </c>
      <c r="AC150" s="67" t="s">
        <v>826</v>
      </c>
      <c r="AD150" s="59">
        <v>373</v>
      </c>
      <c r="AE150" s="305">
        <v>0.9</v>
      </c>
      <c r="AF150" s="305">
        <v>37</v>
      </c>
      <c r="AG150" s="305">
        <v>41</v>
      </c>
      <c r="AH150" s="305">
        <v>47</v>
      </c>
      <c r="AI150" s="316">
        <v>13</v>
      </c>
    </row>
    <row r="151" spans="1:35" s="86" customFormat="1">
      <c r="A151" s="170" t="s">
        <v>718</v>
      </c>
      <c r="B151" s="272" t="s">
        <v>58</v>
      </c>
      <c r="C151" s="278" t="s">
        <v>6</v>
      </c>
      <c r="D151" s="278"/>
      <c r="E151" s="265">
        <v>0</v>
      </c>
      <c r="F151" s="266">
        <v>0</v>
      </c>
      <c r="G151" s="266" t="s">
        <v>693</v>
      </c>
      <c r="H151" s="267">
        <v>0</v>
      </c>
      <c r="I151" s="267">
        <v>0.47</v>
      </c>
      <c r="J151" s="169">
        <v>132000</v>
      </c>
      <c r="K151" s="273"/>
      <c r="L151" s="274">
        <v>21</v>
      </c>
      <c r="M151" s="274">
        <f>L151/I151</f>
        <v>44.680851063829792</v>
      </c>
      <c r="O151" s="275">
        <v>0</v>
      </c>
      <c r="P151" s="169">
        <v>132000</v>
      </c>
      <c r="Q151" s="276">
        <v>0</v>
      </c>
      <c r="R151" s="276">
        <v>19.564250778123611</v>
      </c>
      <c r="S151" s="276">
        <v>0</v>
      </c>
      <c r="T151" s="277">
        <v>0</v>
      </c>
      <c r="U151" s="277">
        <v>0</v>
      </c>
      <c r="W151" s="67"/>
      <c r="X151" s="67"/>
      <c r="Y151" s="67"/>
      <c r="Z151" s="67"/>
      <c r="AA151" s="318">
        <v>132000</v>
      </c>
      <c r="AB151" s="310">
        <v>0</v>
      </c>
      <c r="AC151" s="67"/>
      <c r="AD151" s="59"/>
      <c r="AE151" s="294">
        <v>0</v>
      </c>
      <c r="AF151" s="293">
        <v>0</v>
      </c>
      <c r="AG151" s="294">
        <v>0</v>
      </c>
      <c r="AH151" s="293">
        <v>0</v>
      </c>
      <c r="AI151" s="293">
        <v>20</v>
      </c>
    </row>
    <row r="152" spans="1:35" s="86" customFormat="1">
      <c r="A152" s="170" t="s">
        <v>633</v>
      </c>
      <c r="B152" s="272" t="s">
        <v>566</v>
      </c>
      <c r="C152" s="278" t="s">
        <v>397</v>
      </c>
      <c r="D152" s="278" t="s">
        <v>37</v>
      </c>
      <c r="E152" s="265">
        <v>2</v>
      </c>
      <c r="F152" s="266">
        <v>61</v>
      </c>
      <c r="G152" s="266">
        <v>80</v>
      </c>
      <c r="H152" s="267">
        <v>0.76249999999999996</v>
      </c>
      <c r="I152" s="267">
        <v>0</v>
      </c>
      <c r="J152" s="169">
        <v>285400</v>
      </c>
      <c r="K152" s="273"/>
      <c r="L152" s="274">
        <v>0</v>
      </c>
      <c r="M152" s="274">
        <v>0</v>
      </c>
      <c r="O152" s="275">
        <v>0</v>
      </c>
      <c r="P152" s="169">
        <v>285400</v>
      </c>
      <c r="Q152" s="276">
        <v>0</v>
      </c>
      <c r="R152" s="276">
        <v>42.300281606639992</v>
      </c>
      <c r="S152" s="276">
        <v>0</v>
      </c>
      <c r="T152" s="277">
        <v>0</v>
      </c>
      <c r="U152" s="277">
        <v>0</v>
      </c>
      <c r="W152" s="67"/>
      <c r="X152" s="67"/>
      <c r="Y152" s="67"/>
      <c r="Z152" s="67"/>
      <c r="AA152" s="318">
        <v>285400</v>
      </c>
      <c r="AB152" s="310">
        <v>0</v>
      </c>
      <c r="AC152" s="67"/>
      <c r="AD152" s="59"/>
      <c r="AE152" s="294">
        <v>0</v>
      </c>
      <c r="AF152" s="293">
        <v>0</v>
      </c>
      <c r="AG152" s="294">
        <v>0</v>
      </c>
      <c r="AH152" s="293">
        <v>0</v>
      </c>
      <c r="AI152" s="293">
        <v>42</v>
      </c>
    </row>
    <row r="153" spans="1:35" s="86" customFormat="1">
      <c r="A153" s="170" t="s">
        <v>185</v>
      </c>
      <c r="B153" s="272" t="s">
        <v>657</v>
      </c>
      <c r="C153" s="278" t="s">
        <v>6</v>
      </c>
      <c r="D153" s="278"/>
      <c r="E153" s="265">
        <v>13</v>
      </c>
      <c r="F153" s="266">
        <v>54.615384615384613</v>
      </c>
      <c r="G153" s="266">
        <v>71.384615384615387</v>
      </c>
      <c r="H153" s="267">
        <v>0.76508620689655171</v>
      </c>
      <c r="I153" s="267">
        <v>0.52</v>
      </c>
      <c r="J153" s="169">
        <v>365100</v>
      </c>
      <c r="K153" s="85"/>
      <c r="L153" s="274">
        <v>41.75</v>
      </c>
      <c r="M153" s="274">
        <f>L153/I153</f>
        <v>80.288461538461533</v>
      </c>
      <c r="O153" s="275">
        <v>4</v>
      </c>
      <c r="P153" s="169">
        <v>332800</v>
      </c>
      <c r="Q153" s="276">
        <v>52.75</v>
      </c>
      <c r="R153" s="276">
        <v>88.976878612716774</v>
      </c>
      <c r="S153" s="276">
        <v>31</v>
      </c>
      <c r="T153" s="277">
        <v>0.65937500000000004</v>
      </c>
      <c r="U153" s="277">
        <v>80</v>
      </c>
      <c r="W153" s="67" t="s">
        <v>185</v>
      </c>
      <c r="X153" s="67" t="s">
        <v>6</v>
      </c>
      <c r="Y153" s="67"/>
      <c r="Z153" s="67" t="s">
        <v>841</v>
      </c>
      <c r="AA153" s="317">
        <v>231400</v>
      </c>
      <c r="AB153" s="71">
        <v>9</v>
      </c>
      <c r="AC153" s="67" t="s">
        <v>826</v>
      </c>
      <c r="AD153" s="59">
        <v>720</v>
      </c>
      <c r="AE153" s="305">
        <v>0.5</v>
      </c>
      <c r="AF153" s="305">
        <v>40</v>
      </c>
      <c r="AG153" s="305">
        <v>80</v>
      </c>
      <c r="AH153" s="305">
        <v>32</v>
      </c>
      <c r="AI153" s="316">
        <v>36</v>
      </c>
    </row>
    <row r="154" spans="1:35" s="86" customFormat="1">
      <c r="A154" s="170" t="s">
        <v>280</v>
      </c>
      <c r="B154" s="272" t="s">
        <v>107</v>
      </c>
      <c r="C154" s="278" t="s">
        <v>6</v>
      </c>
      <c r="D154" s="172" t="s">
        <v>3</v>
      </c>
      <c r="E154" s="265">
        <v>24</v>
      </c>
      <c r="F154" s="266">
        <v>48.458333333333336</v>
      </c>
      <c r="G154" s="266">
        <v>78.333333333333329</v>
      </c>
      <c r="H154" s="267">
        <v>0.61861702127659579</v>
      </c>
      <c r="I154" s="267">
        <v>0.62</v>
      </c>
      <c r="J154" s="169">
        <v>323900</v>
      </c>
      <c r="K154" s="85"/>
      <c r="L154" s="268">
        <v>45.217391304347828</v>
      </c>
      <c r="M154" s="274">
        <f>L154/I154</f>
        <v>72.931276297335202</v>
      </c>
      <c r="O154" s="275">
        <v>4</v>
      </c>
      <c r="P154" s="169">
        <v>368500</v>
      </c>
      <c r="Q154" s="276">
        <v>68</v>
      </c>
      <c r="R154" s="276">
        <v>18.850600266785221</v>
      </c>
      <c r="S154" s="276">
        <v>58.666666666666664</v>
      </c>
      <c r="T154" s="277">
        <v>0.85</v>
      </c>
      <c r="U154" s="277">
        <v>80</v>
      </c>
      <c r="W154" s="67" t="s">
        <v>280</v>
      </c>
      <c r="X154" s="67" t="s">
        <v>6</v>
      </c>
      <c r="Y154" s="67" t="s">
        <v>3</v>
      </c>
      <c r="Z154" s="67" t="s">
        <v>835</v>
      </c>
      <c r="AA154" s="317">
        <v>358900</v>
      </c>
      <c r="AB154" s="71">
        <v>9</v>
      </c>
      <c r="AC154" s="67" t="s">
        <v>826</v>
      </c>
      <c r="AD154" s="59">
        <v>723</v>
      </c>
      <c r="AE154" s="305">
        <v>0.73</v>
      </c>
      <c r="AF154" s="305">
        <v>59</v>
      </c>
      <c r="AG154" s="305">
        <v>80</v>
      </c>
      <c r="AH154" s="305">
        <v>52</v>
      </c>
      <c r="AI154" s="316">
        <v>86</v>
      </c>
    </row>
    <row r="155" spans="1:35" s="86" customFormat="1">
      <c r="A155" s="170" t="s">
        <v>471</v>
      </c>
      <c r="B155" s="272" t="s">
        <v>657</v>
      </c>
      <c r="C155" s="278" t="s">
        <v>8</v>
      </c>
      <c r="D155" s="278"/>
      <c r="E155" s="265">
        <v>5</v>
      </c>
      <c r="F155" s="266">
        <v>19</v>
      </c>
      <c r="G155" s="266">
        <v>37.200000000000003</v>
      </c>
      <c r="H155" s="267">
        <v>0.510752688172043</v>
      </c>
      <c r="I155" s="267">
        <v>0</v>
      </c>
      <c r="J155" s="169">
        <v>143600</v>
      </c>
      <c r="K155" s="85"/>
      <c r="L155" s="274">
        <v>0</v>
      </c>
      <c r="M155" s="274">
        <v>0</v>
      </c>
      <c r="O155" s="275">
        <v>0</v>
      </c>
      <c r="P155" s="169">
        <v>143600</v>
      </c>
      <c r="Q155" s="276">
        <v>0</v>
      </c>
      <c r="R155" s="276">
        <v>21.283533422261748</v>
      </c>
      <c r="S155" s="276">
        <v>0</v>
      </c>
      <c r="T155" s="277">
        <v>0</v>
      </c>
      <c r="U155" s="277">
        <v>0</v>
      </c>
      <c r="W155" s="67"/>
      <c r="X155" s="67"/>
      <c r="Y155" s="67"/>
      <c r="Z155" s="67"/>
      <c r="AA155" s="318">
        <v>143600</v>
      </c>
      <c r="AB155" s="310">
        <v>0</v>
      </c>
      <c r="AC155" s="67"/>
      <c r="AD155" s="59"/>
      <c r="AE155" s="294">
        <v>0</v>
      </c>
      <c r="AF155" s="293">
        <v>0</v>
      </c>
      <c r="AG155" s="294">
        <v>0</v>
      </c>
      <c r="AH155" s="293">
        <v>0</v>
      </c>
      <c r="AI155" s="293">
        <v>21</v>
      </c>
    </row>
    <row r="156" spans="1:35" s="86" customFormat="1">
      <c r="A156" s="170" t="s">
        <v>115</v>
      </c>
      <c r="B156" s="272" t="s">
        <v>82</v>
      </c>
      <c r="C156" s="172" t="s">
        <v>14</v>
      </c>
      <c r="D156" s="172" t="s">
        <v>8</v>
      </c>
      <c r="E156" s="265">
        <v>16</v>
      </c>
      <c r="F156" s="266">
        <v>38</v>
      </c>
      <c r="G156" s="266">
        <v>39.5625</v>
      </c>
      <c r="H156" s="267">
        <v>0.96050552922590837</v>
      </c>
      <c r="I156" s="267">
        <v>0.79</v>
      </c>
      <c r="J156" s="169">
        <v>254000</v>
      </c>
      <c r="K156" s="85"/>
      <c r="L156" s="268">
        <v>43.238095238095241</v>
      </c>
      <c r="M156" s="274">
        <f t="shared" ref="M156:M161" si="3">L156/I156</f>
        <v>54.731766124171187</v>
      </c>
      <c r="O156" s="275">
        <v>1</v>
      </c>
      <c r="P156" s="169">
        <v>254000</v>
      </c>
      <c r="Q156" s="276">
        <v>52</v>
      </c>
      <c r="R156" s="276">
        <v>8.9390840373499429</v>
      </c>
      <c r="S156" s="276">
        <v>52</v>
      </c>
      <c r="T156" s="277">
        <v>1.1555555555555554</v>
      </c>
      <c r="U156" s="277">
        <v>45</v>
      </c>
      <c r="W156" s="67" t="s">
        <v>115</v>
      </c>
      <c r="X156" s="67" t="s">
        <v>14</v>
      </c>
      <c r="Y156" s="67" t="s">
        <v>8</v>
      </c>
      <c r="Z156" s="67" t="s">
        <v>832</v>
      </c>
      <c r="AA156" s="317">
        <v>254000</v>
      </c>
      <c r="AB156" s="71">
        <v>2</v>
      </c>
      <c r="AC156" s="67" t="s">
        <v>826</v>
      </c>
      <c r="AD156" s="59">
        <v>60</v>
      </c>
      <c r="AE156" s="305">
        <v>1.1299999999999999</v>
      </c>
      <c r="AF156" s="305">
        <v>34</v>
      </c>
      <c r="AG156" s="305">
        <v>30</v>
      </c>
      <c r="AH156" s="305">
        <v>0</v>
      </c>
      <c r="AI156" s="316">
        <v>49</v>
      </c>
    </row>
    <row r="157" spans="1:35" s="86" customFormat="1">
      <c r="A157" s="170" t="s">
        <v>35</v>
      </c>
      <c r="B157" s="272" t="s">
        <v>31</v>
      </c>
      <c r="C157" s="172" t="s">
        <v>14</v>
      </c>
      <c r="D157" s="172"/>
      <c r="E157" s="265">
        <v>24</v>
      </c>
      <c r="F157" s="266">
        <v>64.083333333333329</v>
      </c>
      <c r="G157" s="266">
        <v>61.666666666666664</v>
      </c>
      <c r="H157" s="267">
        <v>1.0391891891891891</v>
      </c>
      <c r="I157" s="267">
        <v>1.04</v>
      </c>
      <c r="J157" s="169">
        <v>428400</v>
      </c>
      <c r="L157" s="268">
        <v>55.6875</v>
      </c>
      <c r="M157" s="274">
        <f t="shared" si="3"/>
        <v>53.545673076923073</v>
      </c>
      <c r="O157" s="275">
        <v>4</v>
      </c>
      <c r="P157" s="169">
        <v>396500</v>
      </c>
      <c r="Q157" s="276">
        <v>51</v>
      </c>
      <c r="R157" s="276">
        <v>87.300578034682076</v>
      </c>
      <c r="S157" s="276">
        <v>52</v>
      </c>
      <c r="T157" s="277">
        <v>0.93577981651376152</v>
      </c>
      <c r="U157" s="277">
        <v>54.5</v>
      </c>
      <c r="W157" s="67" t="s">
        <v>35</v>
      </c>
      <c r="X157" s="67" t="s">
        <v>14</v>
      </c>
      <c r="Y157" s="67"/>
      <c r="Z157" s="67" t="s">
        <v>825</v>
      </c>
      <c r="AA157" s="317">
        <v>397000</v>
      </c>
      <c r="AB157" s="71">
        <v>9</v>
      </c>
      <c r="AC157" s="67" t="s">
        <v>826</v>
      </c>
      <c r="AD157" s="59">
        <v>497</v>
      </c>
      <c r="AE157" s="305">
        <v>1.02</v>
      </c>
      <c r="AF157" s="305">
        <v>56</v>
      </c>
      <c r="AG157" s="305">
        <v>55</v>
      </c>
      <c r="AH157" s="305">
        <v>49</v>
      </c>
      <c r="AI157" s="316">
        <v>105</v>
      </c>
    </row>
    <row r="158" spans="1:35" s="86" customFormat="1">
      <c r="A158" s="170" t="s">
        <v>281</v>
      </c>
      <c r="B158" s="272" t="s">
        <v>55</v>
      </c>
      <c r="C158" s="174" t="s">
        <v>8</v>
      </c>
      <c r="D158" s="174"/>
      <c r="E158" s="265">
        <v>23</v>
      </c>
      <c r="F158" s="266">
        <v>56.086956521739133</v>
      </c>
      <c r="G158" s="266">
        <v>78.782608695652186</v>
      </c>
      <c r="H158" s="267">
        <v>0.71192052980132448</v>
      </c>
      <c r="I158" s="267">
        <v>0.75</v>
      </c>
      <c r="J158" s="169">
        <v>374900</v>
      </c>
      <c r="K158" s="85"/>
      <c r="L158" s="279">
        <v>59.75</v>
      </c>
      <c r="M158" s="274">
        <f t="shared" si="3"/>
        <v>79.666666666666671</v>
      </c>
      <c r="O158" s="275">
        <v>4</v>
      </c>
      <c r="P158" s="169">
        <v>441400</v>
      </c>
      <c r="Q158" s="276">
        <v>74.5</v>
      </c>
      <c r="R158" s="276">
        <v>100.26500666963096</v>
      </c>
      <c r="S158" s="276">
        <v>83.333333333333329</v>
      </c>
      <c r="T158" s="277">
        <v>1.0681003584229392</v>
      </c>
      <c r="U158" s="277">
        <v>69.75</v>
      </c>
      <c r="W158" s="67" t="s">
        <v>281</v>
      </c>
      <c r="X158" s="67" t="s">
        <v>8</v>
      </c>
      <c r="Y158" s="67"/>
      <c r="Z158" s="67" t="s">
        <v>839</v>
      </c>
      <c r="AA158" s="317">
        <v>386200</v>
      </c>
      <c r="AB158" s="71">
        <v>9</v>
      </c>
      <c r="AC158" s="67" t="s">
        <v>826</v>
      </c>
      <c r="AD158" s="59">
        <v>679</v>
      </c>
      <c r="AE158" s="305">
        <v>0.87</v>
      </c>
      <c r="AF158" s="305">
        <v>66</v>
      </c>
      <c r="AG158" s="305">
        <v>75</v>
      </c>
      <c r="AH158" s="305">
        <v>54</v>
      </c>
      <c r="AI158" s="316">
        <v>67</v>
      </c>
    </row>
    <row r="159" spans="1:35" s="86" customFormat="1">
      <c r="A159" s="170" t="s">
        <v>179</v>
      </c>
      <c r="B159" s="272" t="s">
        <v>24</v>
      </c>
      <c r="C159" s="172" t="s">
        <v>14</v>
      </c>
      <c r="D159" s="172"/>
      <c r="E159" s="265">
        <v>22</v>
      </c>
      <c r="F159" s="266">
        <v>43.5</v>
      </c>
      <c r="G159" s="266">
        <v>49.545454545454547</v>
      </c>
      <c r="H159" s="267">
        <v>0.87798165137614681</v>
      </c>
      <c r="I159" s="267">
        <v>1.04</v>
      </c>
      <c r="J159" s="169">
        <v>290800</v>
      </c>
      <c r="K159" s="273"/>
      <c r="L159" s="268">
        <v>36.65</v>
      </c>
      <c r="M159" s="274">
        <f t="shared" si="3"/>
        <v>35.240384615384613</v>
      </c>
      <c r="O159" s="275">
        <v>3</v>
      </c>
      <c r="P159" s="169">
        <v>291200</v>
      </c>
      <c r="Q159" s="276">
        <v>43.333333333333336</v>
      </c>
      <c r="R159" s="276">
        <v>45.479768786127181</v>
      </c>
      <c r="S159" s="276">
        <v>43.333333333333336</v>
      </c>
      <c r="T159" s="277">
        <v>0.69148936170212405</v>
      </c>
      <c r="U159" s="277">
        <v>62.666666666666998</v>
      </c>
      <c r="W159" s="67" t="s">
        <v>179</v>
      </c>
      <c r="X159" s="67" t="s">
        <v>14</v>
      </c>
      <c r="Y159" s="67"/>
      <c r="Z159" s="67" t="s">
        <v>831</v>
      </c>
      <c r="AA159" s="317">
        <v>254600</v>
      </c>
      <c r="AB159" s="71">
        <v>7</v>
      </c>
      <c r="AC159" s="67" t="s">
        <v>826</v>
      </c>
      <c r="AD159" s="59">
        <v>326</v>
      </c>
      <c r="AE159" s="305">
        <v>0.81</v>
      </c>
      <c r="AF159" s="305">
        <v>38</v>
      </c>
      <c r="AG159" s="305">
        <v>47</v>
      </c>
      <c r="AH159" s="305">
        <v>30</v>
      </c>
      <c r="AI159" s="316">
        <v>63</v>
      </c>
    </row>
    <row r="160" spans="1:35" s="86" customFormat="1">
      <c r="A160" s="170" t="s">
        <v>59</v>
      </c>
      <c r="B160" s="272" t="s">
        <v>53</v>
      </c>
      <c r="C160" s="278" t="s">
        <v>397</v>
      </c>
      <c r="D160" s="278"/>
      <c r="E160" s="265">
        <v>22</v>
      </c>
      <c r="F160" s="266">
        <v>44.68181818181818</v>
      </c>
      <c r="G160" s="266">
        <v>61.18181818181818</v>
      </c>
      <c r="H160" s="267">
        <v>0.73031203566121838</v>
      </c>
      <c r="I160" s="267">
        <v>1.04</v>
      </c>
      <c r="J160" s="169">
        <v>298700</v>
      </c>
      <c r="K160" s="85"/>
      <c r="L160" s="274">
        <v>54.208333333333336</v>
      </c>
      <c r="M160" s="274">
        <f t="shared" si="3"/>
        <v>52.123397435897438</v>
      </c>
      <c r="O160" s="275">
        <v>4</v>
      </c>
      <c r="P160" s="169">
        <v>338000</v>
      </c>
      <c r="Q160" s="276">
        <v>54</v>
      </c>
      <c r="R160" s="276">
        <v>38.289017341040449</v>
      </c>
      <c r="S160" s="276">
        <v>62.333333333333336</v>
      </c>
      <c r="T160" s="277">
        <v>0.86746987951807231</v>
      </c>
      <c r="U160" s="277">
        <v>62.25</v>
      </c>
      <c r="W160" s="67" t="s">
        <v>59</v>
      </c>
      <c r="X160" s="67" t="s">
        <v>397</v>
      </c>
      <c r="Y160" s="67"/>
      <c r="Z160" s="67" t="s">
        <v>834</v>
      </c>
      <c r="AA160" s="317">
        <v>343900</v>
      </c>
      <c r="AB160" s="71">
        <v>5</v>
      </c>
      <c r="AC160" s="67" t="s">
        <v>826</v>
      </c>
      <c r="AD160" s="59">
        <v>307</v>
      </c>
      <c r="AE160" s="305">
        <v>0.86</v>
      </c>
      <c r="AF160" s="305">
        <v>53</v>
      </c>
      <c r="AG160" s="305">
        <v>61</v>
      </c>
      <c r="AH160" s="305">
        <v>53</v>
      </c>
      <c r="AI160" s="316">
        <v>52</v>
      </c>
    </row>
    <row r="161" spans="1:35" s="86" customFormat="1">
      <c r="A161" s="170" t="s">
        <v>388</v>
      </c>
      <c r="B161" s="272" t="s">
        <v>657</v>
      </c>
      <c r="C161" s="172" t="s">
        <v>6</v>
      </c>
      <c r="D161" s="172"/>
      <c r="E161" s="265">
        <v>21</v>
      </c>
      <c r="F161" s="266">
        <v>43.047619047619051</v>
      </c>
      <c r="G161" s="266">
        <v>79.904761904761912</v>
      </c>
      <c r="H161" s="267">
        <v>0.53873659117997619</v>
      </c>
      <c r="I161" s="267">
        <v>0.52</v>
      </c>
      <c r="J161" s="169">
        <v>287800</v>
      </c>
      <c r="K161" s="85"/>
      <c r="L161" s="268">
        <v>41.5</v>
      </c>
      <c r="M161" s="274">
        <f t="shared" si="3"/>
        <v>79.807692307692307</v>
      </c>
      <c r="O161" s="275">
        <v>0</v>
      </c>
      <c r="P161" s="169">
        <v>287800</v>
      </c>
      <c r="Q161" s="276">
        <v>0</v>
      </c>
      <c r="R161" s="276">
        <v>42.655995257151325</v>
      </c>
      <c r="S161" s="276">
        <v>0</v>
      </c>
      <c r="T161" s="277">
        <v>0</v>
      </c>
      <c r="U161" s="277">
        <v>0</v>
      </c>
      <c r="W161" s="67"/>
      <c r="X161" s="67"/>
      <c r="Y161" s="67"/>
      <c r="Z161" s="67"/>
      <c r="AA161" s="318">
        <v>287800</v>
      </c>
      <c r="AB161" s="310">
        <v>0</v>
      </c>
      <c r="AC161" s="67"/>
      <c r="AD161" s="59"/>
      <c r="AE161" s="294">
        <v>0</v>
      </c>
      <c r="AF161" s="293">
        <v>0</v>
      </c>
      <c r="AG161" s="294">
        <v>0</v>
      </c>
      <c r="AH161" s="293">
        <v>0</v>
      </c>
      <c r="AI161" s="293">
        <v>43</v>
      </c>
    </row>
    <row r="162" spans="1:35" s="86" customFormat="1" ht="16.5" customHeight="1">
      <c r="A162" s="170" t="s">
        <v>472</v>
      </c>
      <c r="B162" s="272" t="s">
        <v>107</v>
      </c>
      <c r="C162" s="172" t="s">
        <v>14</v>
      </c>
      <c r="D162" s="172" t="s">
        <v>8</v>
      </c>
      <c r="E162" s="265">
        <v>0</v>
      </c>
      <c r="F162" s="266">
        <v>0</v>
      </c>
      <c r="G162" s="266" t="s">
        <v>693</v>
      </c>
      <c r="H162" s="267">
        <v>0</v>
      </c>
      <c r="I162" s="267">
        <v>0</v>
      </c>
      <c r="J162" s="169">
        <v>122600</v>
      </c>
      <c r="K162" s="273"/>
      <c r="L162" s="274">
        <v>0</v>
      </c>
      <c r="M162" s="274">
        <v>0</v>
      </c>
      <c r="O162" s="275">
        <v>0</v>
      </c>
      <c r="P162" s="169">
        <v>122600</v>
      </c>
      <c r="Q162" s="276">
        <v>0</v>
      </c>
      <c r="R162" s="276">
        <v>18.171038980287534</v>
      </c>
      <c r="S162" s="276">
        <v>0</v>
      </c>
      <c r="T162" s="277">
        <v>0</v>
      </c>
      <c r="U162" s="277">
        <v>0</v>
      </c>
      <c r="W162" s="67"/>
      <c r="X162" s="67"/>
      <c r="Y162" s="67"/>
      <c r="Z162" s="67"/>
      <c r="AA162" s="318">
        <v>122600</v>
      </c>
      <c r="AB162" s="310">
        <v>0</v>
      </c>
      <c r="AC162" s="67"/>
      <c r="AD162" s="59"/>
      <c r="AE162" s="294">
        <v>0</v>
      </c>
      <c r="AF162" s="293">
        <v>0</v>
      </c>
      <c r="AG162" s="294">
        <v>0</v>
      </c>
      <c r="AH162" s="293">
        <v>0</v>
      </c>
      <c r="AI162" s="293">
        <v>18.171038980287534</v>
      </c>
    </row>
    <row r="163" spans="1:35" s="86" customFormat="1">
      <c r="A163" s="170" t="s">
        <v>312</v>
      </c>
      <c r="B163" s="272" t="s">
        <v>566</v>
      </c>
      <c r="C163" s="278" t="s">
        <v>536</v>
      </c>
      <c r="D163" s="278"/>
      <c r="E163" s="265">
        <v>21</v>
      </c>
      <c r="F163" s="266">
        <v>50.80952380952381</v>
      </c>
      <c r="G163" s="266">
        <v>80.428571428571431</v>
      </c>
      <c r="H163" s="267">
        <v>0.63173475429248072</v>
      </c>
      <c r="I163" s="267">
        <v>0.67</v>
      </c>
      <c r="J163" s="169">
        <v>339600</v>
      </c>
      <c r="K163" s="273"/>
      <c r="L163" s="274">
        <v>53.875</v>
      </c>
      <c r="M163" s="274">
        <f>L163/I163</f>
        <v>80.410447761194021</v>
      </c>
      <c r="O163" s="275">
        <v>4</v>
      </c>
      <c r="P163" s="169">
        <v>275600</v>
      </c>
      <c r="Q163" s="276">
        <v>34.25</v>
      </c>
      <c r="R163" s="276">
        <v>56.543352601156073</v>
      </c>
      <c r="S163" s="276">
        <v>24.333333333333332</v>
      </c>
      <c r="T163" s="277">
        <v>0.44193548387096776</v>
      </c>
      <c r="U163" s="277">
        <v>77.5</v>
      </c>
      <c r="W163" s="67" t="s">
        <v>312</v>
      </c>
      <c r="X163" s="302" t="s">
        <v>536</v>
      </c>
      <c r="Y163" s="67"/>
      <c r="Z163" s="67" t="s">
        <v>837</v>
      </c>
      <c r="AA163" s="317">
        <v>229900</v>
      </c>
      <c r="AB163" s="71">
        <v>9</v>
      </c>
      <c r="AC163" s="67" t="s">
        <v>826</v>
      </c>
      <c r="AD163" s="59">
        <v>716</v>
      </c>
      <c r="AE163" s="305">
        <v>0.46</v>
      </c>
      <c r="AF163" s="305">
        <v>37</v>
      </c>
      <c r="AG163" s="305">
        <v>80</v>
      </c>
      <c r="AH163" s="305">
        <v>39</v>
      </c>
      <c r="AI163" s="316">
        <v>-2</v>
      </c>
    </row>
    <row r="164" spans="1:35" s="86" customFormat="1">
      <c r="A164" s="170" t="s">
        <v>780</v>
      </c>
      <c r="B164" s="272" t="s">
        <v>106</v>
      </c>
      <c r="C164" s="278" t="s">
        <v>8</v>
      </c>
      <c r="D164" s="278"/>
      <c r="E164" s="265"/>
      <c r="F164" s="266"/>
      <c r="G164" s="266"/>
      <c r="H164" s="267"/>
      <c r="I164" s="267"/>
      <c r="J164" s="169">
        <v>264900</v>
      </c>
      <c r="K164" s="273"/>
      <c r="L164" s="274">
        <v>0</v>
      </c>
      <c r="M164" s="274">
        <v>0</v>
      </c>
      <c r="O164" s="275">
        <v>4</v>
      </c>
      <c r="P164" s="169">
        <v>254500</v>
      </c>
      <c r="Q164" s="276">
        <v>30.5</v>
      </c>
      <c r="R164" s="276">
        <v>56.161405068919521</v>
      </c>
      <c r="S164" s="276">
        <v>35.333333333333336</v>
      </c>
      <c r="T164" s="277">
        <v>0.580952380952381</v>
      </c>
      <c r="U164" s="277">
        <v>52.5</v>
      </c>
      <c r="W164" s="67" t="s">
        <v>780</v>
      </c>
      <c r="X164" s="67" t="s">
        <v>8</v>
      </c>
      <c r="Y164" s="67"/>
      <c r="Z164" s="67" t="s">
        <v>840</v>
      </c>
      <c r="AA164" s="317">
        <v>282800</v>
      </c>
      <c r="AB164" s="71">
        <v>7</v>
      </c>
      <c r="AC164" s="67" t="s">
        <v>826</v>
      </c>
      <c r="AD164" s="59">
        <v>363</v>
      </c>
      <c r="AE164" s="305">
        <v>0.75</v>
      </c>
      <c r="AF164" s="305">
        <v>39</v>
      </c>
      <c r="AG164" s="305">
        <v>52</v>
      </c>
      <c r="AH164" s="305">
        <v>50</v>
      </c>
      <c r="AI164" s="316">
        <v>53</v>
      </c>
    </row>
    <row r="165" spans="1:35" s="86" customFormat="1">
      <c r="A165" s="170" t="s">
        <v>473</v>
      </c>
      <c r="B165" s="272" t="s">
        <v>657</v>
      </c>
      <c r="C165" s="278" t="s">
        <v>8</v>
      </c>
      <c r="D165" s="278"/>
      <c r="E165" s="265">
        <v>0</v>
      </c>
      <c r="F165" s="266">
        <v>0</v>
      </c>
      <c r="G165" s="266" t="s">
        <v>693</v>
      </c>
      <c r="H165" s="267">
        <v>0</v>
      </c>
      <c r="I165" s="267">
        <v>0</v>
      </c>
      <c r="J165" s="169">
        <v>122600</v>
      </c>
      <c r="K165" s="273"/>
      <c r="L165" s="274">
        <v>0</v>
      </c>
      <c r="M165" s="274">
        <v>0</v>
      </c>
      <c r="O165" s="275">
        <v>0</v>
      </c>
      <c r="P165" s="169">
        <v>122600</v>
      </c>
      <c r="Q165" s="276">
        <v>0</v>
      </c>
      <c r="R165" s="276">
        <v>18.171038980287534</v>
      </c>
      <c r="S165" s="276">
        <v>0</v>
      </c>
      <c r="T165" s="277">
        <v>0</v>
      </c>
      <c r="U165" s="277">
        <v>0</v>
      </c>
      <c r="W165" s="67"/>
      <c r="X165" s="67"/>
      <c r="Y165" s="67"/>
      <c r="Z165" s="67"/>
      <c r="AA165" s="318">
        <v>122600</v>
      </c>
      <c r="AB165" s="310">
        <v>0</v>
      </c>
      <c r="AC165" s="67"/>
      <c r="AD165" s="59"/>
      <c r="AE165" s="294">
        <v>0</v>
      </c>
      <c r="AF165" s="293">
        <v>0</v>
      </c>
      <c r="AG165" s="294">
        <v>0</v>
      </c>
      <c r="AH165" s="293">
        <v>0</v>
      </c>
      <c r="AI165" s="293">
        <v>18.171038980287534</v>
      </c>
    </row>
    <row r="166" spans="1:35" s="86" customFormat="1">
      <c r="A166" s="287" t="s">
        <v>186</v>
      </c>
      <c r="B166" s="280" t="s">
        <v>106</v>
      </c>
      <c r="C166" s="281" t="s">
        <v>8</v>
      </c>
      <c r="D166" s="281" t="s">
        <v>14</v>
      </c>
      <c r="E166" s="282"/>
      <c r="F166" s="283">
        <v>44</v>
      </c>
      <c r="G166" s="283">
        <v>50</v>
      </c>
      <c r="H166" s="284">
        <v>0.88</v>
      </c>
      <c r="I166" s="284">
        <v>0.98</v>
      </c>
      <c r="J166" s="180">
        <v>293600</v>
      </c>
      <c r="K166" s="285"/>
      <c r="L166" s="286">
        <v>37</v>
      </c>
      <c r="M166" s="286">
        <v>38</v>
      </c>
      <c r="N166" s="287"/>
      <c r="O166" s="288">
        <v>0</v>
      </c>
      <c r="P166" s="180">
        <v>293000</v>
      </c>
      <c r="Q166" s="289">
        <v>0</v>
      </c>
      <c r="R166" s="289">
        <v>43.426708166592562</v>
      </c>
      <c r="S166" s="289">
        <v>0</v>
      </c>
      <c r="T166" s="290">
        <v>0</v>
      </c>
      <c r="U166" s="290">
        <v>0</v>
      </c>
      <c r="W166" s="67" t="s">
        <v>186</v>
      </c>
      <c r="X166" s="67" t="s">
        <v>8</v>
      </c>
      <c r="Y166" s="67" t="s">
        <v>14</v>
      </c>
      <c r="Z166" s="67" t="s">
        <v>840</v>
      </c>
      <c r="AA166" s="317">
        <v>248300</v>
      </c>
      <c r="AB166" s="71">
        <v>4</v>
      </c>
      <c r="AC166" s="67" t="s">
        <v>826</v>
      </c>
      <c r="AD166" s="59">
        <v>171</v>
      </c>
      <c r="AE166" s="305">
        <v>0.67</v>
      </c>
      <c r="AF166" s="305">
        <v>29</v>
      </c>
      <c r="AG166" s="305">
        <v>43</v>
      </c>
      <c r="AH166" s="305">
        <v>27</v>
      </c>
      <c r="AI166" s="316">
        <v>71</v>
      </c>
    </row>
    <row r="167" spans="1:35" s="86" customFormat="1">
      <c r="A167" s="170" t="s">
        <v>474</v>
      </c>
      <c r="B167" s="272" t="s">
        <v>24</v>
      </c>
      <c r="C167" s="278" t="s">
        <v>14</v>
      </c>
      <c r="D167" s="278" t="s">
        <v>8</v>
      </c>
      <c r="E167" s="265">
        <v>0</v>
      </c>
      <c r="F167" s="266">
        <v>0</v>
      </c>
      <c r="G167" s="266" t="s">
        <v>693</v>
      </c>
      <c r="H167" s="267">
        <v>0</v>
      </c>
      <c r="I167" s="267">
        <v>0</v>
      </c>
      <c r="J167" s="169">
        <v>122600</v>
      </c>
      <c r="K167" s="273"/>
      <c r="L167" s="274">
        <v>0</v>
      </c>
      <c r="M167" s="274">
        <v>0</v>
      </c>
      <c r="O167" s="275">
        <v>0</v>
      </c>
      <c r="P167" s="169">
        <v>122600</v>
      </c>
      <c r="Q167" s="276">
        <v>0</v>
      </c>
      <c r="R167" s="276">
        <v>18.171038980287534</v>
      </c>
      <c r="S167" s="276">
        <v>0</v>
      </c>
      <c r="T167" s="277">
        <v>0</v>
      </c>
      <c r="U167" s="277">
        <v>0</v>
      </c>
      <c r="W167" s="67"/>
      <c r="X167" s="67"/>
      <c r="Y167" s="67"/>
      <c r="Z167" s="67"/>
      <c r="AA167" s="318">
        <v>122600</v>
      </c>
      <c r="AB167" s="310">
        <v>0</v>
      </c>
      <c r="AC167" s="67"/>
      <c r="AD167" s="59"/>
      <c r="AE167" s="294">
        <v>0</v>
      </c>
      <c r="AF167" s="293">
        <v>0</v>
      </c>
      <c r="AG167" s="294">
        <v>0</v>
      </c>
      <c r="AH167" s="293">
        <v>0</v>
      </c>
      <c r="AI167" s="293">
        <v>18.171038980287534</v>
      </c>
    </row>
    <row r="168" spans="1:35" s="86" customFormat="1">
      <c r="A168" s="170" t="s">
        <v>296</v>
      </c>
      <c r="B168" s="272" t="s">
        <v>23</v>
      </c>
      <c r="C168" s="278" t="s">
        <v>397</v>
      </c>
      <c r="D168" s="278" t="s">
        <v>8</v>
      </c>
      <c r="E168" s="265">
        <v>1</v>
      </c>
      <c r="F168" s="266">
        <v>30</v>
      </c>
      <c r="G168" s="266">
        <v>45</v>
      </c>
      <c r="H168" s="267">
        <v>0.66666666666666663</v>
      </c>
      <c r="I168" s="267">
        <v>0</v>
      </c>
      <c r="J168" s="169">
        <v>160400</v>
      </c>
      <c r="K168" s="85"/>
      <c r="L168" s="274">
        <v>0</v>
      </c>
      <c r="M168" s="274">
        <v>0</v>
      </c>
      <c r="O168" s="275">
        <v>0</v>
      </c>
      <c r="P168" s="169">
        <v>160400</v>
      </c>
      <c r="Q168" s="276">
        <v>0</v>
      </c>
      <c r="R168" s="276">
        <v>23.773528975841113</v>
      </c>
      <c r="S168" s="276">
        <v>0</v>
      </c>
      <c r="T168" s="277">
        <v>0</v>
      </c>
      <c r="U168" s="277">
        <v>0</v>
      </c>
      <c r="W168" s="67"/>
      <c r="X168" s="67"/>
      <c r="Y168" s="67"/>
      <c r="Z168" s="67"/>
      <c r="AA168" s="318">
        <v>160400</v>
      </c>
      <c r="AB168" s="310">
        <v>0</v>
      </c>
      <c r="AC168" s="67"/>
      <c r="AD168" s="59"/>
      <c r="AE168" s="294">
        <v>0</v>
      </c>
      <c r="AF168" s="293">
        <v>0</v>
      </c>
      <c r="AG168" s="294">
        <v>0</v>
      </c>
      <c r="AH168" s="293">
        <v>0</v>
      </c>
      <c r="AI168" s="293">
        <v>24</v>
      </c>
    </row>
    <row r="169" spans="1:35" s="86" customFormat="1">
      <c r="A169" s="170" t="s">
        <v>360</v>
      </c>
      <c r="B169" s="272" t="s">
        <v>105</v>
      </c>
      <c r="C169" s="172" t="s">
        <v>14</v>
      </c>
      <c r="D169" s="172"/>
      <c r="E169" s="265">
        <v>14</v>
      </c>
      <c r="F169" s="266">
        <v>25.857142857142858</v>
      </c>
      <c r="G169" s="266">
        <v>29.857142857142858</v>
      </c>
      <c r="H169" s="267">
        <v>0.86602870813397126</v>
      </c>
      <c r="I169" s="267">
        <v>1.0900000000000001</v>
      </c>
      <c r="J169" s="169">
        <v>172800</v>
      </c>
      <c r="K169" s="273"/>
      <c r="L169" s="274">
        <v>34.888888888888886</v>
      </c>
      <c r="M169" s="274">
        <f t="shared" ref="M169:M178" si="4">L169/I169</f>
        <v>32.008154943934755</v>
      </c>
      <c r="O169" s="275">
        <v>4</v>
      </c>
      <c r="P169" s="169">
        <v>192900</v>
      </c>
      <c r="Q169" s="276">
        <v>34.5</v>
      </c>
      <c r="R169" s="276">
        <v>25.771453979546465</v>
      </c>
      <c r="S169" s="276">
        <v>30</v>
      </c>
      <c r="T169" s="277">
        <v>1.0952380952380953</v>
      </c>
      <c r="U169" s="277">
        <v>31.5</v>
      </c>
      <c r="W169" s="67" t="s">
        <v>360</v>
      </c>
      <c r="X169" s="67" t="s">
        <v>14</v>
      </c>
      <c r="Y169" s="67"/>
      <c r="Z169" s="67" t="s">
        <v>828</v>
      </c>
      <c r="AA169" s="317">
        <v>183500</v>
      </c>
      <c r="AB169" s="71">
        <v>7</v>
      </c>
      <c r="AC169" s="67" t="s">
        <v>826</v>
      </c>
      <c r="AD169" s="59">
        <v>214</v>
      </c>
      <c r="AE169" s="305">
        <v>1.01</v>
      </c>
      <c r="AF169" s="305">
        <v>31</v>
      </c>
      <c r="AG169" s="305">
        <v>31</v>
      </c>
      <c r="AH169" s="305">
        <v>26</v>
      </c>
      <c r="AI169" s="316">
        <v>34</v>
      </c>
    </row>
    <row r="170" spans="1:35" s="86" customFormat="1">
      <c r="A170" s="170" t="s">
        <v>230</v>
      </c>
      <c r="B170" s="272" t="s">
        <v>107</v>
      </c>
      <c r="C170" s="278" t="s">
        <v>8</v>
      </c>
      <c r="D170" s="278"/>
      <c r="E170" s="265">
        <v>21</v>
      </c>
      <c r="F170" s="266">
        <v>54.952380952380949</v>
      </c>
      <c r="G170" s="266">
        <v>68.333333333333329</v>
      </c>
      <c r="H170" s="267">
        <v>0.80418118466898958</v>
      </c>
      <c r="I170" s="267">
        <v>0.76</v>
      </c>
      <c r="J170" s="169">
        <v>367300</v>
      </c>
      <c r="K170" s="273"/>
      <c r="L170" s="268">
        <v>55.473684210526315</v>
      </c>
      <c r="M170" s="274">
        <f t="shared" si="4"/>
        <v>72.991689750692515</v>
      </c>
      <c r="O170" s="275">
        <v>4</v>
      </c>
      <c r="P170" s="169">
        <v>331600</v>
      </c>
      <c r="Q170" s="276">
        <v>42</v>
      </c>
      <c r="R170" s="276">
        <v>51.443308136949753</v>
      </c>
      <c r="S170" s="276">
        <v>44</v>
      </c>
      <c r="T170" s="277">
        <v>0.88421052631578945</v>
      </c>
      <c r="U170" s="277">
        <v>47.5</v>
      </c>
      <c r="W170" s="67" t="s">
        <v>230</v>
      </c>
      <c r="X170" s="67" t="s">
        <v>8</v>
      </c>
      <c r="Y170" s="67"/>
      <c r="Z170" s="67" t="s">
        <v>835</v>
      </c>
      <c r="AA170" s="317">
        <v>356100</v>
      </c>
      <c r="AB170" s="71">
        <v>9</v>
      </c>
      <c r="AC170" s="67" t="s">
        <v>826</v>
      </c>
      <c r="AD170" s="59">
        <v>495</v>
      </c>
      <c r="AE170" s="305">
        <v>0.91</v>
      </c>
      <c r="AF170" s="305">
        <v>50</v>
      </c>
      <c r="AG170" s="305">
        <v>55</v>
      </c>
      <c r="AH170" s="305">
        <v>53</v>
      </c>
      <c r="AI170" s="316">
        <v>65</v>
      </c>
    </row>
    <row r="171" spans="1:35" s="86" customFormat="1">
      <c r="A171" s="170" t="s">
        <v>266</v>
      </c>
      <c r="B171" s="272" t="s">
        <v>82</v>
      </c>
      <c r="C171" s="278" t="s">
        <v>536</v>
      </c>
      <c r="D171" s="278" t="s">
        <v>6</v>
      </c>
      <c r="E171" s="265">
        <v>24</v>
      </c>
      <c r="F171" s="266">
        <v>50.291666666666664</v>
      </c>
      <c r="G171" s="266">
        <v>80</v>
      </c>
      <c r="H171" s="267">
        <v>0.62864583333333335</v>
      </c>
      <c r="I171" s="267">
        <v>0.31</v>
      </c>
      <c r="J171" s="169">
        <v>336200</v>
      </c>
      <c r="K171" s="85"/>
      <c r="L171" s="274">
        <v>4</v>
      </c>
      <c r="M171" s="274">
        <f t="shared" si="4"/>
        <v>12.903225806451614</v>
      </c>
      <c r="O171" s="275">
        <v>4</v>
      </c>
      <c r="P171" s="169">
        <v>416600</v>
      </c>
      <c r="Q171" s="276">
        <v>75.5</v>
      </c>
      <c r="R171" s="276">
        <v>33.237883503779472</v>
      </c>
      <c r="S171" s="276">
        <v>72.333333333333329</v>
      </c>
      <c r="T171" s="277">
        <v>0.94374999999999998</v>
      </c>
      <c r="U171" s="277">
        <v>80</v>
      </c>
      <c r="W171" s="67" t="s">
        <v>266</v>
      </c>
      <c r="X171" s="67" t="s">
        <v>6</v>
      </c>
      <c r="Y171" s="302" t="s">
        <v>536</v>
      </c>
      <c r="Z171" s="67" t="s">
        <v>832</v>
      </c>
      <c r="AA171" s="317">
        <v>420700</v>
      </c>
      <c r="AB171" s="71">
        <v>9</v>
      </c>
      <c r="AC171" s="67" t="s">
        <v>826</v>
      </c>
      <c r="AD171" s="59">
        <v>720</v>
      </c>
      <c r="AE171" s="305">
        <v>0.86</v>
      </c>
      <c r="AF171" s="305">
        <v>69</v>
      </c>
      <c r="AG171" s="305">
        <v>80</v>
      </c>
      <c r="AH171" s="305">
        <v>88</v>
      </c>
      <c r="AI171" s="316">
        <v>31</v>
      </c>
    </row>
    <row r="172" spans="1:35" s="86" customFormat="1">
      <c r="A172" s="170" t="s">
        <v>297</v>
      </c>
      <c r="B172" s="272" t="s">
        <v>53</v>
      </c>
      <c r="C172" s="172" t="s">
        <v>536</v>
      </c>
      <c r="D172" s="172" t="s">
        <v>3</v>
      </c>
      <c r="E172" s="265">
        <v>17</v>
      </c>
      <c r="F172" s="266">
        <v>22.705882352941178</v>
      </c>
      <c r="G172" s="266">
        <v>33.058823529411768</v>
      </c>
      <c r="H172" s="267">
        <v>0.68683274021352314</v>
      </c>
      <c r="I172" s="267">
        <v>0.56000000000000005</v>
      </c>
      <c r="J172" s="169">
        <v>151800</v>
      </c>
      <c r="K172" s="273"/>
      <c r="L172" s="274">
        <v>45</v>
      </c>
      <c r="M172" s="274">
        <f t="shared" si="4"/>
        <v>80.357142857142847</v>
      </c>
      <c r="O172" s="275">
        <v>4</v>
      </c>
      <c r="P172" s="169">
        <v>134600</v>
      </c>
      <c r="Q172" s="276">
        <v>15.75</v>
      </c>
      <c r="R172" s="276">
        <v>32.848821698532674</v>
      </c>
      <c r="S172" s="276">
        <v>16.666666666666668</v>
      </c>
      <c r="T172" s="277">
        <v>0.48837209302325579</v>
      </c>
      <c r="U172" s="277">
        <v>32.25</v>
      </c>
      <c r="W172" s="67" t="s">
        <v>297</v>
      </c>
      <c r="X172" s="302" t="s">
        <v>536</v>
      </c>
      <c r="Y172" s="67" t="s">
        <v>3</v>
      </c>
      <c r="Z172" s="67" t="s">
        <v>834</v>
      </c>
      <c r="AA172" s="317">
        <v>156800</v>
      </c>
      <c r="AB172" s="71">
        <v>8</v>
      </c>
      <c r="AC172" s="67" t="s">
        <v>826</v>
      </c>
      <c r="AD172" s="59">
        <v>271</v>
      </c>
      <c r="AE172" s="305">
        <v>0.62</v>
      </c>
      <c r="AF172" s="305">
        <v>21</v>
      </c>
      <c r="AG172" s="305">
        <v>34</v>
      </c>
      <c r="AH172" s="305">
        <v>32</v>
      </c>
      <c r="AI172" s="316">
        <v>24</v>
      </c>
    </row>
    <row r="173" spans="1:35" s="86" customFormat="1">
      <c r="A173" s="287" t="s">
        <v>792</v>
      </c>
      <c r="B173" s="280" t="s">
        <v>104</v>
      </c>
      <c r="C173" s="281" t="s">
        <v>8</v>
      </c>
      <c r="D173" s="181"/>
      <c r="E173" s="282">
        <v>0</v>
      </c>
      <c r="F173" s="283">
        <v>0</v>
      </c>
      <c r="G173" s="283">
        <v>0</v>
      </c>
      <c r="H173" s="284">
        <v>0</v>
      </c>
      <c r="I173" s="284">
        <v>0</v>
      </c>
      <c r="J173" s="180">
        <v>122600</v>
      </c>
      <c r="K173" s="285"/>
      <c r="L173" s="286">
        <v>0</v>
      </c>
      <c r="M173" s="286">
        <v>0</v>
      </c>
      <c r="N173" s="287"/>
      <c r="O173" s="288">
        <v>1</v>
      </c>
      <c r="P173" s="180">
        <v>122600</v>
      </c>
      <c r="Q173" s="289">
        <v>94</v>
      </c>
      <c r="R173" s="289">
        <v>-133.4868830591374</v>
      </c>
      <c r="S173" s="289">
        <v>94</v>
      </c>
      <c r="T173" s="290">
        <v>1.6785714285714286</v>
      </c>
      <c r="U173" s="290">
        <v>56</v>
      </c>
      <c r="W173" s="67" t="s">
        <v>842</v>
      </c>
      <c r="X173" s="67" t="s">
        <v>8</v>
      </c>
      <c r="Y173" s="67"/>
      <c r="Z173" s="67" t="s">
        <v>830</v>
      </c>
      <c r="AA173" s="317">
        <v>360500</v>
      </c>
      <c r="AB173" s="71">
        <v>5</v>
      </c>
      <c r="AC173" s="67" t="s">
        <v>826</v>
      </c>
      <c r="AD173" s="59">
        <v>317</v>
      </c>
      <c r="AE173" s="305">
        <v>1.28</v>
      </c>
      <c r="AF173" s="305">
        <v>81</v>
      </c>
      <c r="AG173" s="305">
        <v>63</v>
      </c>
      <c r="AH173" s="305">
        <v>85</v>
      </c>
      <c r="AI173" s="316">
        <v>-13</v>
      </c>
    </row>
    <row r="174" spans="1:35" s="86" customFormat="1">
      <c r="A174" s="170" t="s">
        <v>298</v>
      </c>
      <c r="B174" s="272" t="s">
        <v>23</v>
      </c>
      <c r="C174" s="278" t="s">
        <v>8</v>
      </c>
      <c r="D174" s="278" t="s">
        <v>6</v>
      </c>
      <c r="E174" s="265">
        <v>24</v>
      </c>
      <c r="F174" s="266">
        <v>67.041666666666671</v>
      </c>
      <c r="G174" s="266">
        <v>77.625000000000014</v>
      </c>
      <c r="H174" s="267">
        <v>0.8636607622114868</v>
      </c>
      <c r="I174" s="267">
        <v>0.78</v>
      </c>
      <c r="J174" s="169">
        <v>448100</v>
      </c>
      <c r="K174" s="273"/>
      <c r="L174" s="268">
        <v>60.666666666666664</v>
      </c>
      <c r="M174" s="274">
        <f t="shared" si="4"/>
        <v>77.777777777777771</v>
      </c>
      <c r="O174" s="275">
        <v>0</v>
      </c>
      <c r="P174" s="169">
        <v>448100</v>
      </c>
      <c r="Q174" s="276">
        <v>0</v>
      </c>
      <c r="R174" s="276">
        <v>66.414702830887805</v>
      </c>
      <c r="S174" s="276">
        <v>0</v>
      </c>
      <c r="T174" s="290">
        <v>0</v>
      </c>
      <c r="U174" s="290">
        <v>0</v>
      </c>
      <c r="W174" s="67"/>
      <c r="X174" s="67"/>
      <c r="Y174" s="67"/>
      <c r="Z174" s="67"/>
      <c r="AA174" s="318">
        <v>448100</v>
      </c>
      <c r="AB174" s="310">
        <v>0</v>
      </c>
      <c r="AC174" s="67"/>
      <c r="AD174" s="59"/>
      <c r="AE174" s="294">
        <v>0</v>
      </c>
      <c r="AF174" s="293">
        <v>0</v>
      </c>
      <c r="AG174" s="294">
        <v>0</v>
      </c>
      <c r="AH174" s="293">
        <v>0</v>
      </c>
      <c r="AI174" s="293">
        <v>66</v>
      </c>
    </row>
    <row r="175" spans="1:35" s="86" customFormat="1">
      <c r="A175" s="170" t="s">
        <v>267</v>
      </c>
      <c r="B175" s="272" t="s">
        <v>82</v>
      </c>
      <c r="C175" s="278" t="s">
        <v>14</v>
      </c>
      <c r="D175" s="278" t="s">
        <v>8</v>
      </c>
      <c r="E175" s="265">
        <v>0</v>
      </c>
      <c r="F175" s="266">
        <v>0</v>
      </c>
      <c r="G175" s="266" t="s">
        <v>693</v>
      </c>
      <c r="H175" s="267">
        <v>0</v>
      </c>
      <c r="I175" s="267">
        <v>0.81</v>
      </c>
      <c r="J175" s="169">
        <v>132000</v>
      </c>
      <c r="K175" s="85"/>
      <c r="L175" s="274">
        <v>20.3</v>
      </c>
      <c r="M175" s="274">
        <f t="shared" si="4"/>
        <v>25.061728395061728</v>
      </c>
      <c r="O175" s="275">
        <v>0</v>
      </c>
      <c r="P175" s="169">
        <v>132000</v>
      </c>
      <c r="Q175" s="276">
        <v>0</v>
      </c>
      <c r="R175" s="276">
        <v>19.564250778123611</v>
      </c>
      <c r="S175" s="276">
        <v>0</v>
      </c>
      <c r="T175" s="277">
        <v>0</v>
      </c>
      <c r="U175" s="277">
        <v>0</v>
      </c>
      <c r="W175" s="67"/>
      <c r="X175" s="67"/>
      <c r="Y175" s="67"/>
      <c r="Z175" s="67"/>
      <c r="AA175" s="318">
        <v>132000</v>
      </c>
      <c r="AB175" s="310">
        <v>0</v>
      </c>
      <c r="AC175" s="67"/>
      <c r="AD175" s="59"/>
      <c r="AE175" s="294">
        <v>0</v>
      </c>
      <c r="AF175" s="293">
        <v>0</v>
      </c>
      <c r="AG175" s="294">
        <v>0</v>
      </c>
      <c r="AH175" s="293">
        <v>0</v>
      </c>
      <c r="AI175" s="293">
        <v>20</v>
      </c>
    </row>
    <row r="176" spans="1:35" s="86" customFormat="1">
      <c r="A176" s="170" t="s">
        <v>231</v>
      </c>
      <c r="B176" s="272" t="s">
        <v>107</v>
      </c>
      <c r="C176" s="174" t="s">
        <v>37</v>
      </c>
      <c r="D176" s="174" t="s">
        <v>536</v>
      </c>
      <c r="E176" s="265">
        <v>15</v>
      </c>
      <c r="F176" s="266">
        <v>52.466666666666669</v>
      </c>
      <c r="G176" s="266">
        <v>80.066666666666677</v>
      </c>
      <c r="H176" s="267">
        <v>0.65528726061615317</v>
      </c>
      <c r="I176" s="267">
        <v>0.52</v>
      </c>
      <c r="J176" s="169">
        <v>350700</v>
      </c>
      <c r="L176" s="274">
        <v>18.571428571428573</v>
      </c>
      <c r="M176" s="274">
        <f t="shared" si="4"/>
        <v>35.714285714285715</v>
      </c>
      <c r="O176" s="275">
        <v>2</v>
      </c>
      <c r="P176" s="169">
        <v>350700</v>
      </c>
      <c r="Q176" s="276">
        <v>10.5</v>
      </c>
      <c r="R176" s="276">
        <v>134.93597154290796</v>
      </c>
      <c r="S176" s="276">
        <v>10.5</v>
      </c>
      <c r="T176" s="277">
        <v>0.80769230769230771</v>
      </c>
      <c r="U176" s="277">
        <v>13</v>
      </c>
      <c r="W176" s="67" t="s">
        <v>231</v>
      </c>
      <c r="X176" s="302" t="s">
        <v>536</v>
      </c>
      <c r="Y176" s="67" t="s">
        <v>37</v>
      </c>
      <c r="Z176" s="67" t="s">
        <v>837</v>
      </c>
      <c r="AA176" s="317">
        <v>186800</v>
      </c>
      <c r="AB176" s="71">
        <v>5</v>
      </c>
      <c r="AC176" s="67" t="s">
        <v>826</v>
      </c>
      <c r="AD176" s="59">
        <v>96</v>
      </c>
      <c r="AE176" s="305">
        <v>0.66</v>
      </c>
      <c r="AF176" s="305">
        <v>13</v>
      </c>
      <c r="AG176" s="305">
        <v>19</v>
      </c>
      <c r="AH176" s="305">
        <v>14</v>
      </c>
      <c r="AI176" s="316">
        <v>59</v>
      </c>
    </row>
    <row r="177" spans="1:35" s="86" customFormat="1">
      <c r="A177" s="170" t="s">
        <v>361</v>
      </c>
      <c r="B177" s="272" t="s">
        <v>58</v>
      </c>
      <c r="C177" s="172" t="s">
        <v>397</v>
      </c>
      <c r="D177" s="172"/>
      <c r="E177" s="265">
        <v>10</v>
      </c>
      <c r="F177" s="266">
        <v>17.8</v>
      </c>
      <c r="G177" s="266">
        <v>19.7</v>
      </c>
      <c r="H177" s="267">
        <v>0.90355329949238583</v>
      </c>
      <c r="I177" s="267">
        <v>0.95</v>
      </c>
      <c r="J177" s="169">
        <v>143600</v>
      </c>
      <c r="K177" s="85"/>
      <c r="L177" s="268">
        <v>20.875</v>
      </c>
      <c r="M177" s="274">
        <f t="shared" si="4"/>
        <v>21.973684210526315</v>
      </c>
      <c r="O177" s="275">
        <v>0</v>
      </c>
      <c r="P177" s="169">
        <v>143600</v>
      </c>
      <c r="Q177" s="276">
        <v>0</v>
      </c>
      <c r="R177" s="276">
        <v>21.283533422261748</v>
      </c>
      <c r="S177" s="276">
        <v>0</v>
      </c>
      <c r="T177" s="277">
        <v>0</v>
      </c>
      <c r="U177" s="277">
        <v>0</v>
      </c>
      <c r="W177" s="67"/>
      <c r="X177" s="302"/>
      <c r="Y177" s="67"/>
      <c r="Z177" s="67"/>
      <c r="AA177" s="318">
        <v>143600</v>
      </c>
      <c r="AB177" s="310">
        <v>0</v>
      </c>
      <c r="AC177" s="67"/>
      <c r="AD177" s="59"/>
      <c r="AE177" s="294">
        <v>0</v>
      </c>
      <c r="AF177" s="293">
        <v>0</v>
      </c>
      <c r="AG177" s="294">
        <v>0</v>
      </c>
      <c r="AH177" s="293">
        <v>0</v>
      </c>
      <c r="AI177" s="293">
        <v>21</v>
      </c>
    </row>
    <row r="178" spans="1:35" s="86" customFormat="1" ht="15.75" customHeight="1">
      <c r="A178" s="170" t="s">
        <v>206</v>
      </c>
      <c r="B178" s="272" t="s">
        <v>23</v>
      </c>
      <c r="C178" s="172" t="s">
        <v>6</v>
      </c>
      <c r="D178" s="172"/>
      <c r="E178" s="265">
        <v>0</v>
      </c>
      <c r="F178" s="266">
        <v>0</v>
      </c>
      <c r="G178" s="266" t="s">
        <v>693</v>
      </c>
      <c r="H178" s="267">
        <v>0</v>
      </c>
      <c r="I178" s="267">
        <v>0.4</v>
      </c>
      <c r="J178" s="169">
        <v>143600</v>
      </c>
      <c r="K178" s="273"/>
      <c r="L178" s="279">
        <v>32</v>
      </c>
      <c r="M178" s="274">
        <f t="shared" si="4"/>
        <v>80</v>
      </c>
      <c r="O178" s="275">
        <v>0</v>
      </c>
      <c r="P178" s="169">
        <v>143600</v>
      </c>
      <c r="Q178" s="276">
        <v>0</v>
      </c>
      <c r="R178" s="276">
        <v>21.283533422261748</v>
      </c>
      <c r="S178" s="276">
        <v>0</v>
      </c>
      <c r="T178" s="277">
        <v>0</v>
      </c>
      <c r="U178" s="277">
        <v>0</v>
      </c>
      <c r="W178" s="67"/>
      <c r="X178" s="302"/>
      <c r="Y178" s="67"/>
      <c r="Z178" s="67"/>
      <c r="AA178" s="318">
        <v>143600</v>
      </c>
      <c r="AB178" s="310">
        <v>0</v>
      </c>
      <c r="AC178" s="67"/>
      <c r="AD178" s="59"/>
      <c r="AE178" s="294">
        <v>0</v>
      </c>
      <c r="AF178" s="293">
        <v>0</v>
      </c>
      <c r="AG178" s="294">
        <v>0</v>
      </c>
      <c r="AH178" s="293">
        <v>0</v>
      </c>
      <c r="AI178" s="293">
        <v>21</v>
      </c>
    </row>
    <row r="179" spans="1:35" s="86" customFormat="1">
      <c r="A179" s="170" t="s">
        <v>719</v>
      </c>
      <c r="B179" s="272" t="s">
        <v>106</v>
      </c>
      <c r="C179" s="278" t="s">
        <v>536</v>
      </c>
      <c r="D179" s="278" t="s">
        <v>3</v>
      </c>
      <c r="E179" s="265">
        <v>5</v>
      </c>
      <c r="F179" s="266">
        <v>36.6</v>
      </c>
      <c r="G179" s="266">
        <v>71.2</v>
      </c>
      <c r="H179" s="267">
        <v>0.5140449438202247</v>
      </c>
      <c r="I179" s="267">
        <v>0</v>
      </c>
      <c r="J179" s="169">
        <v>244700</v>
      </c>
      <c r="L179" s="274">
        <v>0</v>
      </c>
      <c r="M179" s="274">
        <v>0</v>
      </c>
      <c r="O179" s="275">
        <v>2</v>
      </c>
      <c r="P179" s="169">
        <v>244700</v>
      </c>
      <c r="Q179" s="276">
        <v>24.5</v>
      </c>
      <c r="R179" s="276">
        <v>59.803912850155626</v>
      </c>
      <c r="S179" s="276">
        <v>24.5</v>
      </c>
      <c r="T179" s="277">
        <v>0.44954128440366975</v>
      </c>
      <c r="U179" s="277">
        <v>54.5</v>
      </c>
      <c r="W179" s="67" t="s">
        <v>719</v>
      </c>
      <c r="X179" s="302" t="s">
        <v>536</v>
      </c>
      <c r="Y179" s="67" t="s">
        <v>3</v>
      </c>
      <c r="Z179" s="67" t="s">
        <v>840</v>
      </c>
      <c r="AA179" s="317">
        <v>272700</v>
      </c>
      <c r="AB179" s="71">
        <v>4</v>
      </c>
      <c r="AC179" s="67" t="s">
        <v>826</v>
      </c>
      <c r="AD179" s="59">
        <v>269</v>
      </c>
      <c r="AE179" s="305">
        <v>0.74</v>
      </c>
      <c r="AF179" s="305">
        <v>50</v>
      </c>
      <c r="AG179" s="305">
        <v>67</v>
      </c>
      <c r="AH179" s="305">
        <v>53</v>
      </c>
      <c r="AI179" s="316">
        <v>-23</v>
      </c>
    </row>
    <row r="180" spans="1:35" s="86" customFormat="1">
      <c r="A180" s="170" t="s">
        <v>282</v>
      </c>
      <c r="B180" s="272" t="s">
        <v>55</v>
      </c>
      <c r="C180" s="278" t="s">
        <v>14</v>
      </c>
      <c r="D180" s="278" t="s">
        <v>8</v>
      </c>
      <c r="E180" s="265">
        <v>23</v>
      </c>
      <c r="F180" s="266">
        <v>32.478260869565219</v>
      </c>
      <c r="G180" s="266">
        <v>32.826086956521742</v>
      </c>
      <c r="H180" s="267">
        <v>0.98940397350993381</v>
      </c>
      <c r="I180" s="267">
        <v>1.1100000000000001</v>
      </c>
      <c r="J180" s="169">
        <v>217100</v>
      </c>
      <c r="K180" s="273"/>
      <c r="L180" s="274">
        <v>45.523809523809526</v>
      </c>
      <c r="M180" s="274">
        <f>L180/I180</f>
        <v>41.012441012441009</v>
      </c>
      <c r="O180" s="275">
        <v>4</v>
      </c>
      <c r="P180" s="169">
        <v>205600</v>
      </c>
      <c r="Q180" s="276">
        <v>27.25</v>
      </c>
      <c r="R180" s="276">
        <v>43.418408181413966</v>
      </c>
      <c r="S180" s="276">
        <v>28.666666666666668</v>
      </c>
      <c r="T180" s="277">
        <v>0.93965517241379315</v>
      </c>
      <c r="U180" s="277">
        <v>29</v>
      </c>
      <c r="W180" s="67" t="s">
        <v>282</v>
      </c>
      <c r="X180" s="67" t="s">
        <v>8</v>
      </c>
      <c r="Y180" s="67" t="s">
        <v>14</v>
      </c>
      <c r="Z180" s="67" t="s">
        <v>839</v>
      </c>
      <c r="AA180" s="317">
        <v>223900</v>
      </c>
      <c r="AB180" s="71">
        <v>9</v>
      </c>
      <c r="AC180" s="67" t="s">
        <v>826</v>
      </c>
      <c r="AD180" s="59">
        <v>264</v>
      </c>
      <c r="AE180" s="305">
        <v>1.07</v>
      </c>
      <c r="AF180" s="305">
        <v>31</v>
      </c>
      <c r="AG180" s="305">
        <v>29</v>
      </c>
      <c r="AH180" s="305">
        <v>41</v>
      </c>
      <c r="AI180" s="316">
        <v>37</v>
      </c>
    </row>
    <row r="181" spans="1:35" s="86" customFormat="1">
      <c r="A181" s="170" t="s">
        <v>477</v>
      </c>
      <c r="B181" s="272" t="s">
        <v>24</v>
      </c>
      <c r="C181" s="174" t="s">
        <v>6</v>
      </c>
      <c r="D181" s="174"/>
      <c r="E181" s="265">
        <v>0</v>
      </c>
      <c r="F181" s="266">
        <v>0</v>
      </c>
      <c r="G181" s="266" t="s">
        <v>693</v>
      </c>
      <c r="H181" s="267">
        <v>0</v>
      </c>
      <c r="I181" s="267">
        <v>0</v>
      </c>
      <c r="J181" s="169">
        <v>122600</v>
      </c>
      <c r="K181" s="273"/>
      <c r="L181" s="274">
        <v>0</v>
      </c>
      <c r="M181" s="274">
        <v>0</v>
      </c>
      <c r="O181" s="275">
        <v>0</v>
      </c>
      <c r="P181" s="169">
        <v>122600</v>
      </c>
      <c r="Q181" s="276">
        <v>0</v>
      </c>
      <c r="R181" s="276">
        <v>18.171038980287534</v>
      </c>
      <c r="S181" s="276">
        <v>0</v>
      </c>
      <c r="T181" s="277">
        <v>0</v>
      </c>
      <c r="U181" s="277">
        <v>0</v>
      </c>
      <c r="W181" s="67"/>
      <c r="X181" s="67"/>
      <c r="Y181" s="67"/>
      <c r="Z181" s="67"/>
      <c r="AA181" s="318">
        <v>122600</v>
      </c>
      <c r="AB181" s="310">
        <v>0</v>
      </c>
      <c r="AC181" s="67"/>
      <c r="AD181" s="59"/>
      <c r="AE181" s="294">
        <v>0</v>
      </c>
      <c r="AF181" s="293">
        <v>0</v>
      </c>
      <c r="AG181" s="294">
        <v>0</v>
      </c>
      <c r="AH181" s="293">
        <v>0</v>
      </c>
      <c r="AI181" s="293">
        <v>18.171038980287534</v>
      </c>
    </row>
    <row r="182" spans="1:35" s="86" customFormat="1">
      <c r="A182" s="170" t="s">
        <v>423</v>
      </c>
      <c r="B182" s="272" t="s">
        <v>53</v>
      </c>
      <c r="C182" s="278" t="s">
        <v>8</v>
      </c>
      <c r="D182" s="278"/>
      <c r="E182" s="265">
        <v>5</v>
      </c>
      <c r="F182" s="266">
        <v>45.6</v>
      </c>
      <c r="G182" s="266">
        <v>49.199999999999996</v>
      </c>
      <c r="H182" s="267">
        <v>0.92682926829268297</v>
      </c>
      <c r="I182" s="267">
        <v>1.39</v>
      </c>
      <c r="J182" s="169">
        <v>243900</v>
      </c>
      <c r="K182" s="273"/>
      <c r="L182" s="274">
        <v>75</v>
      </c>
      <c r="M182" s="274">
        <f>L182/I182</f>
        <v>53.956834532374103</v>
      </c>
      <c r="O182" s="275">
        <v>4</v>
      </c>
      <c r="P182" s="169">
        <v>355800</v>
      </c>
      <c r="Q182" s="276">
        <v>76.25</v>
      </c>
      <c r="R182" s="276">
        <v>-0.79635393508226571</v>
      </c>
      <c r="S182" s="276">
        <v>81.666666666666671</v>
      </c>
      <c r="T182" s="277">
        <v>1.1296296296296295</v>
      </c>
      <c r="U182" s="277">
        <v>67.5</v>
      </c>
      <c r="W182" s="67" t="s">
        <v>423</v>
      </c>
      <c r="X182" s="67" t="s">
        <v>8</v>
      </c>
      <c r="Y182" s="67"/>
      <c r="Z182" s="67" t="s">
        <v>834</v>
      </c>
      <c r="AA182" s="317">
        <v>352500</v>
      </c>
      <c r="AB182" s="71">
        <v>9</v>
      </c>
      <c r="AC182" s="67" t="s">
        <v>826</v>
      </c>
      <c r="AD182" s="59">
        <v>618</v>
      </c>
      <c r="AE182" s="305">
        <v>0.88</v>
      </c>
      <c r="AF182" s="305">
        <v>61</v>
      </c>
      <c r="AG182" s="305">
        <v>69</v>
      </c>
      <c r="AH182" s="305">
        <v>43</v>
      </c>
      <c r="AI182" s="316">
        <v>86</v>
      </c>
    </row>
    <row r="183" spans="1:35" s="86" customFormat="1">
      <c r="A183" s="170" t="s">
        <v>251</v>
      </c>
      <c r="B183" s="272" t="s">
        <v>104</v>
      </c>
      <c r="C183" s="278" t="s">
        <v>6</v>
      </c>
      <c r="D183" s="278" t="s">
        <v>3</v>
      </c>
      <c r="E183" s="265">
        <v>11</v>
      </c>
      <c r="F183" s="266">
        <v>46.454545454545453</v>
      </c>
      <c r="G183" s="266">
        <v>76.545454545454547</v>
      </c>
      <c r="H183" s="267">
        <v>0.60688836104513066</v>
      </c>
      <c r="I183" s="267">
        <v>0.61</v>
      </c>
      <c r="J183" s="169">
        <v>310500</v>
      </c>
      <c r="K183" s="273"/>
      <c r="L183" s="274">
        <v>48.590909090909093</v>
      </c>
      <c r="M183" s="274">
        <f>L183/I183</f>
        <v>79.657228017883767</v>
      </c>
      <c r="O183" s="275">
        <v>3</v>
      </c>
      <c r="P183" s="169">
        <v>271400</v>
      </c>
      <c r="Q183" s="276">
        <v>22.666666666666668</v>
      </c>
      <c r="R183" s="276">
        <v>71.675855935971526</v>
      </c>
      <c r="S183" s="276">
        <v>22.666666666666668</v>
      </c>
      <c r="T183" s="277">
        <v>0.51908396946564495</v>
      </c>
      <c r="U183" s="277">
        <v>43.666666666666998</v>
      </c>
      <c r="W183" s="67" t="s">
        <v>251</v>
      </c>
      <c r="X183" s="67" t="s">
        <v>6</v>
      </c>
      <c r="Y183" s="67" t="s">
        <v>3</v>
      </c>
      <c r="Z183" s="67" t="s">
        <v>830</v>
      </c>
      <c r="AA183" s="317">
        <v>232000</v>
      </c>
      <c r="AB183" s="71">
        <v>7</v>
      </c>
      <c r="AC183" s="67" t="s">
        <v>826</v>
      </c>
      <c r="AD183" s="59">
        <v>348</v>
      </c>
      <c r="AE183" s="305">
        <v>0.6</v>
      </c>
      <c r="AF183" s="305">
        <v>30</v>
      </c>
      <c r="AG183" s="305">
        <v>50</v>
      </c>
      <c r="AH183" s="305">
        <v>42</v>
      </c>
      <c r="AI183" s="316">
        <v>6</v>
      </c>
    </row>
    <row r="184" spans="1:35" s="86" customFormat="1">
      <c r="A184" s="170" t="s">
        <v>629</v>
      </c>
      <c r="B184" s="272" t="s">
        <v>58</v>
      </c>
      <c r="C184" s="278" t="s">
        <v>14</v>
      </c>
      <c r="D184" s="278"/>
      <c r="E184" s="265">
        <v>0</v>
      </c>
      <c r="F184" s="266">
        <v>0</v>
      </c>
      <c r="G184" s="266" t="s">
        <v>693</v>
      </c>
      <c r="H184" s="267">
        <v>0</v>
      </c>
      <c r="I184" s="267">
        <v>0</v>
      </c>
      <c r="J184" s="169">
        <v>122600</v>
      </c>
      <c r="K184" s="85"/>
      <c r="L184" s="274">
        <v>0</v>
      </c>
      <c r="M184" s="274">
        <v>0</v>
      </c>
      <c r="O184" s="275">
        <v>0</v>
      </c>
      <c r="P184" s="169">
        <v>122600</v>
      </c>
      <c r="Q184" s="276">
        <v>0</v>
      </c>
      <c r="R184" s="276">
        <v>18.171038980287534</v>
      </c>
      <c r="S184" s="276">
        <v>0</v>
      </c>
      <c r="T184" s="277">
        <v>0</v>
      </c>
      <c r="U184" s="277">
        <v>0</v>
      </c>
      <c r="W184" s="67"/>
      <c r="X184" s="67"/>
      <c r="Y184" s="67"/>
      <c r="Z184" s="67"/>
      <c r="AA184" s="318">
        <v>122600</v>
      </c>
      <c r="AB184" s="310">
        <v>0</v>
      </c>
      <c r="AC184" s="67"/>
      <c r="AD184" s="59"/>
      <c r="AE184" s="294">
        <v>0</v>
      </c>
      <c r="AF184" s="293">
        <v>0</v>
      </c>
      <c r="AG184" s="294">
        <v>0</v>
      </c>
      <c r="AH184" s="293">
        <v>0</v>
      </c>
      <c r="AI184" s="293">
        <v>18.171038980287534</v>
      </c>
    </row>
    <row r="185" spans="1:35" s="86" customFormat="1">
      <c r="A185" s="170" t="s">
        <v>720</v>
      </c>
      <c r="B185" s="272" t="s">
        <v>105</v>
      </c>
      <c r="C185" s="172" t="s">
        <v>37</v>
      </c>
      <c r="D185" s="172" t="s">
        <v>536</v>
      </c>
      <c r="E185" s="265">
        <v>2</v>
      </c>
      <c r="F185" s="266">
        <v>27.5</v>
      </c>
      <c r="G185" s="266">
        <v>40.5</v>
      </c>
      <c r="H185" s="267">
        <v>0.67901234567901236</v>
      </c>
      <c r="I185" s="267">
        <v>0</v>
      </c>
      <c r="J185" s="169">
        <v>165400</v>
      </c>
      <c r="K185" s="273"/>
      <c r="L185" s="274">
        <v>0</v>
      </c>
      <c r="M185" s="274">
        <v>0</v>
      </c>
      <c r="O185" s="275">
        <v>3</v>
      </c>
      <c r="P185" s="169">
        <v>183700</v>
      </c>
      <c r="Q185" s="276">
        <v>36</v>
      </c>
      <c r="R185" s="276">
        <v>20.680746998666066</v>
      </c>
      <c r="S185" s="276">
        <v>36</v>
      </c>
      <c r="T185" s="277">
        <v>0.45</v>
      </c>
      <c r="U185" s="277">
        <v>80</v>
      </c>
      <c r="W185" s="67" t="s">
        <v>720</v>
      </c>
      <c r="X185" s="67" t="s">
        <v>37</v>
      </c>
      <c r="Y185" s="302" t="s">
        <v>536</v>
      </c>
      <c r="Z185" s="67" t="s">
        <v>828</v>
      </c>
      <c r="AA185" s="317">
        <v>183700</v>
      </c>
      <c r="AB185" s="71">
        <v>3</v>
      </c>
      <c r="AC185" s="67" t="s">
        <v>826</v>
      </c>
      <c r="AD185" s="59">
        <v>240</v>
      </c>
      <c r="AE185" s="305">
        <v>0.45</v>
      </c>
      <c r="AF185" s="305">
        <v>36</v>
      </c>
      <c r="AG185" s="305">
        <v>80</v>
      </c>
      <c r="AH185" s="305">
        <v>36</v>
      </c>
      <c r="AI185" s="316">
        <v>24</v>
      </c>
    </row>
    <row r="186" spans="1:35" s="86" customFormat="1">
      <c r="A186" s="170" t="s">
        <v>67</v>
      </c>
      <c r="B186" s="272" t="s">
        <v>53</v>
      </c>
      <c r="C186" s="278" t="s">
        <v>14</v>
      </c>
      <c r="D186" s="278"/>
      <c r="E186" s="265">
        <v>0</v>
      </c>
      <c r="F186" s="266">
        <v>0</v>
      </c>
      <c r="G186" s="266" t="s">
        <v>693</v>
      </c>
      <c r="H186" s="267">
        <v>0</v>
      </c>
      <c r="I186" s="267">
        <v>1.1299999999999999</v>
      </c>
      <c r="J186" s="169">
        <v>143600</v>
      </c>
      <c r="K186" s="273"/>
      <c r="L186" s="268">
        <v>27.375</v>
      </c>
      <c r="M186" s="274">
        <f>L186/I186</f>
        <v>24.225663716814161</v>
      </c>
      <c r="O186" s="275">
        <v>2</v>
      </c>
      <c r="P186" s="169">
        <v>143600</v>
      </c>
      <c r="Q186" s="276">
        <v>23</v>
      </c>
      <c r="R186" s="276">
        <v>17.850600266785243</v>
      </c>
      <c r="S186" s="276">
        <v>23</v>
      </c>
      <c r="T186" s="277">
        <v>0.73015873015873012</v>
      </c>
      <c r="U186" s="277">
        <v>31.5</v>
      </c>
      <c r="W186" s="67" t="s">
        <v>67</v>
      </c>
      <c r="X186" s="67" t="s">
        <v>14</v>
      </c>
      <c r="Y186" s="67"/>
      <c r="Z186" s="67" t="s">
        <v>834</v>
      </c>
      <c r="AA186" s="317">
        <v>143600</v>
      </c>
      <c r="AB186" s="71">
        <v>2</v>
      </c>
      <c r="AC186" s="67" t="s">
        <v>826</v>
      </c>
      <c r="AD186" s="59">
        <v>64</v>
      </c>
      <c r="AE186" s="305">
        <v>0.72</v>
      </c>
      <c r="AF186" s="305">
        <v>23</v>
      </c>
      <c r="AG186" s="305">
        <v>32</v>
      </c>
      <c r="AH186" s="305">
        <v>0</v>
      </c>
      <c r="AI186" s="316">
        <v>20</v>
      </c>
    </row>
    <row r="187" spans="1:35" s="86" customFormat="1">
      <c r="A187" s="170" t="s">
        <v>220</v>
      </c>
      <c r="B187" s="272" t="s">
        <v>22</v>
      </c>
      <c r="C187" s="278" t="s">
        <v>397</v>
      </c>
      <c r="D187" s="278"/>
      <c r="E187" s="265">
        <v>23</v>
      </c>
      <c r="F187" s="266">
        <v>62.434782608695649</v>
      </c>
      <c r="G187" s="266">
        <v>72.173913043478251</v>
      </c>
      <c r="H187" s="267">
        <v>0.86506024096385548</v>
      </c>
      <c r="I187" s="267">
        <v>0.89</v>
      </c>
      <c r="J187" s="169">
        <v>417300</v>
      </c>
      <c r="L187" s="274">
        <v>53.875</v>
      </c>
      <c r="M187" s="274">
        <f>L187/I187</f>
        <v>60.533707865168537</v>
      </c>
      <c r="O187" s="275">
        <v>4</v>
      </c>
      <c r="P187" s="169">
        <v>319900</v>
      </c>
      <c r="Q187" s="276">
        <v>33.5</v>
      </c>
      <c r="R187" s="276">
        <v>105.24099599822142</v>
      </c>
      <c r="S187" s="276">
        <v>23</v>
      </c>
      <c r="T187" s="277">
        <v>0.48201438848920863</v>
      </c>
      <c r="U187" s="277">
        <v>69.5</v>
      </c>
      <c r="W187" s="67" t="s">
        <v>220</v>
      </c>
      <c r="X187" s="67" t="s">
        <v>397</v>
      </c>
      <c r="Y187" s="67"/>
      <c r="Z187" s="67" t="s">
        <v>836</v>
      </c>
      <c r="AA187" s="317">
        <v>393200</v>
      </c>
      <c r="AB187" s="71">
        <v>9</v>
      </c>
      <c r="AC187" s="67" t="s">
        <v>826</v>
      </c>
      <c r="AD187" s="59">
        <v>667</v>
      </c>
      <c r="AE187" s="305">
        <v>0.71</v>
      </c>
      <c r="AF187" s="305">
        <v>53</v>
      </c>
      <c r="AG187" s="305">
        <v>74</v>
      </c>
      <c r="AH187" s="305">
        <v>78</v>
      </c>
      <c r="AI187" s="316">
        <v>35</v>
      </c>
    </row>
    <row r="188" spans="1:35" s="86" customFormat="1">
      <c r="A188" s="170" t="s">
        <v>36</v>
      </c>
      <c r="B188" s="272" t="s">
        <v>28</v>
      </c>
      <c r="C188" s="174" t="s">
        <v>37</v>
      </c>
      <c r="D188" s="174"/>
      <c r="E188" s="265">
        <v>23</v>
      </c>
      <c r="F188" s="266">
        <v>38.565217391304351</v>
      </c>
      <c r="G188" s="266">
        <v>80.434782608695656</v>
      </c>
      <c r="H188" s="267">
        <v>0.47945945945945945</v>
      </c>
      <c r="I188" s="267">
        <v>0.61</v>
      </c>
      <c r="J188" s="169">
        <v>257800</v>
      </c>
      <c r="K188" s="85"/>
      <c r="L188" s="274">
        <v>46.368421052631582</v>
      </c>
      <c r="M188" s="274">
        <f>L188/I188</f>
        <v>76.013805004314065</v>
      </c>
      <c r="O188" s="275">
        <v>4</v>
      </c>
      <c r="P188" s="169">
        <v>286900</v>
      </c>
      <c r="Q188" s="276">
        <v>47.5</v>
      </c>
      <c r="R188" s="276">
        <v>62.56780791462873</v>
      </c>
      <c r="S188" s="276">
        <v>43.666666666666664</v>
      </c>
      <c r="T188" s="277">
        <v>0.61290322580645162</v>
      </c>
      <c r="U188" s="277">
        <v>77.5</v>
      </c>
      <c r="W188" s="67" t="s">
        <v>36</v>
      </c>
      <c r="X188" s="67" t="s">
        <v>37</v>
      </c>
      <c r="Y188" s="67"/>
      <c r="Z188" s="67" t="s">
        <v>838</v>
      </c>
      <c r="AA188" s="317">
        <v>233000</v>
      </c>
      <c r="AB188" s="71">
        <v>7</v>
      </c>
      <c r="AC188" s="67" t="s">
        <v>826</v>
      </c>
      <c r="AD188" s="59">
        <v>550</v>
      </c>
      <c r="AE188" s="305">
        <v>0.51</v>
      </c>
      <c r="AF188" s="305">
        <v>40</v>
      </c>
      <c r="AG188" s="305">
        <v>79</v>
      </c>
      <c r="AH188" s="305">
        <v>31</v>
      </c>
      <c r="AI188" s="316">
        <v>38</v>
      </c>
    </row>
    <row r="189" spans="1:35" s="86" customFormat="1" ht="18.75" customHeight="1">
      <c r="A189" s="170" t="s">
        <v>338</v>
      </c>
      <c r="B189" s="272" t="s">
        <v>82</v>
      </c>
      <c r="C189" s="172" t="s">
        <v>6</v>
      </c>
      <c r="D189" s="172" t="s">
        <v>3</v>
      </c>
      <c r="E189" s="265">
        <v>24</v>
      </c>
      <c r="F189" s="266">
        <v>37.291666666666664</v>
      </c>
      <c r="G189" s="266">
        <v>80.041666666666671</v>
      </c>
      <c r="H189" s="267">
        <v>0.4659031754294638</v>
      </c>
      <c r="I189" s="267">
        <v>0.46</v>
      </c>
      <c r="J189" s="169">
        <v>249300</v>
      </c>
      <c r="L189" s="279">
        <v>35.75</v>
      </c>
      <c r="M189" s="274">
        <f>L189/I189</f>
        <v>77.717391304347828</v>
      </c>
      <c r="O189" s="275">
        <v>4</v>
      </c>
      <c r="P189" s="169">
        <v>195700</v>
      </c>
      <c r="Q189" s="276">
        <v>20.25</v>
      </c>
      <c r="R189" s="276">
        <v>42.016451756336153</v>
      </c>
      <c r="S189" s="276">
        <v>20</v>
      </c>
      <c r="T189" s="277">
        <v>0.25312499999999999</v>
      </c>
      <c r="U189" s="277">
        <v>80</v>
      </c>
      <c r="W189" s="67" t="s">
        <v>338</v>
      </c>
      <c r="X189" s="67" t="s">
        <v>3</v>
      </c>
      <c r="Y189" s="67" t="s">
        <v>6</v>
      </c>
      <c r="Z189" s="67" t="s">
        <v>832</v>
      </c>
      <c r="AA189" s="317">
        <v>193900</v>
      </c>
      <c r="AB189" s="71">
        <v>9</v>
      </c>
      <c r="AC189" s="67" t="s">
        <v>826</v>
      </c>
      <c r="AD189" s="59">
        <v>720</v>
      </c>
      <c r="AE189" s="305">
        <v>0.31</v>
      </c>
      <c r="AF189" s="305">
        <v>25</v>
      </c>
      <c r="AG189" s="305">
        <v>80</v>
      </c>
      <c r="AH189" s="305">
        <v>25</v>
      </c>
      <c r="AI189" s="316">
        <v>52</v>
      </c>
    </row>
    <row r="190" spans="1:35" s="86" customFormat="1">
      <c r="A190" s="170" t="s">
        <v>356</v>
      </c>
      <c r="B190" s="272" t="s">
        <v>105</v>
      </c>
      <c r="C190" s="174" t="s">
        <v>8</v>
      </c>
      <c r="D190" s="174"/>
      <c r="E190" s="265">
        <v>23</v>
      </c>
      <c r="F190" s="266">
        <v>50.782608695652172</v>
      </c>
      <c r="G190" s="266">
        <v>80.956521739130437</v>
      </c>
      <c r="H190" s="267">
        <v>0.62728249194414609</v>
      </c>
      <c r="I190" s="267">
        <v>0.62</v>
      </c>
      <c r="J190" s="169">
        <v>339500</v>
      </c>
      <c r="K190" s="273"/>
      <c r="L190" s="268">
        <v>44.944444444444443</v>
      </c>
      <c r="M190" s="274">
        <f>L190/I190</f>
        <v>72.491039426523301</v>
      </c>
      <c r="O190" s="275">
        <v>4</v>
      </c>
      <c r="P190" s="169">
        <v>325100</v>
      </c>
      <c r="Q190" s="276">
        <v>50</v>
      </c>
      <c r="R190" s="276">
        <v>65.553134726545125</v>
      </c>
      <c r="S190" s="276">
        <v>37</v>
      </c>
      <c r="T190" s="277">
        <v>0.65146579804560256</v>
      </c>
      <c r="U190" s="277">
        <v>76.75</v>
      </c>
      <c r="W190" s="67" t="s">
        <v>356</v>
      </c>
      <c r="X190" s="67" t="s">
        <v>8</v>
      </c>
      <c r="Y190" s="67"/>
      <c r="Z190" s="67" t="s">
        <v>828</v>
      </c>
      <c r="AA190" s="317">
        <v>338000</v>
      </c>
      <c r="AB190" s="71">
        <v>9</v>
      </c>
      <c r="AC190" s="67" t="s">
        <v>826</v>
      </c>
      <c r="AD190" s="59">
        <v>705</v>
      </c>
      <c r="AE190" s="305">
        <v>0.68</v>
      </c>
      <c r="AF190" s="305">
        <v>53</v>
      </c>
      <c r="AG190" s="305">
        <v>78</v>
      </c>
      <c r="AH190" s="305">
        <v>49</v>
      </c>
      <c r="AI190" s="316">
        <v>65</v>
      </c>
    </row>
    <row r="191" spans="1:35" s="86" customFormat="1" ht="15.75" customHeight="1">
      <c r="A191" s="170" t="s">
        <v>616</v>
      </c>
      <c r="B191" s="272" t="s">
        <v>31</v>
      </c>
      <c r="C191" s="278" t="s">
        <v>6</v>
      </c>
      <c r="D191" s="278"/>
      <c r="E191" s="265">
        <v>14</v>
      </c>
      <c r="F191" s="266">
        <v>49.928571428571431</v>
      </c>
      <c r="G191" s="266">
        <v>80.285714285714292</v>
      </c>
      <c r="H191" s="267">
        <v>0.62188612099644125</v>
      </c>
      <c r="I191" s="267">
        <v>0</v>
      </c>
      <c r="J191" s="169">
        <v>333700</v>
      </c>
      <c r="K191" s="273"/>
      <c r="L191" s="274">
        <v>0</v>
      </c>
      <c r="M191" s="274">
        <v>0</v>
      </c>
      <c r="O191" s="275">
        <v>2</v>
      </c>
      <c r="P191" s="169">
        <v>333700</v>
      </c>
      <c r="Q191" s="276">
        <v>28.5</v>
      </c>
      <c r="R191" s="276">
        <v>91.377056469542026</v>
      </c>
      <c r="S191" s="276">
        <v>28.5</v>
      </c>
      <c r="T191" s="277">
        <v>0.6404494382022472</v>
      </c>
      <c r="U191" s="277">
        <v>44.5</v>
      </c>
      <c r="W191" s="67" t="s">
        <v>616</v>
      </c>
      <c r="X191" s="67" t="s">
        <v>6</v>
      </c>
      <c r="Y191" s="67"/>
      <c r="Z191" s="67" t="s">
        <v>825</v>
      </c>
      <c r="AA191" s="317">
        <v>293900</v>
      </c>
      <c r="AB191" s="71">
        <v>5</v>
      </c>
      <c r="AC191" s="67" t="s">
        <v>826</v>
      </c>
      <c r="AD191" s="59">
        <v>329</v>
      </c>
      <c r="AE191" s="305">
        <v>0.56999999999999995</v>
      </c>
      <c r="AF191" s="305">
        <v>38</v>
      </c>
      <c r="AG191" s="305">
        <v>66</v>
      </c>
      <c r="AH191" s="305">
        <v>44</v>
      </c>
      <c r="AI191" s="316">
        <v>50</v>
      </c>
    </row>
    <row r="192" spans="1:35" s="86" customFormat="1">
      <c r="A192" s="170" t="s">
        <v>283</v>
      </c>
      <c r="B192" s="272" t="s">
        <v>55</v>
      </c>
      <c r="C192" s="278" t="s">
        <v>6</v>
      </c>
      <c r="D192" s="278" t="s">
        <v>3</v>
      </c>
      <c r="E192" s="265">
        <v>23</v>
      </c>
      <c r="F192" s="266">
        <v>49.260869565217391</v>
      </c>
      <c r="G192" s="266">
        <v>79.608695652173907</v>
      </c>
      <c r="H192" s="267">
        <v>0.61878754778809397</v>
      </c>
      <c r="I192" s="267">
        <v>0.56999999999999995</v>
      </c>
      <c r="J192" s="169">
        <v>329300</v>
      </c>
      <c r="K192" s="273"/>
      <c r="L192" s="274">
        <v>46.086956521739133</v>
      </c>
      <c r="M192" s="274">
        <f>L192/I192</f>
        <v>80.854309687261647</v>
      </c>
      <c r="O192" s="275">
        <v>2</v>
      </c>
      <c r="P192" s="169">
        <v>329300</v>
      </c>
      <c r="Q192" s="276">
        <v>31.5</v>
      </c>
      <c r="R192" s="276">
        <v>83.420631391729671</v>
      </c>
      <c r="S192" s="276">
        <v>31.5</v>
      </c>
      <c r="T192" s="277">
        <v>0.39374999999999999</v>
      </c>
      <c r="U192" s="277">
        <v>80</v>
      </c>
      <c r="W192" s="67" t="s">
        <v>283</v>
      </c>
      <c r="X192" s="67" t="s">
        <v>3</v>
      </c>
      <c r="Y192" s="67" t="s">
        <v>6</v>
      </c>
      <c r="Z192" s="67" t="s">
        <v>839</v>
      </c>
      <c r="AA192" s="317">
        <v>334800</v>
      </c>
      <c r="AB192" s="71">
        <v>7</v>
      </c>
      <c r="AC192" s="67" t="s">
        <v>826</v>
      </c>
      <c r="AD192" s="59">
        <v>560</v>
      </c>
      <c r="AE192" s="305">
        <v>0.61</v>
      </c>
      <c r="AF192" s="305">
        <v>49</v>
      </c>
      <c r="AG192" s="305">
        <v>80</v>
      </c>
      <c r="AH192" s="305">
        <v>46</v>
      </c>
      <c r="AI192" s="316">
        <v>76</v>
      </c>
    </row>
    <row r="193" spans="1:35" s="86" customFormat="1">
      <c r="A193" s="170" t="s">
        <v>116</v>
      </c>
      <c r="B193" s="272" t="s">
        <v>31</v>
      </c>
      <c r="C193" s="278" t="s">
        <v>6</v>
      </c>
      <c r="D193" s="278" t="s">
        <v>3</v>
      </c>
      <c r="E193" s="265">
        <v>21</v>
      </c>
      <c r="F193" s="266">
        <v>50.761904761904759</v>
      </c>
      <c r="G193" s="266">
        <v>80.666666666666657</v>
      </c>
      <c r="H193" s="267">
        <v>0.62927981109799291</v>
      </c>
      <c r="I193" s="267">
        <v>0.54</v>
      </c>
      <c r="J193" s="169">
        <v>339300</v>
      </c>
      <c r="L193" s="274">
        <v>41.526315789473685</v>
      </c>
      <c r="M193" s="274">
        <f>L193/I193</f>
        <v>76.900584795321635</v>
      </c>
      <c r="O193" s="275">
        <v>2</v>
      </c>
      <c r="P193" s="169">
        <v>339300</v>
      </c>
      <c r="Q193" s="276">
        <v>51</v>
      </c>
      <c r="R193" s="276">
        <v>48.867052023121403</v>
      </c>
      <c r="S193" s="276">
        <v>51</v>
      </c>
      <c r="T193" s="277">
        <v>0.69387755102040816</v>
      </c>
      <c r="U193" s="277">
        <v>73.5</v>
      </c>
      <c r="W193" s="67" t="s">
        <v>116</v>
      </c>
      <c r="X193" s="67" t="s">
        <v>3</v>
      </c>
      <c r="Y193" s="67" t="s">
        <v>6</v>
      </c>
      <c r="Z193" s="67" t="s">
        <v>825</v>
      </c>
      <c r="AA193" s="317">
        <v>368000</v>
      </c>
      <c r="AB193" s="71">
        <v>3</v>
      </c>
      <c r="AC193" s="67" t="s">
        <v>826</v>
      </c>
      <c r="AD193" s="59">
        <v>226</v>
      </c>
      <c r="AE193" s="305">
        <v>0.92</v>
      </c>
      <c r="AF193" s="305">
        <v>70</v>
      </c>
      <c r="AG193" s="305">
        <v>75</v>
      </c>
      <c r="AH193" s="305">
        <v>70</v>
      </c>
      <c r="AI193" s="316">
        <v>27</v>
      </c>
    </row>
    <row r="194" spans="1:35" s="86" customFormat="1">
      <c r="A194" s="170" t="s">
        <v>721</v>
      </c>
      <c r="B194" s="272" t="s">
        <v>58</v>
      </c>
      <c r="C194" s="174" t="s">
        <v>14</v>
      </c>
      <c r="D194" s="174" t="s">
        <v>8</v>
      </c>
      <c r="E194" s="265">
        <v>8</v>
      </c>
      <c r="F194" s="266">
        <v>34.625</v>
      </c>
      <c r="G194" s="266">
        <v>39.5</v>
      </c>
      <c r="H194" s="267">
        <v>0.87658227848101267</v>
      </c>
      <c r="I194" s="267">
        <v>0</v>
      </c>
      <c r="J194" s="169">
        <v>231500</v>
      </c>
      <c r="K194" s="273"/>
      <c r="L194" s="274">
        <v>0</v>
      </c>
      <c r="M194" s="274">
        <v>0</v>
      </c>
      <c r="O194" s="275">
        <v>4</v>
      </c>
      <c r="P194" s="169">
        <v>188900</v>
      </c>
      <c r="Q194" s="276">
        <v>18.5</v>
      </c>
      <c r="R194" s="276">
        <v>38.992885726989769</v>
      </c>
      <c r="S194" s="276">
        <v>21.333333333333332</v>
      </c>
      <c r="T194" s="277">
        <v>0.70476190476190481</v>
      </c>
      <c r="U194" s="277">
        <v>26.25</v>
      </c>
      <c r="W194" s="67" t="s">
        <v>721</v>
      </c>
      <c r="X194" s="67" t="s">
        <v>14</v>
      </c>
      <c r="Y194" s="67" t="s">
        <v>8</v>
      </c>
      <c r="Z194" s="67" t="s">
        <v>829</v>
      </c>
      <c r="AA194" s="317">
        <v>180300</v>
      </c>
      <c r="AB194" s="71">
        <v>5</v>
      </c>
      <c r="AC194" s="67" t="s">
        <v>826</v>
      </c>
      <c r="AD194" s="59">
        <v>133</v>
      </c>
      <c r="AE194" s="305">
        <v>0.73</v>
      </c>
      <c r="AF194" s="305">
        <v>19</v>
      </c>
      <c r="AG194" s="305">
        <v>27</v>
      </c>
      <c r="AH194" s="305">
        <v>23</v>
      </c>
      <c r="AI194" s="316">
        <v>41</v>
      </c>
    </row>
    <row r="195" spans="1:35" s="86" customFormat="1">
      <c r="A195" s="170" t="s">
        <v>480</v>
      </c>
      <c r="B195" s="272" t="s">
        <v>53</v>
      </c>
      <c r="C195" s="278" t="s">
        <v>6</v>
      </c>
      <c r="D195" s="278"/>
      <c r="E195" s="265">
        <v>0</v>
      </c>
      <c r="F195" s="266">
        <v>0</v>
      </c>
      <c r="G195" s="266" t="s">
        <v>693</v>
      </c>
      <c r="H195" s="267">
        <v>0</v>
      </c>
      <c r="I195" s="267">
        <v>0</v>
      </c>
      <c r="J195" s="169">
        <v>122600</v>
      </c>
      <c r="K195" s="273"/>
      <c r="L195" s="274">
        <v>0</v>
      </c>
      <c r="M195" s="274">
        <v>0</v>
      </c>
      <c r="O195" s="275">
        <v>0</v>
      </c>
      <c r="P195" s="169">
        <v>122600</v>
      </c>
      <c r="Q195" s="276">
        <v>0</v>
      </c>
      <c r="R195" s="276">
        <v>18.171038980287534</v>
      </c>
      <c r="S195" s="276">
        <v>0</v>
      </c>
      <c r="T195" s="277">
        <v>0</v>
      </c>
      <c r="U195" s="277">
        <v>0</v>
      </c>
      <c r="W195" s="67"/>
      <c r="X195" s="67"/>
      <c r="Y195" s="67"/>
      <c r="Z195" s="67"/>
      <c r="AA195" s="318">
        <v>122600</v>
      </c>
      <c r="AB195" s="310">
        <v>0</v>
      </c>
      <c r="AC195" s="67"/>
      <c r="AD195" s="59"/>
      <c r="AE195" s="294">
        <v>0</v>
      </c>
      <c r="AF195" s="293">
        <v>0</v>
      </c>
      <c r="AG195" s="294">
        <v>0</v>
      </c>
      <c r="AH195" s="293">
        <v>0</v>
      </c>
      <c r="AI195" s="293">
        <v>18.171038980287534</v>
      </c>
    </row>
    <row r="196" spans="1:35" s="86" customFormat="1">
      <c r="A196" s="170" t="s">
        <v>481</v>
      </c>
      <c r="B196" s="272" t="s">
        <v>23</v>
      </c>
      <c r="C196" s="278" t="s">
        <v>6</v>
      </c>
      <c r="D196" s="278" t="s">
        <v>3</v>
      </c>
      <c r="E196" s="265">
        <v>1</v>
      </c>
      <c r="F196" s="266">
        <v>77</v>
      </c>
      <c r="G196" s="266">
        <v>80</v>
      </c>
      <c r="H196" s="267">
        <v>0.96250000000000002</v>
      </c>
      <c r="I196" s="267">
        <v>0</v>
      </c>
      <c r="J196" s="169">
        <v>257400</v>
      </c>
      <c r="K196" s="273"/>
      <c r="L196" s="274">
        <v>0</v>
      </c>
      <c r="M196" s="274">
        <v>0</v>
      </c>
      <c r="O196" s="275">
        <v>0</v>
      </c>
      <c r="P196" s="169">
        <v>257400</v>
      </c>
      <c r="Q196" s="276">
        <v>0</v>
      </c>
      <c r="R196" s="276">
        <v>38.150289017341038</v>
      </c>
      <c r="S196" s="276">
        <v>0</v>
      </c>
      <c r="T196" s="277">
        <v>0</v>
      </c>
      <c r="U196" s="277">
        <v>0</v>
      </c>
      <c r="W196" s="67"/>
      <c r="X196" s="67"/>
      <c r="Y196" s="67"/>
      <c r="Z196" s="67"/>
      <c r="AA196" s="318">
        <v>257400</v>
      </c>
      <c r="AB196" s="310">
        <v>0</v>
      </c>
      <c r="AC196" s="67"/>
      <c r="AD196" s="59"/>
      <c r="AE196" s="294">
        <v>0</v>
      </c>
      <c r="AF196" s="293">
        <v>0</v>
      </c>
      <c r="AG196" s="294">
        <v>0</v>
      </c>
      <c r="AH196" s="293">
        <v>0</v>
      </c>
      <c r="AI196" s="293">
        <v>38</v>
      </c>
    </row>
    <row r="197" spans="1:35" s="86" customFormat="1">
      <c r="A197" s="170" t="s">
        <v>482</v>
      </c>
      <c r="B197" s="272" t="s">
        <v>28</v>
      </c>
      <c r="C197" s="278" t="s">
        <v>6</v>
      </c>
      <c r="D197" s="278"/>
      <c r="E197" s="265">
        <v>0</v>
      </c>
      <c r="F197" s="266">
        <v>0</v>
      </c>
      <c r="G197" s="266" t="s">
        <v>693</v>
      </c>
      <c r="H197" s="267">
        <v>0</v>
      </c>
      <c r="I197" s="267">
        <v>0</v>
      </c>
      <c r="J197" s="169">
        <v>122600</v>
      </c>
      <c r="K197" s="273"/>
      <c r="L197" s="274">
        <v>0</v>
      </c>
      <c r="M197" s="274">
        <v>0</v>
      </c>
      <c r="O197" s="275">
        <v>0</v>
      </c>
      <c r="P197" s="169">
        <v>122600</v>
      </c>
      <c r="Q197" s="276">
        <v>0</v>
      </c>
      <c r="R197" s="276">
        <v>18.171038980287534</v>
      </c>
      <c r="S197" s="276">
        <v>0</v>
      </c>
      <c r="T197" s="277">
        <v>0</v>
      </c>
      <c r="U197" s="277">
        <v>0</v>
      </c>
      <c r="W197" s="67"/>
      <c r="X197" s="67"/>
      <c r="Y197" s="67"/>
      <c r="Z197" s="67"/>
      <c r="AA197" s="318">
        <v>122600</v>
      </c>
      <c r="AB197" s="310">
        <v>0</v>
      </c>
      <c r="AC197" s="67"/>
      <c r="AD197" s="59"/>
      <c r="AE197" s="294">
        <v>0</v>
      </c>
      <c r="AF197" s="293">
        <v>0</v>
      </c>
      <c r="AG197" s="294">
        <v>0</v>
      </c>
      <c r="AH197" s="293">
        <v>0</v>
      </c>
      <c r="AI197" s="293">
        <v>18.171038980287534</v>
      </c>
    </row>
    <row r="198" spans="1:35" s="86" customFormat="1">
      <c r="A198" s="170" t="s">
        <v>10</v>
      </c>
      <c r="B198" s="272" t="s">
        <v>4</v>
      </c>
      <c r="C198" s="278" t="s">
        <v>37</v>
      </c>
      <c r="D198" s="278"/>
      <c r="E198" s="265">
        <v>24</v>
      </c>
      <c r="F198" s="266">
        <v>55.708333333333336</v>
      </c>
      <c r="G198" s="266">
        <v>80.208333333333329</v>
      </c>
      <c r="H198" s="267">
        <v>0.69454545454545458</v>
      </c>
      <c r="I198" s="267">
        <v>0.8</v>
      </c>
      <c r="J198" s="169">
        <v>372400</v>
      </c>
      <c r="K198" s="273"/>
      <c r="L198" s="274">
        <v>63.956521739130437</v>
      </c>
      <c r="M198" s="274">
        <f t="shared" ref="M198:M204" si="5">L198/I198</f>
        <v>79.945652173913047</v>
      </c>
      <c r="O198" s="275">
        <v>4</v>
      </c>
      <c r="P198" s="169">
        <v>400700</v>
      </c>
      <c r="Q198" s="276">
        <v>63.75</v>
      </c>
      <c r="R198" s="276">
        <v>53.168074699866594</v>
      </c>
      <c r="S198" s="276">
        <v>67.333333333333329</v>
      </c>
      <c r="T198" s="277">
        <v>0.77743902439024393</v>
      </c>
      <c r="U198" s="277">
        <v>82</v>
      </c>
      <c r="W198" s="67" t="s">
        <v>10</v>
      </c>
      <c r="X198" s="67" t="s">
        <v>37</v>
      </c>
      <c r="Y198" s="67"/>
      <c r="Z198" s="67" t="s">
        <v>833</v>
      </c>
      <c r="AA198" s="317">
        <v>348200</v>
      </c>
      <c r="AB198" s="71">
        <v>6</v>
      </c>
      <c r="AC198" s="67" t="s">
        <v>826</v>
      </c>
      <c r="AD198" s="59">
        <v>456</v>
      </c>
      <c r="AE198" s="305">
        <v>0.66</v>
      </c>
      <c r="AF198" s="305">
        <v>50</v>
      </c>
      <c r="AG198" s="305">
        <v>76</v>
      </c>
      <c r="AH198" s="305">
        <v>38</v>
      </c>
      <c r="AI198" s="316">
        <v>115</v>
      </c>
    </row>
    <row r="199" spans="1:35" s="86" customFormat="1">
      <c r="A199" s="170" t="s">
        <v>299</v>
      </c>
      <c r="B199" s="272" t="s">
        <v>657</v>
      </c>
      <c r="C199" s="278" t="s">
        <v>6</v>
      </c>
      <c r="D199" s="278"/>
      <c r="E199" s="265">
        <v>13</v>
      </c>
      <c r="F199" s="266">
        <v>43.46153846153846</v>
      </c>
      <c r="G199" s="266">
        <v>74.384615384615387</v>
      </c>
      <c r="H199" s="267">
        <v>0.58428128231644261</v>
      </c>
      <c r="I199" s="267">
        <v>0.48</v>
      </c>
      <c r="J199" s="169">
        <v>290500</v>
      </c>
      <c r="K199" s="85"/>
      <c r="L199" s="274">
        <v>31.333333333333332</v>
      </c>
      <c r="M199" s="274">
        <f t="shared" si="5"/>
        <v>65.277777777777771</v>
      </c>
      <c r="O199" s="275">
        <v>3</v>
      </c>
      <c r="P199" s="169">
        <v>264500</v>
      </c>
      <c r="Q199" s="276">
        <v>28.333333333333332</v>
      </c>
      <c r="R199" s="276">
        <v>35.607825700311253</v>
      </c>
      <c r="S199" s="276">
        <v>28.333333333333332</v>
      </c>
      <c r="T199" s="277">
        <v>0.46961325966851086</v>
      </c>
      <c r="U199" s="277">
        <v>60.333333333333002</v>
      </c>
      <c r="W199" s="67" t="s">
        <v>299</v>
      </c>
      <c r="X199" s="67" t="s">
        <v>6</v>
      </c>
      <c r="Y199" s="67"/>
      <c r="Z199" s="67" t="s">
        <v>841</v>
      </c>
      <c r="AA199" s="317">
        <v>246900</v>
      </c>
      <c r="AB199" s="71">
        <v>5</v>
      </c>
      <c r="AC199" s="67" t="s">
        <v>826</v>
      </c>
      <c r="AD199" s="59">
        <v>341</v>
      </c>
      <c r="AE199" s="305">
        <v>0.46</v>
      </c>
      <c r="AF199" s="305">
        <v>31</v>
      </c>
      <c r="AG199" s="305">
        <v>68</v>
      </c>
      <c r="AH199" s="305">
        <v>36</v>
      </c>
      <c r="AI199" s="316">
        <v>42</v>
      </c>
    </row>
    <row r="200" spans="1:35" s="86" customFormat="1" ht="18" customHeight="1">
      <c r="A200" s="170" t="s">
        <v>117</v>
      </c>
      <c r="B200" s="272" t="s">
        <v>24</v>
      </c>
      <c r="C200" s="172" t="s">
        <v>6</v>
      </c>
      <c r="D200" s="172" t="s">
        <v>3</v>
      </c>
      <c r="E200" s="265">
        <v>1</v>
      </c>
      <c r="F200" s="266">
        <v>27</v>
      </c>
      <c r="G200" s="266">
        <v>80</v>
      </c>
      <c r="H200" s="267">
        <v>0.33750000000000002</v>
      </c>
      <c r="I200" s="267">
        <v>0.48</v>
      </c>
      <c r="J200" s="169">
        <v>144400</v>
      </c>
      <c r="K200" s="273"/>
      <c r="L200" s="274">
        <v>38</v>
      </c>
      <c r="M200" s="274">
        <f t="shared" si="5"/>
        <v>79.166666666666671</v>
      </c>
      <c r="O200" s="275">
        <v>0</v>
      </c>
      <c r="P200" s="169">
        <v>144400</v>
      </c>
      <c r="Q200" s="276">
        <v>0</v>
      </c>
      <c r="R200" s="276">
        <v>21.402104639098859</v>
      </c>
      <c r="S200" s="276">
        <v>0</v>
      </c>
      <c r="T200" s="277">
        <v>0</v>
      </c>
      <c r="U200" s="277">
        <v>0</v>
      </c>
      <c r="W200" s="67"/>
      <c r="X200" s="67"/>
      <c r="Y200" s="67"/>
      <c r="Z200" s="67"/>
      <c r="AA200" s="318">
        <v>144400</v>
      </c>
      <c r="AB200" s="310">
        <v>0</v>
      </c>
      <c r="AC200" s="67"/>
      <c r="AD200" s="59"/>
      <c r="AE200" s="294">
        <v>0</v>
      </c>
      <c r="AF200" s="293">
        <v>0</v>
      </c>
      <c r="AG200" s="294">
        <v>0</v>
      </c>
      <c r="AH200" s="293">
        <v>0</v>
      </c>
      <c r="AI200" s="293">
        <v>21</v>
      </c>
    </row>
    <row r="201" spans="1:35" s="86" customFormat="1" ht="18" customHeight="1">
      <c r="A201" s="170" t="s">
        <v>363</v>
      </c>
      <c r="B201" s="272" t="s">
        <v>106</v>
      </c>
      <c r="C201" s="278" t="s">
        <v>6</v>
      </c>
      <c r="D201" s="278"/>
      <c r="E201" s="265">
        <v>12</v>
      </c>
      <c r="F201" s="266">
        <v>47.166666666666664</v>
      </c>
      <c r="G201" s="266">
        <v>63.749999999999993</v>
      </c>
      <c r="H201" s="267">
        <v>0.73986928104575167</v>
      </c>
      <c r="I201" s="267">
        <v>0.62</v>
      </c>
      <c r="J201" s="169">
        <v>315300</v>
      </c>
      <c r="K201" s="85"/>
      <c r="L201" s="268">
        <v>42.166666666666664</v>
      </c>
      <c r="M201" s="274">
        <f t="shared" si="5"/>
        <v>68.010752688172033</v>
      </c>
      <c r="O201" s="275">
        <v>4</v>
      </c>
      <c r="P201" s="169">
        <v>304100</v>
      </c>
      <c r="Q201" s="276">
        <v>42.25</v>
      </c>
      <c r="R201" s="276">
        <v>72.215651400622505</v>
      </c>
      <c r="S201" s="276">
        <v>41.333333333333336</v>
      </c>
      <c r="T201" s="277">
        <v>0.53993610223642174</v>
      </c>
      <c r="U201" s="277">
        <v>78.25</v>
      </c>
      <c r="W201" s="67" t="s">
        <v>363</v>
      </c>
      <c r="X201" s="67" t="s">
        <v>6</v>
      </c>
      <c r="Y201" s="67"/>
      <c r="Z201" s="67" t="s">
        <v>840</v>
      </c>
      <c r="AA201" s="317">
        <v>317700</v>
      </c>
      <c r="AB201" s="71">
        <v>7</v>
      </c>
      <c r="AC201" s="67" t="s">
        <v>826</v>
      </c>
      <c r="AD201" s="59">
        <v>553</v>
      </c>
      <c r="AE201" s="305">
        <v>0.66</v>
      </c>
      <c r="AF201" s="305">
        <v>52</v>
      </c>
      <c r="AG201" s="305">
        <v>79</v>
      </c>
      <c r="AH201" s="305">
        <v>65</v>
      </c>
      <c r="AI201" s="316">
        <v>-9</v>
      </c>
    </row>
    <row r="202" spans="1:35" s="86" customFormat="1">
      <c r="A202" s="170" t="s">
        <v>425</v>
      </c>
      <c r="B202" s="272" t="s">
        <v>58</v>
      </c>
      <c r="C202" s="172" t="s">
        <v>37</v>
      </c>
      <c r="D202" s="172" t="s">
        <v>536</v>
      </c>
      <c r="E202" s="265">
        <v>1</v>
      </c>
      <c r="F202" s="266">
        <v>56</v>
      </c>
      <c r="G202" s="266">
        <v>80</v>
      </c>
      <c r="H202" s="267">
        <v>0.7</v>
      </c>
      <c r="I202" s="267">
        <v>0.7</v>
      </c>
      <c r="J202" s="169">
        <v>224600</v>
      </c>
      <c r="K202" s="85"/>
      <c r="L202" s="274">
        <v>25</v>
      </c>
      <c r="M202" s="274">
        <f t="shared" si="5"/>
        <v>35.714285714285715</v>
      </c>
      <c r="O202" s="275">
        <v>0</v>
      </c>
      <c r="P202" s="169">
        <v>224600</v>
      </c>
      <c r="Q202" s="276">
        <v>0</v>
      </c>
      <c r="R202" s="276">
        <v>33.288869127019417</v>
      </c>
      <c r="S202" s="276">
        <v>0</v>
      </c>
      <c r="T202" s="277">
        <v>0</v>
      </c>
      <c r="U202" s="277">
        <v>0</v>
      </c>
      <c r="W202" s="67"/>
      <c r="X202" s="67"/>
      <c r="Y202" s="67"/>
      <c r="Z202" s="67"/>
      <c r="AA202" s="318">
        <v>224600</v>
      </c>
      <c r="AB202" s="310">
        <v>0</v>
      </c>
      <c r="AC202" s="67"/>
      <c r="AD202" s="59"/>
      <c r="AE202" s="294">
        <v>0</v>
      </c>
      <c r="AF202" s="293">
        <v>0</v>
      </c>
      <c r="AG202" s="294">
        <v>0</v>
      </c>
      <c r="AH202" s="293">
        <v>0</v>
      </c>
      <c r="AI202" s="293">
        <v>33</v>
      </c>
    </row>
    <row r="203" spans="1:35" s="86" customFormat="1">
      <c r="A203" s="170" t="s">
        <v>722</v>
      </c>
      <c r="B203" s="272" t="s">
        <v>24</v>
      </c>
      <c r="C203" s="172" t="s">
        <v>8</v>
      </c>
      <c r="D203" s="172" t="s">
        <v>6</v>
      </c>
      <c r="E203" s="265">
        <v>0</v>
      </c>
      <c r="F203" s="266">
        <v>0</v>
      </c>
      <c r="G203" s="266" t="s">
        <v>693</v>
      </c>
      <c r="H203" s="267">
        <v>0</v>
      </c>
      <c r="I203" s="267">
        <v>0.81</v>
      </c>
      <c r="J203" s="169">
        <v>263600</v>
      </c>
      <c r="K203" s="85"/>
      <c r="L203" s="268">
        <v>56.333333333333336</v>
      </c>
      <c r="M203" s="274">
        <f t="shared" si="5"/>
        <v>69.547325102880663</v>
      </c>
      <c r="O203" s="275">
        <v>2</v>
      </c>
      <c r="P203" s="169">
        <v>263600</v>
      </c>
      <c r="Q203" s="276">
        <v>21.5</v>
      </c>
      <c r="R203" s="276">
        <v>74.207647843486001</v>
      </c>
      <c r="S203" s="276">
        <v>21.5</v>
      </c>
      <c r="T203" s="277">
        <v>0.52439024390243905</v>
      </c>
      <c r="U203" s="277">
        <v>41</v>
      </c>
      <c r="W203" s="67" t="s">
        <v>722</v>
      </c>
      <c r="X203" s="67" t="s">
        <v>6</v>
      </c>
      <c r="Y203" s="67" t="s">
        <v>8</v>
      </c>
      <c r="Z203" s="67" t="s">
        <v>831</v>
      </c>
      <c r="AA203" s="317">
        <v>246600</v>
      </c>
      <c r="AB203" s="71">
        <v>5</v>
      </c>
      <c r="AC203" s="67" t="s">
        <v>826</v>
      </c>
      <c r="AD203" s="59">
        <v>315</v>
      </c>
      <c r="AE203" s="305">
        <v>0.54</v>
      </c>
      <c r="AF203" s="305">
        <v>34</v>
      </c>
      <c r="AG203" s="305">
        <v>63</v>
      </c>
      <c r="AH203" s="305">
        <v>42</v>
      </c>
      <c r="AI203" s="316">
        <v>27</v>
      </c>
    </row>
    <row r="204" spans="1:35" s="86" customFormat="1">
      <c r="A204" s="170" t="s">
        <v>187</v>
      </c>
      <c r="B204" s="272" t="s">
        <v>657</v>
      </c>
      <c r="C204" s="172" t="s">
        <v>536</v>
      </c>
      <c r="D204" s="172" t="s">
        <v>3</v>
      </c>
      <c r="E204" s="265">
        <v>20</v>
      </c>
      <c r="F204" s="266">
        <v>60.15</v>
      </c>
      <c r="G204" s="266">
        <v>80</v>
      </c>
      <c r="H204" s="267">
        <v>0.75187499999999996</v>
      </c>
      <c r="I204" s="267">
        <v>0.84</v>
      </c>
      <c r="J204" s="169">
        <v>402100</v>
      </c>
      <c r="K204" s="85"/>
      <c r="L204" s="268">
        <v>65.368421052631575</v>
      </c>
      <c r="M204" s="274">
        <f t="shared" si="5"/>
        <v>77.819548872180448</v>
      </c>
      <c r="O204" s="275">
        <v>1</v>
      </c>
      <c r="P204" s="169">
        <v>402100</v>
      </c>
      <c r="Q204" s="276">
        <v>65</v>
      </c>
      <c r="R204" s="276">
        <v>48.790573588261452</v>
      </c>
      <c r="S204" s="276">
        <v>65</v>
      </c>
      <c r="T204" s="277">
        <v>1.1403508771929824</v>
      </c>
      <c r="U204" s="277">
        <v>57</v>
      </c>
      <c r="W204" s="67" t="s">
        <v>187</v>
      </c>
      <c r="X204" s="67" t="s">
        <v>3</v>
      </c>
      <c r="Y204" s="302" t="s">
        <v>536</v>
      </c>
      <c r="Z204" s="67" t="s">
        <v>841</v>
      </c>
      <c r="AA204" s="317">
        <v>402100</v>
      </c>
      <c r="AB204" s="71">
        <v>1</v>
      </c>
      <c r="AC204" s="67" t="s">
        <v>826</v>
      </c>
      <c r="AD204" s="59">
        <v>58</v>
      </c>
      <c r="AE204" s="305">
        <v>1.1200000000000001</v>
      </c>
      <c r="AF204" s="305">
        <v>65</v>
      </c>
      <c r="AG204" s="305">
        <v>58</v>
      </c>
      <c r="AH204" s="305">
        <v>0</v>
      </c>
      <c r="AI204" s="316">
        <v>56</v>
      </c>
    </row>
    <row r="205" spans="1:35" s="86" customFormat="1">
      <c r="A205" s="170" t="s">
        <v>639</v>
      </c>
      <c r="B205" s="272" t="s">
        <v>23</v>
      </c>
      <c r="C205" s="172" t="s">
        <v>37</v>
      </c>
      <c r="D205" s="172" t="s">
        <v>536</v>
      </c>
      <c r="E205" s="265">
        <v>0</v>
      </c>
      <c r="F205" s="266">
        <v>0</v>
      </c>
      <c r="G205" s="266" t="s">
        <v>693</v>
      </c>
      <c r="H205" s="267">
        <v>0</v>
      </c>
      <c r="I205" s="267">
        <v>0</v>
      </c>
      <c r="J205" s="169">
        <v>122600</v>
      </c>
      <c r="K205" s="85"/>
      <c r="L205" s="274">
        <v>0</v>
      </c>
      <c r="M205" s="274">
        <v>0</v>
      </c>
      <c r="O205" s="275">
        <v>4</v>
      </c>
      <c r="P205" s="169">
        <v>190100</v>
      </c>
      <c r="Q205" s="276">
        <v>40</v>
      </c>
      <c r="R205" s="276">
        <v>-0.47354379724322371</v>
      </c>
      <c r="S205" s="276">
        <v>40.666666666666664</v>
      </c>
      <c r="T205" s="277">
        <v>0.55555555555555558</v>
      </c>
      <c r="U205" s="277">
        <v>72</v>
      </c>
      <c r="W205" s="67" t="s">
        <v>639</v>
      </c>
      <c r="X205" s="67" t="s">
        <v>37</v>
      </c>
      <c r="Y205" s="302" t="s">
        <v>536</v>
      </c>
      <c r="Z205" s="67" t="s">
        <v>827</v>
      </c>
      <c r="AA205" s="317">
        <v>181900</v>
      </c>
      <c r="AB205" s="71">
        <v>8</v>
      </c>
      <c r="AC205" s="67" t="s">
        <v>826</v>
      </c>
      <c r="AD205" s="59">
        <v>487</v>
      </c>
      <c r="AE205" s="305">
        <v>0.51</v>
      </c>
      <c r="AF205" s="305">
        <v>31</v>
      </c>
      <c r="AG205" s="305">
        <v>61</v>
      </c>
      <c r="AH205" s="305">
        <v>18</v>
      </c>
      <c r="AI205" s="316">
        <v>69</v>
      </c>
    </row>
    <row r="206" spans="1:35" s="86" customFormat="1">
      <c r="A206" s="170" t="s">
        <v>38</v>
      </c>
      <c r="B206" s="272" t="s">
        <v>31</v>
      </c>
      <c r="C206" s="172" t="s">
        <v>8</v>
      </c>
      <c r="D206" s="172"/>
      <c r="E206" s="265">
        <v>22</v>
      </c>
      <c r="F206" s="266">
        <v>57.090909090909093</v>
      </c>
      <c r="G206" s="266">
        <v>73.681818181818187</v>
      </c>
      <c r="H206" s="267">
        <v>0.7748303516347933</v>
      </c>
      <c r="I206" s="267">
        <v>0.78</v>
      </c>
      <c r="J206" s="169">
        <v>381600</v>
      </c>
      <c r="K206" s="273"/>
      <c r="L206" s="268">
        <v>57.142857142857146</v>
      </c>
      <c r="M206" s="274">
        <f t="shared" ref="M206:M217" si="6">L206/I206</f>
        <v>73.260073260073256</v>
      </c>
      <c r="O206" s="275">
        <v>4</v>
      </c>
      <c r="P206" s="169">
        <v>370900</v>
      </c>
      <c r="Q206" s="276">
        <v>50.75</v>
      </c>
      <c r="R206" s="276">
        <v>72.917741218319236</v>
      </c>
      <c r="S206" s="276">
        <v>50</v>
      </c>
      <c r="T206" s="277">
        <v>0.65483870967741931</v>
      </c>
      <c r="U206" s="277">
        <v>77.5</v>
      </c>
      <c r="W206" s="67" t="s">
        <v>38</v>
      </c>
      <c r="X206" s="67" t="s">
        <v>8</v>
      </c>
      <c r="Y206" s="67"/>
      <c r="Z206" s="67" t="s">
        <v>825</v>
      </c>
      <c r="AA206" s="317">
        <v>444900</v>
      </c>
      <c r="AB206" s="71">
        <v>9</v>
      </c>
      <c r="AC206" s="67" t="s">
        <v>826</v>
      </c>
      <c r="AD206" s="59">
        <v>706</v>
      </c>
      <c r="AE206" s="305">
        <v>0.82</v>
      </c>
      <c r="AF206" s="305">
        <v>64</v>
      </c>
      <c r="AG206" s="305">
        <v>78</v>
      </c>
      <c r="AH206" s="305">
        <v>74</v>
      </c>
      <c r="AI206" s="316">
        <v>61</v>
      </c>
    </row>
    <row r="207" spans="1:35" s="86" customFormat="1">
      <c r="A207" s="170" t="s">
        <v>345</v>
      </c>
      <c r="B207" s="272" t="s">
        <v>106</v>
      </c>
      <c r="C207" s="278" t="s">
        <v>14</v>
      </c>
      <c r="D207" s="278" t="s">
        <v>8</v>
      </c>
      <c r="E207" s="265">
        <v>24</v>
      </c>
      <c r="F207" s="266">
        <v>72.916666666666671</v>
      </c>
      <c r="G207" s="266">
        <v>59.166666666666671</v>
      </c>
      <c r="H207" s="267">
        <v>1.232394366197183</v>
      </c>
      <c r="I207" s="267">
        <v>0.62</v>
      </c>
      <c r="J207" s="169">
        <v>487400</v>
      </c>
      <c r="K207" s="85"/>
      <c r="L207" s="268">
        <v>47.095238095238095</v>
      </c>
      <c r="M207" s="274">
        <f t="shared" si="6"/>
        <v>75.960061443932418</v>
      </c>
      <c r="O207" s="275">
        <v>4</v>
      </c>
      <c r="P207" s="169">
        <v>448100</v>
      </c>
      <c r="Q207" s="276">
        <v>59.5</v>
      </c>
      <c r="R207" s="276">
        <v>88.244108492663429</v>
      </c>
      <c r="S207" s="276">
        <v>57.333333333333336</v>
      </c>
      <c r="T207" s="277">
        <v>0.82926829268292679</v>
      </c>
      <c r="U207" s="277">
        <v>71.75</v>
      </c>
      <c r="W207" s="67" t="s">
        <v>345</v>
      </c>
      <c r="X207" s="67" t="s">
        <v>14</v>
      </c>
      <c r="Y207" s="67" t="s">
        <v>8</v>
      </c>
      <c r="Z207" s="67" t="s">
        <v>840</v>
      </c>
      <c r="AA207" s="317">
        <v>440400</v>
      </c>
      <c r="AB207" s="71">
        <v>9</v>
      </c>
      <c r="AC207" s="67" t="s">
        <v>826</v>
      </c>
      <c r="AD207" s="59">
        <v>578</v>
      </c>
      <c r="AE207" s="305">
        <v>1</v>
      </c>
      <c r="AF207" s="305">
        <v>64</v>
      </c>
      <c r="AG207" s="305">
        <v>64</v>
      </c>
      <c r="AH207" s="305">
        <v>80</v>
      </c>
      <c r="AI207" s="316">
        <v>53</v>
      </c>
    </row>
    <row r="208" spans="1:35" s="86" customFormat="1">
      <c r="A208" s="170" t="s">
        <v>162</v>
      </c>
      <c r="B208" s="272" t="s">
        <v>82</v>
      </c>
      <c r="C208" s="172" t="s">
        <v>6</v>
      </c>
      <c r="D208" s="172"/>
      <c r="E208" s="265">
        <v>0</v>
      </c>
      <c r="F208" s="266">
        <v>0</v>
      </c>
      <c r="G208" s="266" t="s">
        <v>693</v>
      </c>
      <c r="H208" s="267">
        <v>0</v>
      </c>
      <c r="I208" s="267">
        <v>0.6</v>
      </c>
      <c r="J208" s="169">
        <v>184500</v>
      </c>
      <c r="K208" s="273"/>
      <c r="L208" s="274">
        <v>46</v>
      </c>
      <c r="M208" s="274">
        <f t="shared" si="6"/>
        <v>76.666666666666671</v>
      </c>
      <c r="O208" s="275">
        <v>0</v>
      </c>
      <c r="P208" s="169">
        <v>184500</v>
      </c>
      <c r="Q208" s="276">
        <v>0</v>
      </c>
      <c r="R208" s="276">
        <v>27.345486883059138</v>
      </c>
      <c r="S208" s="276">
        <v>0</v>
      </c>
      <c r="T208" s="277">
        <v>0</v>
      </c>
      <c r="U208" s="277">
        <v>0</v>
      </c>
      <c r="W208" s="67"/>
      <c r="X208" s="67"/>
      <c r="Y208" s="67"/>
      <c r="Z208" s="67"/>
      <c r="AA208" s="318">
        <v>184500</v>
      </c>
      <c r="AB208" s="310">
        <v>0</v>
      </c>
      <c r="AC208" s="67"/>
      <c r="AD208" s="59"/>
      <c r="AE208" s="294">
        <v>0</v>
      </c>
      <c r="AF208" s="293">
        <v>0</v>
      </c>
      <c r="AG208" s="294">
        <v>0</v>
      </c>
      <c r="AH208" s="293">
        <v>0</v>
      </c>
      <c r="AI208" s="293">
        <v>27</v>
      </c>
    </row>
    <row r="209" spans="1:35" s="86" customFormat="1">
      <c r="A209" s="170" t="s">
        <v>232</v>
      </c>
      <c r="B209" s="272" t="s">
        <v>82</v>
      </c>
      <c r="C209" s="278" t="s">
        <v>6</v>
      </c>
      <c r="D209" s="278"/>
      <c r="E209" s="265">
        <v>19</v>
      </c>
      <c r="F209" s="266">
        <v>43.368421052631582</v>
      </c>
      <c r="G209" s="266">
        <v>77.631578947368439</v>
      </c>
      <c r="H209" s="267">
        <v>0.55864406779661013</v>
      </c>
      <c r="I209" s="267">
        <v>0.63</v>
      </c>
      <c r="J209" s="169">
        <v>289900</v>
      </c>
      <c r="K209" s="85"/>
      <c r="L209" s="268">
        <v>50.714285714285715</v>
      </c>
      <c r="M209" s="274">
        <f t="shared" si="6"/>
        <v>80.498866213151928</v>
      </c>
      <c r="O209" s="275">
        <v>4</v>
      </c>
      <c r="P209" s="169">
        <v>289100</v>
      </c>
      <c r="Q209" s="276">
        <v>42</v>
      </c>
      <c r="R209" s="276">
        <v>78.546020453534908</v>
      </c>
      <c r="S209" s="276">
        <v>39.666666666666664</v>
      </c>
      <c r="T209" s="277">
        <v>0.52500000000000002</v>
      </c>
      <c r="U209" s="277">
        <v>80</v>
      </c>
      <c r="W209" s="67" t="s">
        <v>232</v>
      </c>
      <c r="X209" s="67" t="s">
        <v>6</v>
      </c>
      <c r="Y209" s="67"/>
      <c r="Z209" s="67" t="s">
        <v>832</v>
      </c>
      <c r="AA209" s="317">
        <v>315800</v>
      </c>
      <c r="AB209" s="71">
        <v>9</v>
      </c>
      <c r="AC209" s="67" t="s">
        <v>826</v>
      </c>
      <c r="AD209" s="59">
        <v>720</v>
      </c>
      <c r="AE209" s="305">
        <v>0.62</v>
      </c>
      <c r="AF209" s="305">
        <v>50</v>
      </c>
      <c r="AG209" s="305">
        <v>80</v>
      </c>
      <c r="AH209" s="305">
        <v>61</v>
      </c>
      <c r="AI209" s="316">
        <v>34</v>
      </c>
    </row>
    <row r="210" spans="1:35" s="86" customFormat="1">
      <c r="A210" s="170" t="s">
        <v>409</v>
      </c>
      <c r="B210" s="272" t="s">
        <v>657</v>
      </c>
      <c r="C210" s="172" t="s">
        <v>6</v>
      </c>
      <c r="D210" s="172"/>
      <c r="E210" s="265">
        <v>0</v>
      </c>
      <c r="F210" s="266">
        <v>0</v>
      </c>
      <c r="G210" s="266" t="s">
        <v>693</v>
      </c>
      <c r="H210" s="267">
        <v>0</v>
      </c>
      <c r="I210" s="267">
        <v>0.47</v>
      </c>
      <c r="J210" s="169">
        <v>143600</v>
      </c>
      <c r="K210" s="85"/>
      <c r="L210" s="274">
        <v>33.6</v>
      </c>
      <c r="M210" s="274">
        <f t="shared" si="6"/>
        <v>71.489361702127667</v>
      </c>
      <c r="O210" s="275">
        <v>3</v>
      </c>
      <c r="P210" s="169">
        <v>181100</v>
      </c>
      <c r="Q210" s="276">
        <v>43.666666666666664</v>
      </c>
      <c r="R210" s="276">
        <v>31.524677634504229</v>
      </c>
      <c r="S210" s="276">
        <v>43.666666666666664</v>
      </c>
      <c r="T210" s="277">
        <v>0.54583333333333328</v>
      </c>
      <c r="U210" s="277">
        <v>80</v>
      </c>
      <c r="W210" s="67" t="s">
        <v>409</v>
      </c>
      <c r="X210" s="67" t="s">
        <v>6</v>
      </c>
      <c r="Y210" s="67"/>
      <c r="Z210" s="67" t="s">
        <v>841</v>
      </c>
      <c r="AA210" s="317">
        <v>194200</v>
      </c>
      <c r="AB210" s="71">
        <v>8</v>
      </c>
      <c r="AC210" s="67" t="s">
        <v>826</v>
      </c>
      <c r="AD210" s="59">
        <v>609</v>
      </c>
      <c r="AE210" s="305">
        <v>0.48</v>
      </c>
      <c r="AF210" s="305">
        <v>36</v>
      </c>
      <c r="AG210" s="305">
        <v>76</v>
      </c>
      <c r="AH210" s="305">
        <v>23</v>
      </c>
      <c r="AI210" s="316">
        <v>39</v>
      </c>
    </row>
    <row r="211" spans="1:35" s="86" customFormat="1">
      <c r="A211" s="287" t="s">
        <v>793</v>
      </c>
      <c r="B211" s="280" t="s">
        <v>53</v>
      </c>
      <c r="C211" s="181" t="s">
        <v>8</v>
      </c>
      <c r="D211" s="181"/>
      <c r="E211" s="282">
        <v>0</v>
      </c>
      <c r="F211" s="283">
        <v>0</v>
      </c>
      <c r="G211" s="283">
        <v>0</v>
      </c>
      <c r="H211" s="284">
        <v>0</v>
      </c>
      <c r="I211" s="284">
        <v>0</v>
      </c>
      <c r="J211" s="180">
        <v>122600</v>
      </c>
      <c r="K211" s="285"/>
      <c r="L211" s="286">
        <v>0</v>
      </c>
      <c r="M211" s="286">
        <v>0</v>
      </c>
      <c r="N211" s="287"/>
      <c r="O211" s="288">
        <v>0</v>
      </c>
      <c r="P211" s="180">
        <v>122600</v>
      </c>
      <c r="Q211" s="289">
        <v>0</v>
      </c>
      <c r="R211" s="289">
        <v>18.171038980287534</v>
      </c>
      <c r="S211" s="289">
        <v>0</v>
      </c>
      <c r="T211" s="290">
        <v>0</v>
      </c>
      <c r="U211" s="290">
        <v>0</v>
      </c>
      <c r="W211" s="67" t="s">
        <v>793</v>
      </c>
      <c r="X211" s="67" t="s">
        <v>8</v>
      </c>
      <c r="Y211" s="67"/>
      <c r="Z211" s="67" t="s">
        <v>834</v>
      </c>
      <c r="AA211" s="317">
        <v>133700</v>
      </c>
      <c r="AB211" s="71">
        <v>3</v>
      </c>
      <c r="AC211" s="67" t="s">
        <v>826</v>
      </c>
      <c r="AD211" s="59">
        <v>72</v>
      </c>
      <c r="AE211" s="305">
        <v>1.07</v>
      </c>
      <c r="AF211" s="305">
        <v>26</v>
      </c>
      <c r="AG211" s="305">
        <v>24</v>
      </c>
      <c r="AH211" s="305">
        <v>26</v>
      </c>
      <c r="AI211" s="316">
        <v>13</v>
      </c>
    </row>
    <row r="212" spans="1:35" s="86" customFormat="1">
      <c r="A212" s="170" t="s">
        <v>365</v>
      </c>
      <c r="B212" s="272" t="s">
        <v>105</v>
      </c>
      <c r="C212" s="172" t="s">
        <v>37</v>
      </c>
      <c r="D212" s="172" t="s">
        <v>536</v>
      </c>
      <c r="E212" s="265">
        <v>24</v>
      </c>
      <c r="F212" s="266">
        <v>69.458333333333329</v>
      </c>
      <c r="G212" s="266">
        <v>80.374999999999986</v>
      </c>
      <c r="H212" s="267">
        <v>0.86417833074131678</v>
      </c>
      <c r="I212" s="267">
        <v>0.91</v>
      </c>
      <c r="J212" s="169">
        <v>464300</v>
      </c>
      <c r="K212" s="85"/>
      <c r="L212" s="268">
        <v>70.5</v>
      </c>
      <c r="M212" s="274">
        <f t="shared" si="6"/>
        <v>77.472527472527474</v>
      </c>
      <c r="O212" s="275">
        <v>4</v>
      </c>
      <c r="P212" s="169">
        <v>470600</v>
      </c>
      <c r="Q212" s="276">
        <v>77.25</v>
      </c>
      <c r="R212" s="276">
        <v>73.248554913294811</v>
      </c>
      <c r="S212" s="276">
        <v>64</v>
      </c>
      <c r="T212" s="277">
        <v>0.96562499999999996</v>
      </c>
      <c r="U212" s="277">
        <v>80</v>
      </c>
      <c r="W212" s="67" t="s">
        <v>365</v>
      </c>
      <c r="X212" s="302" t="s">
        <v>536</v>
      </c>
      <c r="Y212" s="67" t="s">
        <v>37</v>
      </c>
      <c r="Z212" s="67" t="s">
        <v>828</v>
      </c>
      <c r="AA212" s="317">
        <v>412400</v>
      </c>
      <c r="AB212" s="71">
        <v>9</v>
      </c>
      <c r="AC212" s="67" t="s">
        <v>826</v>
      </c>
      <c r="AD212" s="59">
        <v>720</v>
      </c>
      <c r="AE212" s="305">
        <v>0.89</v>
      </c>
      <c r="AF212" s="305">
        <v>71</v>
      </c>
      <c r="AG212" s="305">
        <v>80</v>
      </c>
      <c r="AH212" s="305">
        <v>48</v>
      </c>
      <c r="AI212" s="316">
        <v>89</v>
      </c>
    </row>
    <row r="213" spans="1:35" s="86" customFormat="1">
      <c r="A213" s="170" t="s">
        <v>188</v>
      </c>
      <c r="B213" s="272" t="s">
        <v>657</v>
      </c>
      <c r="C213" s="172" t="s">
        <v>6</v>
      </c>
      <c r="D213" s="172" t="s">
        <v>3</v>
      </c>
      <c r="E213" s="265">
        <v>18</v>
      </c>
      <c r="F213" s="266">
        <v>41</v>
      </c>
      <c r="G213" s="266">
        <v>80.666666666666671</v>
      </c>
      <c r="H213" s="267">
        <v>0.50826446280991733</v>
      </c>
      <c r="I213" s="267">
        <v>0.59</v>
      </c>
      <c r="J213" s="169">
        <v>274100</v>
      </c>
      <c r="K213" s="273"/>
      <c r="L213" s="268">
        <v>46.958333333333336</v>
      </c>
      <c r="M213" s="274">
        <f t="shared" si="6"/>
        <v>79.590395480225993</v>
      </c>
      <c r="O213" s="275">
        <v>4</v>
      </c>
      <c r="P213" s="169">
        <v>338200</v>
      </c>
      <c r="Q213" s="276">
        <v>53.5</v>
      </c>
      <c r="R213" s="276">
        <v>43.377945753668314</v>
      </c>
      <c r="S213" s="276">
        <v>66</v>
      </c>
      <c r="T213" s="277">
        <v>0.66874999999999996</v>
      </c>
      <c r="U213" s="277">
        <v>80</v>
      </c>
      <c r="W213" s="67" t="s">
        <v>188</v>
      </c>
      <c r="X213" s="67" t="s">
        <v>3</v>
      </c>
      <c r="Y213" s="67" t="s">
        <v>6</v>
      </c>
      <c r="Z213" s="67" t="s">
        <v>841</v>
      </c>
      <c r="AA213" s="317">
        <v>233500</v>
      </c>
      <c r="AB213" s="71">
        <v>9</v>
      </c>
      <c r="AC213" s="67" t="s">
        <v>826</v>
      </c>
      <c r="AD213" s="59">
        <v>720</v>
      </c>
      <c r="AE213" s="305">
        <v>0.5</v>
      </c>
      <c r="AF213" s="305">
        <v>40</v>
      </c>
      <c r="AG213" s="305">
        <v>80</v>
      </c>
      <c r="AH213" s="305">
        <v>33</v>
      </c>
      <c r="AI213" s="316">
        <v>54</v>
      </c>
    </row>
    <row r="214" spans="1:35" s="86" customFormat="1">
      <c r="A214" s="170" t="s">
        <v>11</v>
      </c>
      <c r="B214" s="272" t="s">
        <v>4</v>
      </c>
      <c r="C214" s="278" t="s">
        <v>6</v>
      </c>
      <c r="D214" s="278" t="s">
        <v>3</v>
      </c>
      <c r="E214" s="265">
        <v>18</v>
      </c>
      <c r="F214" s="266">
        <v>43.555555555555557</v>
      </c>
      <c r="G214" s="266">
        <v>72.5</v>
      </c>
      <c r="H214" s="267">
        <v>0.60076628352490424</v>
      </c>
      <c r="I214" s="267">
        <v>0.57999999999999996</v>
      </c>
      <c r="J214" s="169">
        <v>291100</v>
      </c>
      <c r="K214" s="85"/>
      <c r="L214" s="268">
        <v>44.736842105263158</v>
      </c>
      <c r="M214" s="274">
        <f t="shared" si="6"/>
        <v>77.132486388384763</v>
      </c>
      <c r="O214" s="275">
        <v>4</v>
      </c>
      <c r="P214" s="169">
        <v>257600</v>
      </c>
      <c r="Q214" s="276">
        <v>36</v>
      </c>
      <c r="R214" s="276">
        <v>75.53979546465095</v>
      </c>
      <c r="S214" s="276">
        <v>24.666666666666668</v>
      </c>
      <c r="T214" s="277">
        <v>0.43902439024390244</v>
      </c>
      <c r="U214" s="277">
        <v>82</v>
      </c>
      <c r="W214" s="67" t="s">
        <v>11</v>
      </c>
      <c r="X214" s="67" t="s">
        <v>6</v>
      </c>
      <c r="Y214" s="67" t="s">
        <v>3</v>
      </c>
      <c r="Z214" s="67" t="s">
        <v>833</v>
      </c>
      <c r="AA214" s="317">
        <v>250700</v>
      </c>
      <c r="AB214" s="71">
        <v>8</v>
      </c>
      <c r="AC214" s="67" t="s">
        <v>826</v>
      </c>
      <c r="AD214" s="59">
        <v>634</v>
      </c>
      <c r="AE214" s="305">
        <v>0.5</v>
      </c>
      <c r="AF214" s="305">
        <v>40</v>
      </c>
      <c r="AG214" s="305">
        <v>79</v>
      </c>
      <c r="AH214" s="305">
        <v>46</v>
      </c>
      <c r="AI214" s="316">
        <v>28</v>
      </c>
    </row>
    <row r="215" spans="1:35" s="86" customFormat="1">
      <c r="A215" s="304" t="s">
        <v>843</v>
      </c>
      <c r="B215" s="280" t="s">
        <v>23</v>
      </c>
      <c r="C215" s="281" t="s">
        <v>14</v>
      </c>
      <c r="D215" s="281" t="s">
        <v>8</v>
      </c>
      <c r="E215" s="282"/>
      <c r="F215" s="283"/>
      <c r="G215" s="283"/>
      <c r="H215" s="284"/>
      <c r="I215" s="284"/>
      <c r="J215" s="180"/>
      <c r="K215" s="188"/>
      <c r="L215" s="291"/>
      <c r="M215" s="286"/>
      <c r="N215" s="287"/>
      <c r="O215" s="288"/>
      <c r="P215" s="180">
        <v>122600</v>
      </c>
      <c r="Q215" s="289">
        <v>0</v>
      </c>
      <c r="R215" s="289">
        <v>18</v>
      </c>
      <c r="S215" s="289">
        <v>0</v>
      </c>
      <c r="T215" s="290">
        <v>0</v>
      </c>
      <c r="U215" s="290">
        <v>0</v>
      </c>
      <c r="V215" s="287"/>
      <c r="W215" s="304" t="s">
        <v>843</v>
      </c>
      <c r="X215" s="304" t="s">
        <v>8</v>
      </c>
      <c r="Y215" s="304" t="s">
        <v>14</v>
      </c>
      <c r="Z215" s="304" t="s">
        <v>827</v>
      </c>
      <c r="AA215" s="319">
        <v>122600</v>
      </c>
      <c r="AB215" s="313">
        <v>1</v>
      </c>
      <c r="AC215" s="304" t="s">
        <v>826</v>
      </c>
      <c r="AD215" s="308">
        <v>13</v>
      </c>
      <c r="AE215" s="315">
        <v>0.92</v>
      </c>
      <c r="AF215" s="315">
        <v>12</v>
      </c>
      <c r="AG215" s="315">
        <v>13</v>
      </c>
      <c r="AH215" s="315">
        <v>0</v>
      </c>
      <c r="AI215" s="323">
        <v>33</v>
      </c>
    </row>
    <row r="216" spans="1:35" s="86" customFormat="1">
      <c r="A216" s="170" t="s">
        <v>39</v>
      </c>
      <c r="B216" s="272" t="s">
        <v>31</v>
      </c>
      <c r="C216" s="172" t="s">
        <v>14</v>
      </c>
      <c r="D216" s="172"/>
      <c r="E216" s="265">
        <v>22</v>
      </c>
      <c r="F216" s="266">
        <v>37.227272727272727</v>
      </c>
      <c r="G216" s="266">
        <v>30.09090909090909</v>
      </c>
      <c r="H216" s="267">
        <v>1.2371601208459215</v>
      </c>
      <c r="I216" s="267">
        <v>1.21</v>
      </c>
      <c r="J216" s="169">
        <v>248800</v>
      </c>
      <c r="K216" s="273"/>
      <c r="L216" s="274">
        <v>41.81818181818182</v>
      </c>
      <c r="M216" s="274">
        <f t="shared" si="6"/>
        <v>34.560480841472582</v>
      </c>
      <c r="O216" s="275">
        <v>4</v>
      </c>
      <c r="P216" s="169">
        <v>199600</v>
      </c>
      <c r="Q216" s="276">
        <v>21</v>
      </c>
      <c r="R216" s="276">
        <v>43.75055580257893</v>
      </c>
      <c r="S216" s="276">
        <v>19</v>
      </c>
      <c r="T216" s="277">
        <v>0.67200000000000004</v>
      </c>
      <c r="U216" s="277">
        <v>31.25</v>
      </c>
      <c r="W216" s="67" t="s">
        <v>39</v>
      </c>
      <c r="X216" s="67" t="s">
        <v>14</v>
      </c>
      <c r="Y216" s="67"/>
      <c r="Z216" s="67" t="s">
        <v>825</v>
      </c>
      <c r="AA216" s="317">
        <v>214400</v>
      </c>
      <c r="AB216" s="71">
        <v>9</v>
      </c>
      <c r="AC216" s="67" t="s">
        <v>826</v>
      </c>
      <c r="AD216" s="59">
        <v>282</v>
      </c>
      <c r="AE216" s="305">
        <v>0.94</v>
      </c>
      <c r="AF216" s="305">
        <v>29</v>
      </c>
      <c r="AG216" s="305">
        <v>31</v>
      </c>
      <c r="AH216" s="305">
        <v>29</v>
      </c>
      <c r="AI216" s="316">
        <v>43</v>
      </c>
    </row>
    <row r="217" spans="1:35" s="86" customFormat="1">
      <c r="A217" s="170" t="s">
        <v>366</v>
      </c>
      <c r="B217" s="272" t="s">
        <v>105</v>
      </c>
      <c r="C217" s="278" t="s">
        <v>6</v>
      </c>
      <c r="D217" s="278"/>
      <c r="E217" s="265">
        <v>21</v>
      </c>
      <c r="F217" s="266">
        <v>52.19047619047619</v>
      </c>
      <c r="G217" s="266">
        <v>80.571428571428569</v>
      </c>
      <c r="H217" s="267">
        <v>0.64775413711583929</v>
      </c>
      <c r="I217" s="267">
        <v>0.55000000000000004</v>
      </c>
      <c r="J217" s="169">
        <v>348900</v>
      </c>
      <c r="K217" s="273"/>
      <c r="L217" s="268">
        <v>44.125</v>
      </c>
      <c r="M217" s="274">
        <f t="shared" si="6"/>
        <v>80.22727272727272</v>
      </c>
      <c r="O217" s="275">
        <v>4</v>
      </c>
      <c r="P217" s="169">
        <v>293200</v>
      </c>
      <c r="Q217" s="276">
        <v>34.75</v>
      </c>
      <c r="R217" s="276">
        <v>84.369052912405493</v>
      </c>
      <c r="S217" s="276">
        <v>28</v>
      </c>
      <c r="T217" s="277">
        <v>0.43437500000000001</v>
      </c>
      <c r="U217" s="277">
        <v>80</v>
      </c>
      <c r="W217" s="67" t="s">
        <v>366</v>
      </c>
      <c r="X217" s="67" t="s">
        <v>6</v>
      </c>
      <c r="Y217" s="67"/>
      <c r="Z217" s="67" t="s">
        <v>828</v>
      </c>
      <c r="AA217" s="317">
        <v>227700</v>
      </c>
      <c r="AB217" s="71">
        <v>8</v>
      </c>
      <c r="AC217" s="67" t="s">
        <v>826</v>
      </c>
      <c r="AD217" s="59">
        <v>600</v>
      </c>
      <c r="AE217" s="305">
        <v>0.43</v>
      </c>
      <c r="AF217" s="305">
        <v>32</v>
      </c>
      <c r="AG217" s="305">
        <v>75</v>
      </c>
      <c r="AH217" s="305">
        <v>29</v>
      </c>
      <c r="AI217" s="316">
        <v>62</v>
      </c>
    </row>
    <row r="218" spans="1:35" s="86" customFormat="1">
      <c r="A218" s="170" t="s">
        <v>483</v>
      </c>
      <c r="B218" s="272" t="s">
        <v>104</v>
      </c>
      <c r="C218" s="278" t="s">
        <v>397</v>
      </c>
      <c r="D218" s="278" t="s">
        <v>8</v>
      </c>
      <c r="E218" s="265">
        <v>0</v>
      </c>
      <c r="F218" s="266">
        <v>0</v>
      </c>
      <c r="G218" s="266" t="s">
        <v>693</v>
      </c>
      <c r="H218" s="267">
        <v>0</v>
      </c>
      <c r="I218" s="267">
        <v>0</v>
      </c>
      <c r="J218" s="169">
        <v>122600</v>
      </c>
      <c r="K218" s="273"/>
      <c r="L218" s="274">
        <v>0</v>
      </c>
      <c r="M218" s="274">
        <v>0</v>
      </c>
      <c r="O218" s="275">
        <v>0</v>
      </c>
      <c r="P218" s="169">
        <v>122600</v>
      </c>
      <c r="Q218" s="276">
        <v>0</v>
      </c>
      <c r="R218" s="276">
        <v>18.171038980287534</v>
      </c>
      <c r="S218" s="276">
        <v>0</v>
      </c>
      <c r="T218" s="277">
        <v>0</v>
      </c>
      <c r="U218" s="277">
        <v>0</v>
      </c>
      <c r="W218" s="67" t="s">
        <v>483</v>
      </c>
      <c r="X218" s="67" t="s">
        <v>397</v>
      </c>
      <c r="Y218" s="67" t="s">
        <v>8</v>
      </c>
      <c r="Z218" s="67" t="s">
        <v>830</v>
      </c>
      <c r="AA218" s="317">
        <v>122600</v>
      </c>
      <c r="AB218" s="71">
        <v>1</v>
      </c>
      <c r="AC218" s="67" t="s">
        <v>826</v>
      </c>
      <c r="AD218" s="59">
        <v>20</v>
      </c>
      <c r="AE218" s="305">
        <v>0.4</v>
      </c>
      <c r="AF218" s="305">
        <v>8</v>
      </c>
      <c r="AG218" s="305">
        <v>20</v>
      </c>
      <c r="AH218" s="305">
        <v>0</v>
      </c>
      <c r="AI218" s="316">
        <v>41</v>
      </c>
    </row>
    <row r="219" spans="1:35" s="86" customFormat="1">
      <c r="A219" s="170" t="s">
        <v>300</v>
      </c>
      <c r="B219" s="272" t="s">
        <v>23</v>
      </c>
      <c r="C219" s="278" t="s">
        <v>14</v>
      </c>
      <c r="D219" s="278"/>
      <c r="E219" s="265">
        <v>21</v>
      </c>
      <c r="F219" s="266">
        <v>30.19047619047619</v>
      </c>
      <c r="G219" s="266">
        <v>28.999999999999996</v>
      </c>
      <c r="H219" s="267">
        <v>1.0410509031198687</v>
      </c>
      <c r="I219" s="267">
        <v>1.0900000000000001</v>
      </c>
      <c r="J219" s="169">
        <v>192600</v>
      </c>
      <c r="K219" s="273"/>
      <c r="L219" s="274">
        <v>25.117647058823529</v>
      </c>
      <c r="M219" s="274">
        <f>L219/I219</f>
        <v>23.043712898003236</v>
      </c>
      <c r="O219" s="275">
        <v>4</v>
      </c>
      <c r="P219" s="169">
        <v>255800</v>
      </c>
      <c r="Q219" s="276">
        <v>48.25</v>
      </c>
      <c r="R219" s="276">
        <v>11.739439751000447</v>
      </c>
      <c r="S219" s="276">
        <v>50.666666666666664</v>
      </c>
      <c r="T219" s="277">
        <v>0.60312500000000002</v>
      </c>
      <c r="U219" s="277">
        <v>80</v>
      </c>
      <c r="W219" s="67" t="s">
        <v>300</v>
      </c>
      <c r="X219" s="67" t="s">
        <v>14</v>
      </c>
      <c r="Y219" s="67"/>
      <c r="Z219" s="67" t="s">
        <v>827</v>
      </c>
      <c r="AA219" s="317">
        <v>439000</v>
      </c>
      <c r="AB219" s="71">
        <v>9</v>
      </c>
      <c r="AC219" s="67" t="s">
        <v>826</v>
      </c>
      <c r="AD219" s="59">
        <v>720</v>
      </c>
      <c r="AE219" s="305">
        <v>0.77</v>
      </c>
      <c r="AF219" s="305">
        <v>62</v>
      </c>
      <c r="AG219" s="305">
        <v>80</v>
      </c>
      <c r="AH219" s="305">
        <v>89</v>
      </c>
      <c r="AI219" s="316">
        <v>60</v>
      </c>
    </row>
    <row r="220" spans="1:35" s="86" customFormat="1">
      <c r="A220" s="170" t="s">
        <v>84</v>
      </c>
      <c r="B220" s="272" t="s">
        <v>53</v>
      </c>
      <c r="C220" s="278" t="s">
        <v>14</v>
      </c>
      <c r="D220" s="278" t="s">
        <v>8</v>
      </c>
      <c r="E220" s="265">
        <v>12</v>
      </c>
      <c r="F220" s="266">
        <v>22.75</v>
      </c>
      <c r="G220" s="266">
        <v>22.5</v>
      </c>
      <c r="H220" s="267">
        <v>1.0111111111111111</v>
      </c>
      <c r="I220" s="267">
        <v>0.63</v>
      </c>
      <c r="J220" s="169">
        <v>152100</v>
      </c>
      <c r="K220" s="273"/>
      <c r="L220" s="274">
        <v>10</v>
      </c>
      <c r="M220" s="274">
        <f>L220/I220</f>
        <v>15.873015873015873</v>
      </c>
      <c r="O220" s="275">
        <v>4</v>
      </c>
      <c r="P220" s="169">
        <v>174200</v>
      </c>
      <c r="Q220" s="276">
        <v>29</v>
      </c>
      <c r="R220" s="276">
        <v>23.456647398843927</v>
      </c>
      <c r="S220" s="276">
        <v>30</v>
      </c>
      <c r="T220" s="277">
        <v>0.76821192052980136</v>
      </c>
      <c r="U220" s="277">
        <v>37.75</v>
      </c>
      <c r="W220" s="67" t="s">
        <v>84</v>
      </c>
      <c r="X220" s="67" t="s">
        <v>8</v>
      </c>
      <c r="Y220" s="67" t="s">
        <v>14</v>
      </c>
      <c r="Z220" s="67" t="s">
        <v>834</v>
      </c>
      <c r="AA220" s="317">
        <v>204100</v>
      </c>
      <c r="AB220" s="71">
        <v>9</v>
      </c>
      <c r="AC220" s="67" t="s">
        <v>826</v>
      </c>
      <c r="AD220" s="59">
        <v>328</v>
      </c>
      <c r="AE220" s="305">
        <v>0.86</v>
      </c>
      <c r="AF220" s="305">
        <v>31</v>
      </c>
      <c r="AG220" s="305">
        <v>36</v>
      </c>
      <c r="AH220" s="305">
        <v>34</v>
      </c>
      <c r="AI220" s="316">
        <v>34</v>
      </c>
    </row>
    <row r="221" spans="1:35" s="86" customFormat="1">
      <c r="A221" s="170" t="s">
        <v>189</v>
      </c>
      <c r="B221" s="272" t="s">
        <v>107</v>
      </c>
      <c r="C221" s="278" t="s">
        <v>37</v>
      </c>
      <c r="D221" s="278" t="s">
        <v>536</v>
      </c>
      <c r="E221" s="265">
        <v>17</v>
      </c>
      <c r="F221" s="266">
        <v>40.764705882352942</v>
      </c>
      <c r="G221" s="266">
        <v>67.235294117647058</v>
      </c>
      <c r="H221" s="267">
        <v>0.60629921259842523</v>
      </c>
      <c r="I221" s="267">
        <v>0.49</v>
      </c>
      <c r="J221" s="169">
        <v>272500</v>
      </c>
      <c r="K221" s="273"/>
      <c r="L221" s="274">
        <v>39.173913043478258</v>
      </c>
      <c r="M221" s="274">
        <f>L221/I221</f>
        <v>79.946761313220932</v>
      </c>
      <c r="O221" s="275">
        <v>4</v>
      </c>
      <c r="P221" s="169">
        <v>335600</v>
      </c>
      <c r="Q221" s="276">
        <v>73.5</v>
      </c>
      <c r="R221" s="276">
        <v>51.221876389506463</v>
      </c>
      <c r="S221" s="276">
        <v>56</v>
      </c>
      <c r="T221" s="277">
        <v>0.91874999999999996</v>
      </c>
      <c r="U221" s="277">
        <v>80</v>
      </c>
      <c r="W221" s="67" t="s">
        <v>189</v>
      </c>
      <c r="X221" s="67" t="s">
        <v>37</v>
      </c>
      <c r="Y221" s="302" t="s">
        <v>536</v>
      </c>
      <c r="Z221" s="67" t="s">
        <v>835</v>
      </c>
      <c r="AA221" s="317">
        <v>345400</v>
      </c>
      <c r="AB221" s="71">
        <v>9</v>
      </c>
      <c r="AC221" s="67" t="s">
        <v>826</v>
      </c>
      <c r="AD221" s="59">
        <v>723</v>
      </c>
      <c r="AE221" s="305">
        <v>0.76</v>
      </c>
      <c r="AF221" s="305">
        <v>61</v>
      </c>
      <c r="AG221" s="305">
        <v>80</v>
      </c>
      <c r="AH221" s="305">
        <v>47</v>
      </c>
      <c r="AI221" s="316">
        <v>85</v>
      </c>
    </row>
    <row r="222" spans="1:35" s="86" customFormat="1">
      <c r="A222" s="170" t="s">
        <v>484</v>
      </c>
      <c r="B222" s="272" t="s">
        <v>566</v>
      </c>
      <c r="C222" s="278" t="s">
        <v>6</v>
      </c>
      <c r="D222" s="278"/>
      <c r="E222" s="265">
        <v>0</v>
      </c>
      <c r="F222" s="266">
        <v>0</v>
      </c>
      <c r="G222" s="266" t="s">
        <v>693</v>
      </c>
      <c r="H222" s="267">
        <v>0</v>
      </c>
      <c r="I222" s="267">
        <v>0</v>
      </c>
      <c r="J222" s="169">
        <v>122600</v>
      </c>
      <c r="K222" s="273"/>
      <c r="L222" s="274">
        <v>0</v>
      </c>
      <c r="M222" s="274">
        <v>0</v>
      </c>
      <c r="O222" s="275">
        <v>4</v>
      </c>
      <c r="P222" s="169">
        <v>210800</v>
      </c>
      <c r="Q222" s="276">
        <v>51.75</v>
      </c>
      <c r="R222" s="276">
        <v>-1.2694530902623313</v>
      </c>
      <c r="S222" s="276">
        <v>50.333333333333336</v>
      </c>
      <c r="T222" s="277">
        <v>0.68092105263157898</v>
      </c>
      <c r="U222" s="277">
        <v>76</v>
      </c>
      <c r="W222" s="67" t="s">
        <v>484</v>
      </c>
      <c r="X222" s="67" t="s">
        <v>6</v>
      </c>
      <c r="Y222" s="67"/>
      <c r="Z222" s="67" t="s">
        <v>837</v>
      </c>
      <c r="AA222" s="317">
        <v>298500</v>
      </c>
      <c r="AB222" s="71">
        <v>9</v>
      </c>
      <c r="AC222" s="67" t="s">
        <v>826</v>
      </c>
      <c r="AD222" s="59">
        <v>709</v>
      </c>
      <c r="AE222" s="305">
        <v>0.61</v>
      </c>
      <c r="AF222" s="305">
        <v>48</v>
      </c>
      <c r="AG222" s="305">
        <v>79</v>
      </c>
      <c r="AH222" s="305">
        <v>54</v>
      </c>
      <c r="AI222" s="316">
        <v>71</v>
      </c>
    </row>
    <row r="223" spans="1:35" s="86" customFormat="1">
      <c r="A223" s="170" t="s">
        <v>136</v>
      </c>
      <c r="B223" s="272" t="s">
        <v>657</v>
      </c>
      <c r="C223" s="278" t="s">
        <v>397</v>
      </c>
      <c r="D223" s="278" t="s">
        <v>37</v>
      </c>
      <c r="E223" s="265">
        <v>1</v>
      </c>
      <c r="F223" s="266">
        <v>30</v>
      </c>
      <c r="G223" s="266">
        <v>80</v>
      </c>
      <c r="H223" s="267">
        <v>0.375</v>
      </c>
      <c r="I223" s="267">
        <v>0.39</v>
      </c>
      <c r="J223" s="169">
        <v>160400</v>
      </c>
      <c r="K223" s="273"/>
      <c r="L223" s="274">
        <v>31.583333333333332</v>
      </c>
      <c r="M223" s="274">
        <f>L223/I223</f>
        <v>80.982905982905976</v>
      </c>
      <c r="O223" s="275">
        <v>1</v>
      </c>
      <c r="P223" s="169">
        <v>160400</v>
      </c>
      <c r="Q223" s="276">
        <v>15</v>
      </c>
      <c r="R223" s="276">
        <v>41.320586927523337</v>
      </c>
      <c r="S223" s="276">
        <v>15</v>
      </c>
      <c r="T223" s="277">
        <v>0.1875</v>
      </c>
      <c r="U223" s="277">
        <v>80</v>
      </c>
      <c r="W223" s="67" t="s">
        <v>136</v>
      </c>
      <c r="X223" s="67" t="s">
        <v>397</v>
      </c>
      <c r="Y223" s="67" t="s">
        <v>37</v>
      </c>
      <c r="Z223" s="67" t="s">
        <v>841</v>
      </c>
      <c r="AA223" s="317">
        <v>160400</v>
      </c>
      <c r="AB223" s="71">
        <v>1</v>
      </c>
      <c r="AC223" s="67" t="s">
        <v>826</v>
      </c>
      <c r="AD223" s="59">
        <v>80</v>
      </c>
      <c r="AE223" s="305">
        <v>0.19</v>
      </c>
      <c r="AF223" s="305">
        <v>15</v>
      </c>
      <c r="AG223" s="305">
        <v>80</v>
      </c>
      <c r="AH223" s="305">
        <v>0</v>
      </c>
      <c r="AI223" s="316">
        <v>44</v>
      </c>
    </row>
    <row r="224" spans="1:35" s="86" customFormat="1">
      <c r="A224" s="170" t="s">
        <v>301</v>
      </c>
      <c r="B224" s="272" t="s">
        <v>31</v>
      </c>
      <c r="C224" s="278" t="s">
        <v>6</v>
      </c>
      <c r="D224" s="278"/>
      <c r="E224" s="265">
        <v>3</v>
      </c>
      <c r="F224" s="266">
        <v>54</v>
      </c>
      <c r="G224" s="266">
        <v>78.333333333333329</v>
      </c>
      <c r="H224" s="267">
        <v>0.68936170212765957</v>
      </c>
      <c r="I224" s="267">
        <v>0.37</v>
      </c>
      <c r="J224" s="169">
        <v>252700</v>
      </c>
      <c r="K224" s="85"/>
      <c r="L224" s="274">
        <v>28.666666666666668</v>
      </c>
      <c r="M224" s="274">
        <f>L224/I224</f>
        <v>77.477477477477478</v>
      </c>
      <c r="O224" s="275">
        <v>0</v>
      </c>
      <c r="P224" s="169">
        <v>252700</v>
      </c>
      <c r="Q224" s="276">
        <v>0</v>
      </c>
      <c r="R224" s="276">
        <v>37.453683118423001</v>
      </c>
      <c r="S224" s="276">
        <v>0</v>
      </c>
      <c r="T224" s="277">
        <v>0</v>
      </c>
      <c r="U224" s="277">
        <v>0</v>
      </c>
      <c r="W224" s="67"/>
      <c r="X224" s="67"/>
      <c r="Y224" s="67"/>
      <c r="Z224" s="67"/>
      <c r="AA224" s="318">
        <v>252700</v>
      </c>
      <c r="AB224" s="310">
        <v>0</v>
      </c>
      <c r="AC224" s="67"/>
      <c r="AD224" s="59"/>
      <c r="AE224" s="294">
        <v>0</v>
      </c>
      <c r="AF224" s="293">
        <v>0</v>
      </c>
      <c r="AG224" s="294">
        <v>0</v>
      </c>
      <c r="AH224" s="293">
        <v>0</v>
      </c>
      <c r="AI224" s="293">
        <v>37</v>
      </c>
    </row>
    <row r="225" spans="1:35" s="86" customFormat="1">
      <c r="A225" s="170" t="s">
        <v>207</v>
      </c>
      <c r="B225" s="272" t="s">
        <v>566</v>
      </c>
      <c r="C225" s="172" t="s">
        <v>8</v>
      </c>
      <c r="D225" s="172" t="s">
        <v>6</v>
      </c>
      <c r="E225" s="265">
        <v>0</v>
      </c>
      <c r="F225" s="266">
        <v>0</v>
      </c>
      <c r="G225" s="266" t="s">
        <v>693</v>
      </c>
      <c r="H225" s="267">
        <v>0</v>
      </c>
      <c r="I225" s="267">
        <v>0.73</v>
      </c>
      <c r="J225" s="169">
        <v>165100</v>
      </c>
      <c r="K225" s="85"/>
      <c r="L225" s="274">
        <v>38</v>
      </c>
      <c r="M225" s="274">
        <f>L225/I225</f>
        <v>52.054794520547944</v>
      </c>
      <c r="O225" s="275">
        <v>1</v>
      </c>
      <c r="P225" s="169">
        <v>165100</v>
      </c>
      <c r="Q225" s="276">
        <v>18</v>
      </c>
      <c r="R225" s="276">
        <v>37.410404624277461</v>
      </c>
      <c r="S225" s="276">
        <v>18</v>
      </c>
      <c r="T225" s="277">
        <v>0.78260869565217395</v>
      </c>
      <c r="U225" s="277">
        <v>23</v>
      </c>
      <c r="W225" s="67" t="s">
        <v>207</v>
      </c>
      <c r="X225" s="67" t="s">
        <v>8</v>
      </c>
      <c r="Y225" s="67" t="s">
        <v>6</v>
      </c>
      <c r="Z225" s="67" t="s">
        <v>837</v>
      </c>
      <c r="AA225" s="317">
        <v>165100</v>
      </c>
      <c r="AB225" s="71">
        <v>1</v>
      </c>
      <c r="AC225" s="67" t="s">
        <v>826</v>
      </c>
      <c r="AD225" s="59">
        <v>25</v>
      </c>
      <c r="AE225" s="305">
        <v>0.72</v>
      </c>
      <c r="AF225" s="305">
        <v>18</v>
      </c>
      <c r="AG225" s="305">
        <v>25</v>
      </c>
      <c r="AH225" s="305">
        <v>0</v>
      </c>
      <c r="AI225" s="316">
        <v>40</v>
      </c>
    </row>
    <row r="226" spans="1:35" s="86" customFormat="1" ht="18" customHeight="1">
      <c r="A226" s="170" t="s">
        <v>233</v>
      </c>
      <c r="B226" s="272" t="s">
        <v>107</v>
      </c>
      <c r="C226" s="172" t="s">
        <v>6</v>
      </c>
      <c r="D226" s="172"/>
      <c r="E226" s="265">
        <v>19</v>
      </c>
      <c r="F226" s="266">
        <v>52.10526315789474</v>
      </c>
      <c r="G226" s="266">
        <v>79.684210526315795</v>
      </c>
      <c r="H226" s="267">
        <v>0.65389696169088507</v>
      </c>
      <c r="I226" s="267">
        <v>0.67</v>
      </c>
      <c r="J226" s="169">
        <v>348300</v>
      </c>
      <c r="K226" s="273"/>
      <c r="L226" s="268">
        <v>54.058823529411768</v>
      </c>
      <c r="M226" s="274">
        <f>L226/I226</f>
        <v>80.684811237928002</v>
      </c>
      <c r="O226" s="275">
        <v>4</v>
      </c>
      <c r="P226" s="169">
        <v>282400</v>
      </c>
      <c r="Q226" s="276">
        <v>31</v>
      </c>
      <c r="R226" s="276">
        <v>62.566918630502443</v>
      </c>
      <c r="S226" s="276">
        <v>31</v>
      </c>
      <c r="T226" s="277">
        <v>0.38750000000000001</v>
      </c>
      <c r="U226" s="277">
        <v>80</v>
      </c>
      <c r="W226" s="67" t="s">
        <v>233</v>
      </c>
      <c r="X226" s="67" t="s">
        <v>6</v>
      </c>
      <c r="Y226" s="67"/>
      <c r="Z226" s="67" t="s">
        <v>835</v>
      </c>
      <c r="AA226" s="317">
        <v>285000</v>
      </c>
      <c r="AB226" s="71">
        <v>9</v>
      </c>
      <c r="AC226" s="67" t="s">
        <v>826</v>
      </c>
      <c r="AD226" s="59">
        <v>723</v>
      </c>
      <c r="AE226" s="305">
        <v>0.51</v>
      </c>
      <c r="AF226" s="305">
        <v>41</v>
      </c>
      <c r="AG226" s="305">
        <v>80</v>
      </c>
      <c r="AH226" s="305">
        <v>45</v>
      </c>
      <c r="AI226" s="316">
        <v>34</v>
      </c>
    </row>
    <row r="227" spans="1:35" s="86" customFormat="1">
      <c r="A227" s="170" t="s">
        <v>630</v>
      </c>
      <c r="B227" s="272" t="s">
        <v>58</v>
      </c>
      <c r="C227" s="278" t="s">
        <v>14</v>
      </c>
      <c r="D227" s="278" t="s">
        <v>8</v>
      </c>
      <c r="E227" s="265">
        <v>0</v>
      </c>
      <c r="F227" s="266">
        <v>0</v>
      </c>
      <c r="G227" s="266" t="s">
        <v>693</v>
      </c>
      <c r="H227" s="267">
        <v>0</v>
      </c>
      <c r="I227" s="267">
        <v>0</v>
      </c>
      <c r="J227" s="169">
        <v>122600</v>
      </c>
      <c r="K227" s="273"/>
      <c r="L227" s="274">
        <v>0</v>
      </c>
      <c r="M227" s="274">
        <v>0</v>
      </c>
      <c r="O227" s="275">
        <v>0</v>
      </c>
      <c r="P227" s="169">
        <v>122600</v>
      </c>
      <c r="Q227" s="276">
        <v>0</v>
      </c>
      <c r="R227" s="276">
        <v>18.171038980287534</v>
      </c>
      <c r="S227" s="276">
        <v>0</v>
      </c>
      <c r="T227" s="277">
        <v>0</v>
      </c>
      <c r="U227" s="277">
        <v>0</v>
      </c>
      <c r="W227" s="67"/>
      <c r="X227" s="67"/>
      <c r="Y227" s="67"/>
      <c r="Z227" s="67"/>
      <c r="AA227" s="318">
        <v>122600</v>
      </c>
      <c r="AB227" s="310">
        <v>0</v>
      </c>
      <c r="AC227" s="67"/>
      <c r="AD227" s="59"/>
      <c r="AE227" s="294">
        <v>0</v>
      </c>
      <c r="AF227" s="293">
        <v>0</v>
      </c>
      <c r="AG227" s="294">
        <v>0</v>
      </c>
      <c r="AH227" s="293">
        <v>0</v>
      </c>
      <c r="AI227" s="293">
        <v>18.171038980287534</v>
      </c>
    </row>
    <row r="228" spans="1:35" s="86" customFormat="1">
      <c r="A228" s="170" t="s">
        <v>485</v>
      </c>
      <c r="B228" s="272" t="s">
        <v>104</v>
      </c>
      <c r="C228" s="278" t="s">
        <v>14</v>
      </c>
      <c r="D228" s="278"/>
      <c r="E228" s="265">
        <v>0</v>
      </c>
      <c r="F228" s="266">
        <v>0</v>
      </c>
      <c r="G228" s="266" t="s">
        <v>693</v>
      </c>
      <c r="H228" s="267">
        <v>0</v>
      </c>
      <c r="I228" s="267">
        <v>0</v>
      </c>
      <c r="J228" s="169">
        <v>122600</v>
      </c>
      <c r="K228" s="273"/>
      <c r="L228" s="274">
        <v>0</v>
      </c>
      <c r="M228" s="274">
        <v>0</v>
      </c>
      <c r="O228" s="275">
        <v>3</v>
      </c>
      <c r="P228" s="169">
        <v>142900</v>
      </c>
      <c r="Q228" s="276">
        <v>30.333333333333332</v>
      </c>
      <c r="R228" s="276">
        <v>23.539350822587821</v>
      </c>
      <c r="S228" s="276">
        <v>30.333333333333332</v>
      </c>
      <c r="T228" s="277">
        <v>1.3999999999999786</v>
      </c>
      <c r="U228" s="277">
        <v>21.666666666666998</v>
      </c>
      <c r="W228" s="67" t="s">
        <v>485</v>
      </c>
      <c r="X228" s="67" t="s">
        <v>14</v>
      </c>
      <c r="Y228" s="67"/>
      <c r="Z228" s="67" t="s">
        <v>830</v>
      </c>
      <c r="AA228" s="317">
        <v>139700</v>
      </c>
      <c r="AB228" s="71">
        <v>5</v>
      </c>
      <c r="AC228" s="67" t="s">
        <v>826</v>
      </c>
      <c r="AD228" s="59">
        <v>103</v>
      </c>
      <c r="AE228" s="305">
        <v>1.33</v>
      </c>
      <c r="AF228" s="305">
        <v>27</v>
      </c>
      <c r="AG228" s="305">
        <v>21</v>
      </c>
      <c r="AH228" s="305">
        <v>23</v>
      </c>
      <c r="AI228" s="316">
        <v>19</v>
      </c>
    </row>
    <row r="229" spans="1:35" s="86" customFormat="1">
      <c r="A229" s="170" t="s">
        <v>68</v>
      </c>
      <c r="B229" s="272" t="s">
        <v>82</v>
      </c>
      <c r="C229" s="278" t="s">
        <v>397</v>
      </c>
      <c r="D229" s="278"/>
      <c r="E229" s="265">
        <v>0</v>
      </c>
      <c r="F229" s="266">
        <v>0</v>
      </c>
      <c r="G229" s="266" t="s">
        <v>693</v>
      </c>
      <c r="H229" s="267">
        <v>0</v>
      </c>
      <c r="I229" s="267">
        <v>0.77</v>
      </c>
      <c r="J229" s="169">
        <v>132000</v>
      </c>
      <c r="K229" s="85"/>
      <c r="L229" s="274">
        <v>15</v>
      </c>
      <c r="M229" s="274">
        <f>L229/I229</f>
        <v>19.480519480519479</v>
      </c>
      <c r="O229" s="275">
        <v>0</v>
      </c>
      <c r="P229" s="169">
        <v>132000</v>
      </c>
      <c r="Q229" s="276">
        <v>0</v>
      </c>
      <c r="R229" s="276">
        <v>19.564250778123611</v>
      </c>
      <c r="S229" s="276">
        <v>0</v>
      </c>
      <c r="T229" s="277">
        <v>0</v>
      </c>
      <c r="U229" s="277">
        <v>0</v>
      </c>
      <c r="W229" s="67"/>
      <c r="X229" s="67"/>
      <c r="Y229" s="67"/>
      <c r="Z229" s="67"/>
      <c r="AA229" s="318">
        <v>132000</v>
      </c>
      <c r="AB229" s="310">
        <v>0</v>
      </c>
      <c r="AC229" s="67"/>
      <c r="AD229" s="59"/>
      <c r="AE229" s="294">
        <v>0</v>
      </c>
      <c r="AF229" s="293">
        <v>0</v>
      </c>
      <c r="AG229" s="294">
        <v>0</v>
      </c>
      <c r="AH229" s="293">
        <v>0</v>
      </c>
      <c r="AI229" s="293">
        <v>20</v>
      </c>
    </row>
    <row r="230" spans="1:35" s="86" customFormat="1">
      <c r="A230" s="170" t="s">
        <v>646</v>
      </c>
      <c r="B230" s="272" t="s">
        <v>28</v>
      </c>
      <c r="C230" s="172" t="s">
        <v>14</v>
      </c>
      <c r="D230" s="172"/>
      <c r="E230" s="265">
        <v>12</v>
      </c>
      <c r="F230" s="266">
        <v>27.083333333333332</v>
      </c>
      <c r="G230" s="266">
        <v>34.083333333333329</v>
      </c>
      <c r="H230" s="267">
        <v>0.79462102689486558</v>
      </c>
      <c r="I230" s="267">
        <v>0</v>
      </c>
      <c r="J230" s="169">
        <v>181000</v>
      </c>
      <c r="K230" s="273"/>
      <c r="L230" s="274">
        <v>0</v>
      </c>
      <c r="M230" s="274">
        <v>0</v>
      </c>
      <c r="O230" s="275">
        <v>0</v>
      </c>
      <c r="P230" s="169">
        <v>181000</v>
      </c>
      <c r="Q230" s="276">
        <v>0</v>
      </c>
      <c r="R230" s="276">
        <v>26.826737809396768</v>
      </c>
      <c r="S230" s="276">
        <v>0</v>
      </c>
      <c r="T230" s="277">
        <v>0</v>
      </c>
      <c r="U230" s="277">
        <v>0</v>
      </c>
      <c r="W230" s="67" t="s">
        <v>646</v>
      </c>
      <c r="X230" s="67" t="s">
        <v>14</v>
      </c>
      <c r="Y230" s="67"/>
      <c r="Z230" s="67" t="s">
        <v>838</v>
      </c>
      <c r="AA230" s="317">
        <v>181000</v>
      </c>
      <c r="AB230" s="71">
        <v>1</v>
      </c>
      <c r="AC230" s="67" t="s">
        <v>826</v>
      </c>
      <c r="AD230" s="59">
        <v>35</v>
      </c>
      <c r="AE230" s="305">
        <v>0.69</v>
      </c>
      <c r="AF230" s="305">
        <v>24</v>
      </c>
      <c r="AG230" s="305">
        <v>35</v>
      </c>
      <c r="AH230" s="305">
        <v>0</v>
      </c>
      <c r="AI230" s="316">
        <v>36</v>
      </c>
    </row>
    <row r="231" spans="1:35" s="86" customFormat="1">
      <c r="A231" s="287" t="s">
        <v>794</v>
      </c>
      <c r="B231" s="280" t="s">
        <v>106</v>
      </c>
      <c r="C231" s="181" t="s">
        <v>14</v>
      </c>
      <c r="D231" s="181"/>
      <c r="E231" s="282">
        <v>0</v>
      </c>
      <c r="F231" s="283">
        <v>0</v>
      </c>
      <c r="G231" s="283">
        <v>0</v>
      </c>
      <c r="H231" s="284">
        <v>0</v>
      </c>
      <c r="I231" s="284">
        <v>0</v>
      </c>
      <c r="J231" s="180">
        <v>122600</v>
      </c>
      <c r="K231" s="285"/>
      <c r="L231" s="286">
        <v>0</v>
      </c>
      <c r="M231" s="286">
        <v>0</v>
      </c>
      <c r="N231" s="287"/>
      <c r="O231" s="288">
        <v>2</v>
      </c>
      <c r="P231" s="180">
        <v>122600</v>
      </c>
      <c r="Q231" s="289">
        <v>21.5</v>
      </c>
      <c r="R231" s="289">
        <v>11.513116940862602</v>
      </c>
      <c r="S231" s="289">
        <v>21.5</v>
      </c>
      <c r="T231" s="290">
        <v>0.93478260869565222</v>
      </c>
      <c r="U231" s="290">
        <v>23</v>
      </c>
      <c r="W231" s="67" t="s">
        <v>794</v>
      </c>
      <c r="X231" s="67" t="s">
        <v>14</v>
      </c>
      <c r="Y231" s="67"/>
      <c r="Z231" s="67" t="s">
        <v>840</v>
      </c>
      <c r="AA231" s="317">
        <v>158800</v>
      </c>
      <c r="AB231" s="71">
        <v>5</v>
      </c>
      <c r="AC231" s="67" t="s">
        <v>826</v>
      </c>
      <c r="AD231" s="59">
        <v>148</v>
      </c>
      <c r="AE231" s="305">
        <v>0.89</v>
      </c>
      <c r="AF231" s="305">
        <v>26</v>
      </c>
      <c r="AG231" s="305">
        <v>30</v>
      </c>
      <c r="AH231" s="305">
        <v>29</v>
      </c>
      <c r="AI231" s="316">
        <v>17</v>
      </c>
    </row>
    <row r="232" spans="1:35" s="86" customFormat="1">
      <c r="A232" s="170" t="s">
        <v>40</v>
      </c>
      <c r="B232" s="272" t="s">
        <v>31</v>
      </c>
      <c r="C232" s="278" t="s">
        <v>14</v>
      </c>
      <c r="D232" s="278" t="s">
        <v>8</v>
      </c>
      <c r="E232" s="265">
        <v>21</v>
      </c>
      <c r="F232" s="266">
        <v>56.761904761904759</v>
      </c>
      <c r="G232" s="266">
        <v>53.523809523809526</v>
      </c>
      <c r="H232" s="267">
        <v>1.0604982206405693</v>
      </c>
      <c r="I232" s="267">
        <v>1.1100000000000001</v>
      </c>
      <c r="J232" s="169">
        <v>379400</v>
      </c>
      <c r="K232" s="273"/>
      <c r="L232" s="268">
        <v>48.157894736842103</v>
      </c>
      <c r="M232" s="274">
        <f>L232/I232</f>
        <v>43.385490753911803</v>
      </c>
      <c r="O232" s="275">
        <v>4</v>
      </c>
      <c r="P232" s="169">
        <v>353400</v>
      </c>
      <c r="Q232" s="276">
        <v>46.75</v>
      </c>
      <c r="R232" s="276">
        <v>80.13650511338372</v>
      </c>
      <c r="S232" s="276">
        <v>44</v>
      </c>
      <c r="T232" s="277">
        <v>0.76016260162601623</v>
      </c>
      <c r="U232" s="277">
        <v>61.5</v>
      </c>
      <c r="W232" s="67" t="s">
        <v>40</v>
      </c>
      <c r="X232" s="67" t="s">
        <v>14</v>
      </c>
      <c r="Y232" s="67" t="s">
        <v>8</v>
      </c>
      <c r="Z232" s="67" t="s">
        <v>825</v>
      </c>
      <c r="AA232" s="317">
        <v>342000</v>
      </c>
      <c r="AB232" s="71">
        <v>8</v>
      </c>
      <c r="AC232" s="67" t="s">
        <v>826</v>
      </c>
      <c r="AD232" s="59">
        <v>470</v>
      </c>
      <c r="AE232" s="305">
        <v>0.88</v>
      </c>
      <c r="AF232" s="305">
        <v>52</v>
      </c>
      <c r="AG232" s="305">
        <v>59</v>
      </c>
      <c r="AH232" s="305">
        <v>44</v>
      </c>
      <c r="AI232" s="316">
        <v>58</v>
      </c>
    </row>
    <row r="233" spans="1:35" s="86" customFormat="1">
      <c r="A233" s="170" t="s">
        <v>486</v>
      </c>
      <c r="B233" s="272" t="s">
        <v>107</v>
      </c>
      <c r="C233" s="278" t="s">
        <v>14</v>
      </c>
      <c r="D233" s="278" t="s">
        <v>8</v>
      </c>
      <c r="E233" s="265">
        <v>1</v>
      </c>
      <c r="F233" s="266">
        <v>4</v>
      </c>
      <c r="G233" s="266">
        <v>15</v>
      </c>
      <c r="H233" s="267">
        <v>0.26666666666666666</v>
      </c>
      <c r="I233" s="267">
        <v>0</v>
      </c>
      <c r="J233" s="169">
        <v>143600</v>
      </c>
      <c r="K233" s="85"/>
      <c r="L233" s="274">
        <v>0</v>
      </c>
      <c r="M233" s="274">
        <v>0</v>
      </c>
      <c r="O233" s="275">
        <v>0</v>
      </c>
      <c r="P233" s="169">
        <v>143600</v>
      </c>
      <c r="Q233" s="276">
        <v>0</v>
      </c>
      <c r="R233" s="276">
        <v>21.283533422261748</v>
      </c>
      <c r="S233" s="276">
        <v>0</v>
      </c>
      <c r="T233" s="277">
        <v>0</v>
      </c>
      <c r="U233" s="277">
        <v>0</v>
      </c>
      <c r="W233" s="67"/>
      <c r="X233" s="67"/>
      <c r="Y233" s="67"/>
      <c r="Z233" s="67"/>
      <c r="AA233" s="318">
        <v>143600</v>
      </c>
      <c r="AB233" s="310">
        <v>0</v>
      </c>
      <c r="AC233" s="67"/>
      <c r="AD233" s="59"/>
      <c r="AE233" s="294">
        <v>0</v>
      </c>
      <c r="AF233" s="293">
        <v>0</v>
      </c>
      <c r="AG233" s="294">
        <v>0</v>
      </c>
      <c r="AH233" s="293">
        <v>0</v>
      </c>
      <c r="AI233" s="293">
        <v>21</v>
      </c>
    </row>
    <row r="234" spans="1:35" s="86" customFormat="1">
      <c r="A234" s="170" t="s">
        <v>178</v>
      </c>
      <c r="B234" s="272" t="s">
        <v>566</v>
      </c>
      <c r="C234" s="172" t="s">
        <v>397</v>
      </c>
      <c r="D234" s="172" t="s">
        <v>536</v>
      </c>
      <c r="E234" s="265">
        <v>18</v>
      </c>
      <c r="F234" s="266">
        <v>52.333333333333336</v>
      </c>
      <c r="G234" s="266">
        <v>71.888888888888886</v>
      </c>
      <c r="H234" s="267">
        <v>0.72797527047913446</v>
      </c>
      <c r="I234" s="267">
        <v>0.71</v>
      </c>
      <c r="J234" s="169">
        <v>349800</v>
      </c>
      <c r="K234" s="85"/>
      <c r="L234" s="274">
        <v>49.5625</v>
      </c>
      <c r="M234" s="274">
        <f>L234/I234</f>
        <v>69.806338028169023</v>
      </c>
      <c r="O234" s="275">
        <v>4</v>
      </c>
      <c r="P234" s="169">
        <v>340400</v>
      </c>
      <c r="Q234" s="276">
        <v>50.75</v>
      </c>
      <c r="R234" s="276">
        <v>23.356158292574491</v>
      </c>
      <c r="S234" s="276">
        <v>53.333333333333336</v>
      </c>
      <c r="T234" s="277">
        <v>0.79607843137254897</v>
      </c>
      <c r="U234" s="277">
        <v>63.75</v>
      </c>
      <c r="W234" s="67" t="s">
        <v>178</v>
      </c>
      <c r="X234" s="67" t="s">
        <v>397</v>
      </c>
      <c r="Y234" s="302" t="s">
        <v>536</v>
      </c>
      <c r="Z234" s="67" t="s">
        <v>837</v>
      </c>
      <c r="AA234" s="317">
        <v>347000</v>
      </c>
      <c r="AB234" s="71">
        <v>9</v>
      </c>
      <c r="AC234" s="67" t="s">
        <v>826</v>
      </c>
      <c r="AD234" s="59">
        <v>574</v>
      </c>
      <c r="AE234" s="305">
        <v>0.8</v>
      </c>
      <c r="AF234" s="305">
        <v>51</v>
      </c>
      <c r="AG234" s="305">
        <v>64</v>
      </c>
      <c r="AH234" s="305">
        <v>47</v>
      </c>
      <c r="AI234" s="316">
        <v>87</v>
      </c>
    </row>
    <row r="235" spans="1:35" s="86" customFormat="1">
      <c r="A235" s="170" t="s">
        <v>69</v>
      </c>
      <c r="B235" s="272" t="s">
        <v>28</v>
      </c>
      <c r="C235" s="172" t="s">
        <v>397</v>
      </c>
      <c r="D235" s="172" t="s">
        <v>8</v>
      </c>
      <c r="E235" s="265">
        <v>23</v>
      </c>
      <c r="F235" s="266">
        <v>26.565217391304348</v>
      </c>
      <c r="G235" s="266">
        <v>41.913043478260875</v>
      </c>
      <c r="H235" s="267">
        <v>0.63381742738589208</v>
      </c>
      <c r="I235" s="267">
        <v>0.64</v>
      </c>
      <c r="J235" s="169">
        <v>177600</v>
      </c>
      <c r="K235" s="273"/>
      <c r="L235" s="268">
        <v>26.3</v>
      </c>
      <c r="M235" s="274">
        <f>L235/I235</f>
        <v>41.09375</v>
      </c>
      <c r="O235" s="275">
        <v>0</v>
      </c>
      <c r="P235" s="169">
        <v>177600</v>
      </c>
      <c r="Q235" s="276">
        <v>0</v>
      </c>
      <c r="R235" s="276">
        <v>26.322810137839038</v>
      </c>
      <c r="S235" s="276">
        <v>0</v>
      </c>
      <c r="T235" s="277">
        <v>0</v>
      </c>
      <c r="U235" s="277">
        <v>0</v>
      </c>
      <c r="W235" s="67"/>
      <c r="X235" s="67"/>
      <c r="Y235" s="302"/>
      <c r="Z235" s="67"/>
      <c r="AA235" s="318">
        <v>177600</v>
      </c>
      <c r="AB235" s="310">
        <v>0</v>
      </c>
      <c r="AC235" s="67"/>
      <c r="AD235" s="59"/>
      <c r="AE235" s="294">
        <v>0</v>
      </c>
      <c r="AF235" s="293">
        <v>0</v>
      </c>
      <c r="AG235" s="294">
        <v>0</v>
      </c>
      <c r="AH235" s="293">
        <v>0</v>
      </c>
      <c r="AI235" s="293">
        <v>26</v>
      </c>
    </row>
    <row r="236" spans="1:35" s="86" customFormat="1">
      <c r="A236" s="170" t="s">
        <v>41</v>
      </c>
      <c r="B236" s="272" t="s">
        <v>58</v>
      </c>
      <c r="C236" s="278" t="s">
        <v>6</v>
      </c>
      <c r="D236" s="278"/>
      <c r="E236" s="265">
        <v>18</v>
      </c>
      <c r="F236" s="266">
        <v>42.166666666666664</v>
      </c>
      <c r="G236" s="266">
        <v>76.1111111111111</v>
      </c>
      <c r="H236" s="267">
        <v>0.55401459854014601</v>
      </c>
      <c r="I236" s="267">
        <v>0.5</v>
      </c>
      <c r="J236" s="169">
        <v>281900</v>
      </c>
      <c r="K236" s="273"/>
      <c r="L236" s="268">
        <v>37.944444444444443</v>
      </c>
      <c r="M236" s="274">
        <f>L236/I236</f>
        <v>75.888888888888886</v>
      </c>
      <c r="O236" s="275">
        <v>4</v>
      </c>
      <c r="P236" s="169">
        <v>282800</v>
      </c>
      <c r="Q236" s="276">
        <v>46</v>
      </c>
      <c r="R236" s="276">
        <v>22.744775455758116</v>
      </c>
      <c r="S236" s="276">
        <v>42.666666666666664</v>
      </c>
      <c r="T236" s="277">
        <v>0.57499999999999996</v>
      </c>
      <c r="U236" s="277">
        <v>80</v>
      </c>
      <c r="W236" s="67" t="s">
        <v>41</v>
      </c>
      <c r="X236" s="67" t="s">
        <v>6</v>
      </c>
      <c r="Y236" s="67"/>
      <c r="Z236" s="67" t="s">
        <v>829</v>
      </c>
      <c r="AA236" s="317">
        <v>476600</v>
      </c>
      <c r="AB236" s="71">
        <v>9</v>
      </c>
      <c r="AC236" s="67" t="s">
        <v>826</v>
      </c>
      <c r="AD236" s="59">
        <v>723</v>
      </c>
      <c r="AE236" s="305">
        <v>0.81</v>
      </c>
      <c r="AF236" s="305">
        <v>65</v>
      </c>
      <c r="AG236" s="305">
        <v>80</v>
      </c>
      <c r="AH236" s="305">
        <v>82</v>
      </c>
      <c r="AI236" s="316">
        <v>107</v>
      </c>
    </row>
    <row r="237" spans="1:35" s="86" customFormat="1">
      <c r="A237" s="170" t="s">
        <v>487</v>
      </c>
      <c r="B237" s="272" t="s">
        <v>28</v>
      </c>
      <c r="C237" s="278" t="s">
        <v>37</v>
      </c>
      <c r="D237" s="278" t="s">
        <v>536</v>
      </c>
      <c r="E237" s="265">
        <v>3</v>
      </c>
      <c r="F237" s="266">
        <v>33</v>
      </c>
      <c r="G237" s="266">
        <v>80</v>
      </c>
      <c r="H237" s="267">
        <v>0.41249999999999998</v>
      </c>
      <c r="I237" s="267">
        <v>0</v>
      </c>
      <c r="J237" s="169">
        <v>176500</v>
      </c>
      <c r="K237" s="85"/>
      <c r="L237" s="274">
        <v>0</v>
      </c>
      <c r="M237" s="274">
        <v>0</v>
      </c>
      <c r="O237" s="275">
        <v>4</v>
      </c>
      <c r="P237" s="169">
        <v>257600</v>
      </c>
      <c r="Q237" s="276">
        <v>50.25</v>
      </c>
      <c r="R237" s="276">
        <v>36.53979546465095</v>
      </c>
      <c r="S237" s="276">
        <v>51.666666666666664</v>
      </c>
      <c r="T237" s="277">
        <v>0.6633663366336634</v>
      </c>
      <c r="U237" s="277">
        <v>75.75</v>
      </c>
      <c r="W237" s="67" t="s">
        <v>487</v>
      </c>
      <c r="X237" s="302" t="s">
        <v>536</v>
      </c>
      <c r="Y237" s="67" t="s">
        <v>37</v>
      </c>
      <c r="Z237" s="67" t="s">
        <v>838</v>
      </c>
      <c r="AA237" s="317">
        <v>208200</v>
      </c>
      <c r="AB237" s="71">
        <v>9</v>
      </c>
      <c r="AC237" s="67" t="s">
        <v>826</v>
      </c>
      <c r="AD237" s="59">
        <v>703</v>
      </c>
      <c r="AE237" s="305">
        <v>0.5</v>
      </c>
      <c r="AF237" s="305">
        <v>39</v>
      </c>
      <c r="AG237" s="305">
        <v>78</v>
      </c>
      <c r="AH237" s="305">
        <v>24</v>
      </c>
      <c r="AI237" s="316">
        <v>44</v>
      </c>
    </row>
    <row r="238" spans="1:35" s="86" customFormat="1">
      <c r="A238" s="170" t="s">
        <v>442</v>
      </c>
      <c r="B238" s="272" t="s">
        <v>566</v>
      </c>
      <c r="C238" s="278" t="s">
        <v>8</v>
      </c>
      <c r="D238" s="172"/>
      <c r="E238" s="265">
        <v>1</v>
      </c>
      <c r="F238" s="266">
        <v>11</v>
      </c>
      <c r="G238" s="266">
        <v>21</v>
      </c>
      <c r="H238" s="267">
        <v>0.52380952380952384</v>
      </c>
      <c r="I238" s="267">
        <v>1</v>
      </c>
      <c r="J238" s="169">
        <v>143600</v>
      </c>
      <c r="K238" s="85"/>
      <c r="L238" s="274">
        <v>40.5</v>
      </c>
      <c r="M238" s="274">
        <f>L238/I238</f>
        <v>40.5</v>
      </c>
      <c r="O238" s="275">
        <v>1</v>
      </c>
      <c r="P238" s="169">
        <v>143600</v>
      </c>
      <c r="Q238" s="276">
        <v>41</v>
      </c>
      <c r="R238" s="276">
        <v>-18.149399733214757</v>
      </c>
      <c r="S238" s="276">
        <v>41</v>
      </c>
      <c r="T238" s="277">
        <v>3.1538461538461537</v>
      </c>
      <c r="U238" s="277">
        <v>13</v>
      </c>
      <c r="W238" s="67" t="s">
        <v>442</v>
      </c>
      <c r="X238" s="67" t="s">
        <v>8</v>
      </c>
      <c r="Y238" s="67"/>
      <c r="Z238" s="67" t="s">
        <v>837</v>
      </c>
      <c r="AA238" s="317">
        <v>143600</v>
      </c>
      <c r="AB238" s="71">
        <v>1</v>
      </c>
      <c r="AC238" s="67" t="s">
        <v>826</v>
      </c>
      <c r="AD238" s="59">
        <v>14</v>
      </c>
      <c r="AE238" s="305">
        <v>2.93</v>
      </c>
      <c r="AF238" s="305">
        <v>41</v>
      </c>
      <c r="AG238" s="305">
        <v>14</v>
      </c>
      <c r="AH238" s="305">
        <v>0</v>
      </c>
      <c r="AI238" s="316">
        <v>-16</v>
      </c>
    </row>
    <row r="239" spans="1:35" s="86" customFormat="1">
      <c r="A239" s="170" t="s">
        <v>723</v>
      </c>
      <c r="B239" s="272" t="s">
        <v>104</v>
      </c>
      <c r="C239" s="174" t="s">
        <v>8</v>
      </c>
      <c r="D239" s="174" t="s">
        <v>536</v>
      </c>
      <c r="E239" s="265">
        <v>0</v>
      </c>
      <c r="F239" s="266">
        <v>0</v>
      </c>
      <c r="G239" s="266" t="s">
        <v>693</v>
      </c>
      <c r="H239" s="267">
        <v>0</v>
      </c>
      <c r="I239" s="267">
        <v>0</v>
      </c>
      <c r="J239" s="169">
        <v>132000</v>
      </c>
      <c r="L239" s="274">
        <v>0</v>
      </c>
      <c r="M239" s="274">
        <v>0</v>
      </c>
      <c r="O239" s="275">
        <v>0</v>
      </c>
      <c r="P239" s="169">
        <v>132000</v>
      </c>
      <c r="Q239" s="276">
        <v>0</v>
      </c>
      <c r="R239" s="276">
        <v>19.564250778123611</v>
      </c>
      <c r="S239" s="276">
        <v>0</v>
      </c>
      <c r="T239" s="277">
        <v>0</v>
      </c>
      <c r="U239" s="277">
        <v>0</v>
      </c>
      <c r="W239" s="67"/>
      <c r="X239" s="67"/>
      <c r="Y239" s="67"/>
      <c r="Z239" s="67"/>
      <c r="AA239" s="318">
        <v>132000</v>
      </c>
      <c r="AB239" s="310">
        <v>0</v>
      </c>
      <c r="AC239" s="67"/>
      <c r="AD239" s="59"/>
      <c r="AE239" s="294">
        <v>0</v>
      </c>
      <c r="AF239" s="293">
        <v>0</v>
      </c>
      <c r="AG239" s="294">
        <v>0</v>
      </c>
      <c r="AH239" s="293">
        <v>0</v>
      </c>
      <c r="AI239" s="293">
        <v>20</v>
      </c>
    </row>
    <row r="240" spans="1:35" s="86" customFormat="1" ht="16.5" customHeight="1">
      <c r="A240" s="170" t="s">
        <v>164</v>
      </c>
      <c r="B240" s="272" t="s">
        <v>55</v>
      </c>
      <c r="C240" s="172" t="s">
        <v>14</v>
      </c>
      <c r="D240" s="172"/>
      <c r="E240" s="265">
        <v>17</v>
      </c>
      <c r="F240" s="266">
        <v>30.764705882352942</v>
      </c>
      <c r="G240" s="266">
        <v>28.235294117647058</v>
      </c>
      <c r="H240" s="267">
        <v>1.0895833333333333</v>
      </c>
      <c r="I240" s="267">
        <v>1.1000000000000001</v>
      </c>
      <c r="J240" s="169">
        <v>205600</v>
      </c>
      <c r="K240" s="273"/>
      <c r="L240" s="279">
        <v>49.458333333333336</v>
      </c>
      <c r="M240" s="274">
        <f>L240/I240</f>
        <v>44.962121212121211</v>
      </c>
      <c r="O240" s="275">
        <v>3</v>
      </c>
      <c r="P240" s="169">
        <v>198600</v>
      </c>
      <c r="Q240" s="276">
        <v>26.333333333333332</v>
      </c>
      <c r="R240" s="276">
        <v>26.30591373943976</v>
      </c>
      <c r="S240" s="276">
        <v>26.333333333333332</v>
      </c>
      <c r="T240" s="277">
        <v>1.1126760563380125</v>
      </c>
      <c r="U240" s="277">
        <v>23.666666666666998</v>
      </c>
      <c r="W240" s="67" t="s">
        <v>164</v>
      </c>
      <c r="X240" s="67" t="s">
        <v>14</v>
      </c>
      <c r="Y240" s="67"/>
      <c r="Z240" s="67" t="s">
        <v>839</v>
      </c>
      <c r="AA240" s="317">
        <v>167600</v>
      </c>
      <c r="AB240" s="71">
        <v>8</v>
      </c>
      <c r="AC240" s="67" t="s">
        <v>826</v>
      </c>
      <c r="AD240" s="59">
        <v>169</v>
      </c>
      <c r="AE240" s="305">
        <v>1.1399999999999999</v>
      </c>
      <c r="AF240" s="305">
        <v>24</v>
      </c>
      <c r="AG240" s="305">
        <v>21</v>
      </c>
      <c r="AH240" s="305">
        <v>30</v>
      </c>
      <c r="AI240" s="316">
        <v>23</v>
      </c>
    </row>
    <row r="241" spans="1:35" s="86" customFormat="1">
      <c r="A241" s="170" t="s">
        <v>435</v>
      </c>
      <c r="B241" s="272" t="s">
        <v>104</v>
      </c>
      <c r="C241" s="278" t="s">
        <v>14</v>
      </c>
      <c r="D241" s="278"/>
      <c r="E241" s="265">
        <v>22</v>
      </c>
      <c r="F241" s="266">
        <v>47.18181818181818</v>
      </c>
      <c r="G241" s="266">
        <v>47.31818181818182</v>
      </c>
      <c r="H241" s="267">
        <v>0.99711815561959649</v>
      </c>
      <c r="I241" s="267">
        <v>1.1299999999999999</v>
      </c>
      <c r="J241" s="169">
        <v>315400</v>
      </c>
      <c r="K241" s="273"/>
      <c r="L241" s="268">
        <v>36</v>
      </c>
      <c r="M241" s="274">
        <f>L241/I241</f>
        <v>31.858407079646021</v>
      </c>
      <c r="O241" s="275">
        <v>4</v>
      </c>
      <c r="P241" s="169">
        <v>270700</v>
      </c>
      <c r="Q241" s="276">
        <v>29.5</v>
      </c>
      <c r="R241" s="276">
        <v>62.364606491774111</v>
      </c>
      <c r="S241" s="276">
        <v>33.333333333333336</v>
      </c>
      <c r="T241" s="277">
        <v>0.7239263803680982</v>
      </c>
      <c r="U241" s="277">
        <v>40.75</v>
      </c>
      <c r="W241" s="67" t="s">
        <v>435</v>
      </c>
      <c r="X241" s="67" t="s">
        <v>14</v>
      </c>
      <c r="Y241" s="67"/>
      <c r="Z241" s="67" t="s">
        <v>830</v>
      </c>
      <c r="AA241" s="317">
        <v>194200</v>
      </c>
      <c r="AB241" s="71">
        <v>9</v>
      </c>
      <c r="AC241" s="67" t="s">
        <v>826</v>
      </c>
      <c r="AD241" s="59">
        <v>341</v>
      </c>
      <c r="AE241" s="305">
        <v>0.73</v>
      </c>
      <c r="AF241" s="305">
        <v>28</v>
      </c>
      <c r="AG241" s="305">
        <v>38</v>
      </c>
      <c r="AH241" s="305">
        <v>23</v>
      </c>
      <c r="AI241" s="316">
        <v>44</v>
      </c>
    </row>
    <row r="242" spans="1:35" s="86" customFormat="1">
      <c r="A242" s="170" t="s">
        <v>253</v>
      </c>
      <c r="B242" s="272" t="s">
        <v>566</v>
      </c>
      <c r="C242" s="278" t="s">
        <v>14</v>
      </c>
      <c r="D242" s="278"/>
      <c r="E242" s="265">
        <v>9</v>
      </c>
      <c r="F242" s="266">
        <v>41.111111111111114</v>
      </c>
      <c r="G242" s="266">
        <v>35.555555555555557</v>
      </c>
      <c r="H242" s="267">
        <v>1.15625</v>
      </c>
      <c r="I242" s="267">
        <v>0.7</v>
      </c>
      <c r="J242" s="169">
        <v>274800</v>
      </c>
      <c r="K242" s="85"/>
      <c r="L242" s="274">
        <v>33</v>
      </c>
      <c r="M242" s="274">
        <f>L242/I242</f>
        <v>47.142857142857146</v>
      </c>
      <c r="O242" s="275">
        <v>4</v>
      </c>
      <c r="P242" s="169">
        <v>301000</v>
      </c>
      <c r="Q242" s="276">
        <v>44.5</v>
      </c>
      <c r="R242" s="276">
        <v>25.837261004891047</v>
      </c>
      <c r="S242" s="276">
        <v>53.333333333333336</v>
      </c>
      <c r="T242" s="277">
        <v>0.89898989898989901</v>
      </c>
      <c r="U242" s="277">
        <v>49.5</v>
      </c>
      <c r="W242" s="67" t="s">
        <v>253</v>
      </c>
      <c r="X242" s="67" t="s">
        <v>14</v>
      </c>
      <c r="Y242" s="67"/>
      <c r="Z242" s="67" t="s">
        <v>837</v>
      </c>
      <c r="AA242" s="317">
        <v>286600</v>
      </c>
      <c r="AB242" s="71">
        <v>9</v>
      </c>
      <c r="AC242" s="67" t="s">
        <v>826</v>
      </c>
      <c r="AD242" s="59">
        <v>404</v>
      </c>
      <c r="AE242" s="305">
        <v>0.98</v>
      </c>
      <c r="AF242" s="305">
        <v>44</v>
      </c>
      <c r="AG242" s="305">
        <v>45</v>
      </c>
      <c r="AH242" s="305">
        <v>50</v>
      </c>
      <c r="AI242" s="316">
        <v>38</v>
      </c>
    </row>
    <row r="243" spans="1:35" s="86" customFormat="1">
      <c r="A243" s="170" t="s">
        <v>321</v>
      </c>
      <c r="B243" s="272" t="s">
        <v>24</v>
      </c>
      <c r="C243" s="172" t="s">
        <v>8</v>
      </c>
      <c r="D243" s="172"/>
      <c r="E243" s="265">
        <v>22</v>
      </c>
      <c r="F243" s="266">
        <v>47.18181818181818</v>
      </c>
      <c r="G243" s="266">
        <v>75.227272727272734</v>
      </c>
      <c r="H243" s="267">
        <v>0.62719033232628396</v>
      </c>
      <c r="I243" s="267">
        <v>0.54</v>
      </c>
      <c r="J243" s="169">
        <v>315400</v>
      </c>
      <c r="L243" s="274">
        <v>39.157894736842103</v>
      </c>
      <c r="M243" s="274">
        <f>L243/I243</f>
        <v>72.514619883040922</v>
      </c>
      <c r="O243" s="275">
        <v>4</v>
      </c>
      <c r="P243" s="169">
        <v>282200</v>
      </c>
      <c r="Q243" s="276">
        <v>43</v>
      </c>
      <c r="R243" s="276">
        <v>63.47799021787462</v>
      </c>
      <c r="S243" s="276">
        <v>30.666666666666668</v>
      </c>
      <c r="T243" s="277">
        <v>0.63235294117647056</v>
      </c>
      <c r="U243" s="277">
        <v>68</v>
      </c>
      <c r="W243" s="67" t="s">
        <v>321</v>
      </c>
      <c r="X243" s="67" t="s">
        <v>8</v>
      </c>
      <c r="Y243" s="67"/>
      <c r="Z243" s="67" t="s">
        <v>831</v>
      </c>
      <c r="AA243" s="317">
        <v>254800</v>
      </c>
      <c r="AB243" s="71">
        <v>9</v>
      </c>
      <c r="AC243" s="67" t="s">
        <v>826</v>
      </c>
      <c r="AD243" s="59">
        <v>623</v>
      </c>
      <c r="AE243" s="305">
        <v>0.57999999999999996</v>
      </c>
      <c r="AF243" s="305">
        <v>40</v>
      </c>
      <c r="AG243" s="305">
        <v>69</v>
      </c>
      <c r="AH243" s="305">
        <v>42</v>
      </c>
      <c r="AI243" s="316">
        <v>33</v>
      </c>
    </row>
    <row r="244" spans="1:35" s="86" customFormat="1">
      <c r="A244" s="170" t="s">
        <v>490</v>
      </c>
      <c r="B244" s="272" t="s">
        <v>106</v>
      </c>
      <c r="C244" s="174" t="s">
        <v>397</v>
      </c>
      <c r="D244" s="174" t="s">
        <v>37</v>
      </c>
      <c r="E244" s="265">
        <v>1</v>
      </c>
      <c r="F244" s="266">
        <v>14</v>
      </c>
      <c r="G244" s="266">
        <v>46</v>
      </c>
      <c r="H244" s="267">
        <v>0.30434782608695654</v>
      </c>
      <c r="I244" s="267">
        <v>0</v>
      </c>
      <c r="J244" s="169">
        <v>143600</v>
      </c>
      <c r="K244" s="85"/>
      <c r="L244" s="274">
        <v>0</v>
      </c>
      <c r="M244" s="274">
        <v>0</v>
      </c>
      <c r="O244" s="275">
        <v>3</v>
      </c>
      <c r="P244" s="169">
        <v>152000</v>
      </c>
      <c r="Q244" s="276">
        <v>26.333333333333332</v>
      </c>
      <c r="R244" s="276">
        <v>-6.4144064028457137</v>
      </c>
      <c r="S244" s="276">
        <v>26.333333333333332</v>
      </c>
      <c r="T244" s="277">
        <v>1.0394736842105399</v>
      </c>
      <c r="U244" s="277">
        <v>25.333333333333002</v>
      </c>
      <c r="W244" s="67" t="s">
        <v>490</v>
      </c>
      <c r="X244" s="67" t="s">
        <v>37</v>
      </c>
      <c r="Y244" s="67" t="s">
        <v>397</v>
      </c>
      <c r="Z244" s="67" t="s">
        <v>840</v>
      </c>
      <c r="AA244" s="317">
        <v>227600</v>
      </c>
      <c r="AB244" s="71">
        <v>7</v>
      </c>
      <c r="AC244" s="67" t="s">
        <v>826</v>
      </c>
      <c r="AD244" s="59">
        <v>276</v>
      </c>
      <c r="AE244" s="305">
        <v>0.85</v>
      </c>
      <c r="AF244" s="305">
        <v>33</v>
      </c>
      <c r="AG244" s="305">
        <v>39</v>
      </c>
      <c r="AH244" s="305">
        <v>44</v>
      </c>
      <c r="AI244" s="316">
        <v>56</v>
      </c>
    </row>
    <row r="245" spans="1:35" s="86" customFormat="1">
      <c r="A245" s="170" t="s">
        <v>491</v>
      </c>
      <c r="B245" s="272" t="s">
        <v>53</v>
      </c>
      <c r="C245" s="172" t="s">
        <v>37</v>
      </c>
      <c r="D245" s="172"/>
      <c r="E245" s="265">
        <v>0</v>
      </c>
      <c r="F245" s="266">
        <v>0</v>
      </c>
      <c r="G245" s="266" t="s">
        <v>693</v>
      </c>
      <c r="H245" s="267">
        <v>0</v>
      </c>
      <c r="I245" s="267">
        <v>0</v>
      </c>
      <c r="J245" s="169">
        <v>122600</v>
      </c>
      <c r="K245" s="85"/>
      <c r="L245" s="274">
        <v>0</v>
      </c>
      <c r="M245" s="274">
        <v>0</v>
      </c>
      <c r="O245" s="275">
        <v>0</v>
      </c>
      <c r="P245" s="169">
        <v>122600</v>
      </c>
      <c r="Q245" s="276">
        <v>0</v>
      </c>
      <c r="R245" s="276">
        <v>18.171038980287534</v>
      </c>
      <c r="S245" s="276">
        <v>0</v>
      </c>
      <c r="T245" s="277">
        <v>0</v>
      </c>
      <c r="U245" s="277">
        <v>0</v>
      </c>
      <c r="W245" s="67"/>
      <c r="X245" s="67"/>
      <c r="Y245" s="67"/>
      <c r="Z245" s="67"/>
      <c r="AA245" s="318">
        <v>122600</v>
      </c>
      <c r="AB245" s="310">
        <v>0</v>
      </c>
      <c r="AC245" s="67"/>
      <c r="AD245" s="59"/>
      <c r="AE245" s="294">
        <v>0</v>
      </c>
      <c r="AF245" s="293">
        <v>0</v>
      </c>
      <c r="AG245" s="294">
        <v>0</v>
      </c>
      <c r="AH245" s="293">
        <v>0</v>
      </c>
      <c r="AI245" s="293">
        <v>18.171038980287534</v>
      </c>
    </row>
    <row r="246" spans="1:35" s="86" customFormat="1">
      <c r="A246" s="170" t="s">
        <v>264</v>
      </c>
      <c r="B246" s="272" t="s">
        <v>53</v>
      </c>
      <c r="C246" s="172" t="s">
        <v>397</v>
      </c>
      <c r="D246" s="172" t="s">
        <v>8</v>
      </c>
      <c r="E246" s="265">
        <v>14</v>
      </c>
      <c r="F246" s="266">
        <v>21.857142857142858</v>
      </c>
      <c r="G246" s="266">
        <v>25.714285714285715</v>
      </c>
      <c r="H246" s="267">
        <v>0.85</v>
      </c>
      <c r="I246" s="267">
        <v>0.8</v>
      </c>
      <c r="J246" s="169">
        <v>146100</v>
      </c>
      <c r="K246" s="273"/>
      <c r="L246" s="268">
        <v>44.92307692307692</v>
      </c>
      <c r="M246" s="274">
        <f>L246/I246</f>
        <v>56.153846153846146</v>
      </c>
      <c r="O246" s="275">
        <v>0</v>
      </c>
      <c r="P246" s="169">
        <v>146100</v>
      </c>
      <c r="Q246" s="276">
        <v>0</v>
      </c>
      <c r="R246" s="276">
        <v>21.654068474877722</v>
      </c>
      <c r="S246" s="276">
        <v>0</v>
      </c>
      <c r="T246" s="277">
        <v>0</v>
      </c>
      <c r="U246" s="277">
        <v>0</v>
      </c>
      <c r="W246" s="67" t="s">
        <v>264</v>
      </c>
      <c r="X246" s="67" t="s">
        <v>8</v>
      </c>
      <c r="Y246" s="67" t="s">
        <v>397</v>
      </c>
      <c r="Z246" s="67" t="s">
        <v>834</v>
      </c>
      <c r="AA246" s="317">
        <v>154800</v>
      </c>
      <c r="AB246" s="71">
        <v>3</v>
      </c>
      <c r="AC246" s="67" t="s">
        <v>826</v>
      </c>
      <c r="AD246" s="59">
        <v>102</v>
      </c>
      <c r="AE246" s="305">
        <v>0.82</v>
      </c>
      <c r="AF246" s="305">
        <v>28</v>
      </c>
      <c r="AG246" s="305">
        <v>34</v>
      </c>
      <c r="AH246" s="305">
        <v>28</v>
      </c>
      <c r="AI246" s="316">
        <v>7</v>
      </c>
    </row>
    <row r="247" spans="1:35" s="86" customFormat="1">
      <c r="A247" s="170" t="s">
        <v>208</v>
      </c>
      <c r="B247" s="272" t="s">
        <v>31</v>
      </c>
      <c r="C247" s="278" t="s">
        <v>6</v>
      </c>
      <c r="D247" s="278"/>
      <c r="E247" s="265">
        <v>9</v>
      </c>
      <c r="F247" s="266">
        <v>50.666666666666664</v>
      </c>
      <c r="G247" s="266">
        <v>81.666666666666657</v>
      </c>
      <c r="H247" s="267">
        <v>0.62040816326530612</v>
      </c>
      <c r="I247" s="267">
        <v>0.53</v>
      </c>
      <c r="J247" s="169">
        <v>338700</v>
      </c>
      <c r="K247" s="273"/>
      <c r="L247" s="268">
        <v>43.5</v>
      </c>
      <c r="M247" s="274">
        <f>L247/I247</f>
        <v>82.075471698113205</v>
      </c>
      <c r="O247" s="275">
        <v>4</v>
      </c>
      <c r="P247" s="169">
        <v>365400</v>
      </c>
      <c r="Q247" s="276">
        <v>60.25</v>
      </c>
      <c r="R247" s="276">
        <v>86.472209871053792</v>
      </c>
      <c r="S247" s="276">
        <v>55.666666666666664</v>
      </c>
      <c r="T247" s="277">
        <v>0.75312500000000004</v>
      </c>
      <c r="U247" s="277">
        <v>80</v>
      </c>
      <c r="W247" s="67" t="s">
        <v>208</v>
      </c>
      <c r="X247" s="67" t="s">
        <v>6</v>
      </c>
      <c r="Y247" s="67"/>
      <c r="Z247" s="67" t="s">
        <v>825</v>
      </c>
      <c r="AA247" s="317">
        <v>356300</v>
      </c>
      <c r="AB247" s="71">
        <v>9</v>
      </c>
      <c r="AC247" s="67" t="s">
        <v>826</v>
      </c>
      <c r="AD247" s="59">
        <v>710</v>
      </c>
      <c r="AE247" s="305">
        <v>0.72</v>
      </c>
      <c r="AF247" s="305">
        <v>57</v>
      </c>
      <c r="AG247" s="305">
        <v>79</v>
      </c>
      <c r="AH247" s="305">
        <v>49</v>
      </c>
      <c r="AI247" s="316">
        <v>88</v>
      </c>
    </row>
    <row r="248" spans="1:35" s="86" customFormat="1">
      <c r="A248" s="170" t="s">
        <v>209</v>
      </c>
      <c r="B248" s="272" t="s">
        <v>55</v>
      </c>
      <c r="C248" s="278" t="s">
        <v>6</v>
      </c>
      <c r="D248" s="278"/>
      <c r="E248" s="265">
        <v>17</v>
      </c>
      <c r="F248" s="266">
        <v>32.235294117647058</v>
      </c>
      <c r="G248" s="266">
        <v>79.764705882352942</v>
      </c>
      <c r="H248" s="267">
        <v>0.40412979351032446</v>
      </c>
      <c r="I248" s="267">
        <v>0.48</v>
      </c>
      <c r="J248" s="169">
        <v>215500</v>
      </c>
      <c r="K248" s="273"/>
      <c r="L248" s="274">
        <v>38.652173913043477</v>
      </c>
      <c r="M248" s="274">
        <f>L248/I248</f>
        <v>80.525362318840578</v>
      </c>
      <c r="O248" s="275">
        <v>3</v>
      </c>
      <c r="P248" s="169">
        <v>222900</v>
      </c>
      <c r="Q248" s="276">
        <v>37</v>
      </c>
      <c r="R248" s="276">
        <v>5.1107158737216594</v>
      </c>
      <c r="S248" s="276">
        <v>37</v>
      </c>
      <c r="T248" s="277">
        <v>0.46250000000000002</v>
      </c>
      <c r="U248" s="277">
        <v>80</v>
      </c>
      <c r="W248" s="67" t="s">
        <v>209</v>
      </c>
      <c r="X248" s="67" t="s">
        <v>6</v>
      </c>
      <c r="Y248" s="67"/>
      <c r="Z248" s="67" t="s">
        <v>839</v>
      </c>
      <c r="AA248" s="317">
        <v>222900</v>
      </c>
      <c r="AB248" s="71">
        <v>3</v>
      </c>
      <c r="AC248" s="67" t="s">
        <v>826</v>
      </c>
      <c r="AD248" s="59">
        <v>240</v>
      </c>
      <c r="AE248" s="305">
        <v>0.46</v>
      </c>
      <c r="AF248" s="305">
        <v>37</v>
      </c>
      <c r="AG248" s="305">
        <v>80</v>
      </c>
      <c r="AH248" s="305">
        <v>37</v>
      </c>
      <c r="AI248" s="316">
        <v>9</v>
      </c>
    </row>
    <row r="249" spans="1:35" s="86" customFormat="1">
      <c r="A249" s="170" t="s">
        <v>140</v>
      </c>
      <c r="B249" s="272" t="s">
        <v>22</v>
      </c>
      <c r="C249" s="278" t="s">
        <v>6</v>
      </c>
      <c r="D249" s="278"/>
      <c r="E249" s="265">
        <v>22</v>
      </c>
      <c r="F249" s="266">
        <v>72.318181818181813</v>
      </c>
      <c r="G249" s="266">
        <v>79.86363636363636</v>
      </c>
      <c r="H249" s="267">
        <v>0.90552077404667042</v>
      </c>
      <c r="I249" s="267">
        <v>0.55000000000000004</v>
      </c>
      <c r="J249" s="169">
        <v>483400</v>
      </c>
      <c r="K249" s="85"/>
      <c r="L249" s="274">
        <v>43.368421052631582</v>
      </c>
      <c r="M249" s="274">
        <f>L249/I249</f>
        <v>78.851674641148321</v>
      </c>
      <c r="O249" s="275">
        <v>4</v>
      </c>
      <c r="P249" s="169">
        <v>369900</v>
      </c>
      <c r="Q249" s="276">
        <v>42</v>
      </c>
      <c r="R249" s="276">
        <v>88.47309915518008</v>
      </c>
      <c r="S249" s="276">
        <v>30.666666666666668</v>
      </c>
      <c r="T249" s="277">
        <v>0.53164556962025311</v>
      </c>
      <c r="U249" s="277">
        <v>79</v>
      </c>
      <c r="W249" s="67" t="s">
        <v>140</v>
      </c>
      <c r="X249" s="67" t="s">
        <v>6</v>
      </c>
      <c r="Y249" s="67"/>
      <c r="Z249" s="67" t="s">
        <v>836</v>
      </c>
      <c r="AA249" s="317">
        <v>384200</v>
      </c>
      <c r="AB249" s="71">
        <v>9</v>
      </c>
      <c r="AC249" s="67" t="s">
        <v>826</v>
      </c>
      <c r="AD249" s="59">
        <v>706</v>
      </c>
      <c r="AE249" s="305">
        <v>0.64</v>
      </c>
      <c r="AF249" s="305">
        <v>50</v>
      </c>
      <c r="AG249" s="305">
        <v>78</v>
      </c>
      <c r="AH249" s="305">
        <v>45</v>
      </c>
      <c r="AI249" s="316">
        <v>135</v>
      </c>
    </row>
    <row r="250" spans="1:35" s="86" customFormat="1">
      <c r="A250" s="170" t="s">
        <v>631</v>
      </c>
      <c r="B250" s="272" t="s">
        <v>58</v>
      </c>
      <c r="C250" s="172" t="s">
        <v>8</v>
      </c>
      <c r="D250" s="172"/>
      <c r="E250" s="265">
        <v>5</v>
      </c>
      <c r="F250" s="266">
        <v>28.4</v>
      </c>
      <c r="G250" s="266">
        <v>35.799999999999997</v>
      </c>
      <c r="H250" s="267">
        <v>0.79329608938547491</v>
      </c>
      <c r="I250" s="267">
        <v>0</v>
      </c>
      <c r="J250" s="169">
        <v>189800</v>
      </c>
      <c r="K250" s="85"/>
      <c r="L250" s="274">
        <v>0</v>
      </c>
      <c r="M250" s="274">
        <v>0</v>
      </c>
      <c r="O250" s="275">
        <v>0</v>
      </c>
      <c r="P250" s="169">
        <v>189800</v>
      </c>
      <c r="Q250" s="276">
        <v>0</v>
      </c>
      <c r="R250" s="276">
        <v>28.131021194605008</v>
      </c>
      <c r="S250" s="276">
        <v>0</v>
      </c>
      <c r="T250" s="277">
        <v>0</v>
      </c>
      <c r="U250" s="277">
        <v>0</v>
      </c>
      <c r="W250" s="67"/>
      <c r="X250" s="67"/>
      <c r="Y250" s="67"/>
      <c r="Z250" s="67"/>
      <c r="AA250" s="318">
        <v>189800</v>
      </c>
      <c r="AB250" s="310">
        <v>0</v>
      </c>
      <c r="AC250" s="67"/>
      <c r="AD250" s="59"/>
      <c r="AE250" s="294">
        <v>0</v>
      </c>
      <c r="AF250" s="293">
        <v>0</v>
      </c>
      <c r="AG250" s="294">
        <v>0</v>
      </c>
      <c r="AH250" s="293">
        <v>0</v>
      </c>
      <c r="AI250" s="293">
        <v>28</v>
      </c>
    </row>
    <row r="251" spans="1:35" s="86" customFormat="1">
      <c r="A251" s="170" t="s">
        <v>724</v>
      </c>
      <c r="B251" s="272" t="s">
        <v>104</v>
      </c>
      <c r="C251" s="172" t="s">
        <v>14</v>
      </c>
      <c r="D251" s="172"/>
      <c r="E251" s="265">
        <v>4</v>
      </c>
      <c r="F251" s="266">
        <v>17</v>
      </c>
      <c r="G251" s="266">
        <v>16</v>
      </c>
      <c r="H251" s="267">
        <v>1.0625</v>
      </c>
      <c r="I251" s="267">
        <v>0</v>
      </c>
      <c r="J251" s="169">
        <v>143600</v>
      </c>
      <c r="L251" s="274">
        <v>0</v>
      </c>
      <c r="M251" s="274">
        <v>0</v>
      </c>
      <c r="O251" s="275">
        <v>1</v>
      </c>
      <c r="P251" s="169">
        <v>143600</v>
      </c>
      <c r="Q251" s="276">
        <v>33</v>
      </c>
      <c r="R251" s="276">
        <v>-2.1493997332147572</v>
      </c>
      <c r="S251" s="276">
        <v>33</v>
      </c>
      <c r="T251" s="277">
        <v>1.1785714285714286</v>
      </c>
      <c r="U251" s="277">
        <v>28</v>
      </c>
      <c r="W251" s="67" t="s">
        <v>724</v>
      </c>
      <c r="X251" s="67" t="s">
        <v>14</v>
      </c>
      <c r="Y251" s="67"/>
      <c r="Z251" s="67" t="s">
        <v>830</v>
      </c>
      <c r="AA251" s="317">
        <v>133400</v>
      </c>
      <c r="AB251" s="71">
        <v>5</v>
      </c>
      <c r="AC251" s="67" t="s">
        <v>826</v>
      </c>
      <c r="AD251" s="59">
        <v>107</v>
      </c>
      <c r="AE251" s="305">
        <v>1.01</v>
      </c>
      <c r="AF251" s="305">
        <v>22</v>
      </c>
      <c r="AG251" s="305">
        <v>21</v>
      </c>
      <c r="AH251" s="305">
        <v>19</v>
      </c>
      <c r="AI251" s="316">
        <v>25</v>
      </c>
    </row>
    <row r="252" spans="1:35" s="86" customFormat="1">
      <c r="A252" s="170" t="s">
        <v>640</v>
      </c>
      <c r="B252" s="272" t="s">
        <v>23</v>
      </c>
      <c r="C252" s="174" t="s">
        <v>14</v>
      </c>
      <c r="D252" s="174" t="s">
        <v>8</v>
      </c>
      <c r="E252" s="265">
        <v>2</v>
      </c>
      <c r="F252" s="266">
        <v>10.5</v>
      </c>
      <c r="G252" s="266">
        <v>11</v>
      </c>
      <c r="H252" s="267">
        <v>0.95454545454545459</v>
      </c>
      <c r="I252" s="267">
        <v>0</v>
      </c>
      <c r="J252" s="169">
        <v>143600</v>
      </c>
      <c r="K252" s="85"/>
      <c r="L252" s="274">
        <v>0</v>
      </c>
      <c r="M252" s="274">
        <v>0</v>
      </c>
      <c r="O252" s="275">
        <v>2</v>
      </c>
      <c r="P252" s="169">
        <v>143600</v>
      </c>
      <c r="Q252" s="276">
        <v>10</v>
      </c>
      <c r="R252" s="276">
        <v>43.850600266785243</v>
      </c>
      <c r="S252" s="276">
        <v>10</v>
      </c>
      <c r="T252" s="277">
        <v>1</v>
      </c>
      <c r="U252" s="277">
        <v>10</v>
      </c>
      <c r="W252" s="67" t="s">
        <v>640</v>
      </c>
      <c r="X252" s="67" t="s">
        <v>14</v>
      </c>
      <c r="Y252" s="67" t="s">
        <v>8</v>
      </c>
      <c r="Z252" s="67" t="s">
        <v>827</v>
      </c>
      <c r="AA252" s="317">
        <v>143600</v>
      </c>
      <c r="AB252" s="71">
        <v>2</v>
      </c>
      <c r="AC252" s="67" t="s">
        <v>826</v>
      </c>
      <c r="AD252" s="59">
        <v>20</v>
      </c>
      <c r="AE252" s="305">
        <v>1</v>
      </c>
      <c r="AF252" s="305">
        <v>10</v>
      </c>
      <c r="AG252" s="305">
        <v>10</v>
      </c>
      <c r="AH252" s="305">
        <v>0</v>
      </c>
      <c r="AI252" s="316">
        <v>46</v>
      </c>
    </row>
    <row r="253" spans="1:35" s="86" customFormat="1" ht="14.25" customHeight="1">
      <c r="A253" s="170" t="s">
        <v>284</v>
      </c>
      <c r="B253" s="272" t="s">
        <v>55</v>
      </c>
      <c r="C253" s="172" t="s">
        <v>6</v>
      </c>
      <c r="D253" s="172"/>
      <c r="E253" s="265">
        <v>16</v>
      </c>
      <c r="F253" s="266">
        <v>44.75</v>
      </c>
      <c r="G253" s="266">
        <v>66.3125</v>
      </c>
      <c r="H253" s="267">
        <v>0.67483506126295945</v>
      </c>
      <c r="I253" s="267">
        <v>0.59</v>
      </c>
      <c r="J253" s="169">
        <v>299100</v>
      </c>
      <c r="K253" s="85"/>
      <c r="L253" s="279">
        <v>45.952380952380949</v>
      </c>
      <c r="M253" s="274">
        <f>L253/I253</f>
        <v>77.885391444713477</v>
      </c>
      <c r="O253" s="275">
        <v>4</v>
      </c>
      <c r="P253" s="169">
        <v>345900</v>
      </c>
      <c r="Q253" s="276">
        <v>59</v>
      </c>
      <c r="R253" s="276">
        <v>35.801689639839935</v>
      </c>
      <c r="S253" s="276">
        <v>59</v>
      </c>
      <c r="T253" s="277">
        <v>0.73750000000000004</v>
      </c>
      <c r="U253" s="277">
        <v>80</v>
      </c>
      <c r="W253" s="67" t="s">
        <v>284</v>
      </c>
      <c r="X253" s="67" t="s">
        <v>6</v>
      </c>
      <c r="Y253" s="67"/>
      <c r="Z253" s="67" t="s">
        <v>839</v>
      </c>
      <c r="AA253" s="317">
        <v>276000</v>
      </c>
      <c r="AB253" s="71">
        <v>9</v>
      </c>
      <c r="AC253" s="67" t="s">
        <v>826</v>
      </c>
      <c r="AD253" s="59">
        <v>720</v>
      </c>
      <c r="AE253" s="305">
        <v>0.59</v>
      </c>
      <c r="AF253" s="305">
        <v>47</v>
      </c>
      <c r="AG253" s="305">
        <v>80</v>
      </c>
      <c r="AH253" s="305">
        <v>48</v>
      </c>
      <c r="AI253" s="316">
        <v>17</v>
      </c>
    </row>
    <row r="254" spans="1:35" s="86" customFormat="1">
      <c r="A254" s="170" t="s">
        <v>424</v>
      </c>
      <c r="B254" s="272" t="s">
        <v>28</v>
      </c>
      <c r="C254" s="172" t="s">
        <v>397</v>
      </c>
      <c r="D254" s="172"/>
      <c r="E254" s="265">
        <v>18</v>
      </c>
      <c r="F254" s="266">
        <v>30.111111111111111</v>
      </c>
      <c r="G254" s="266">
        <v>54.388888888888886</v>
      </c>
      <c r="H254" s="267">
        <v>0.55362614913176711</v>
      </c>
      <c r="I254" s="267">
        <v>0.93</v>
      </c>
      <c r="J254" s="169">
        <v>201300</v>
      </c>
      <c r="K254" s="273"/>
      <c r="L254" s="268">
        <v>29.142857142857142</v>
      </c>
      <c r="M254" s="274">
        <f>L254/I254</f>
        <v>31.336405529953915</v>
      </c>
      <c r="O254" s="275">
        <v>4</v>
      </c>
      <c r="P254" s="169">
        <v>203600</v>
      </c>
      <c r="Q254" s="276">
        <v>31.5</v>
      </c>
      <c r="R254" s="276">
        <v>14.529124055135611</v>
      </c>
      <c r="S254" s="276">
        <v>33</v>
      </c>
      <c r="T254" s="277">
        <v>0.47547169811320755</v>
      </c>
      <c r="U254" s="277">
        <v>66.25</v>
      </c>
      <c r="W254" s="67" t="s">
        <v>424</v>
      </c>
      <c r="X254" s="67" t="s">
        <v>397</v>
      </c>
      <c r="Y254" s="67"/>
      <c r="Z254" s="67" t="s">
        <v>838</v>
      </c>
      <c r="AA254" s="317">
        <v>255800</v>
      </c>
      <c r="AB254" s="71">
        <v>9</v>
      </c>
      <c r="AC254" s="67" t="s">
        <v>826</v>
      </c>
      <c r="AD254" s="59">
        <v>597</v>
      </c>
      <c r="AE254" s="305">
        <v>0.57999999999999996</v>
      </c>
      <c r="AF254" s="305">
        <v>39</v>
      </c>
      <c r="AG254" s="305">
        <v>66</v>
      </c>
      <c r="AH254" s="305">
        <v>48</v>
      </c>
      <c r="AI254" s="316">
        <v>10</v>
      </c>
    </row>
    <row r="255" spans="1:35" s="86" customFormat="1">
      <c r="A255" s="170" t="s">
        <v>725</v>
      </c>
      <c r="B255" s="272" t="s">
        <v>58</v>
      </c>
      <c r="C255" s="278" t="s">
        <v>8</v>
      </c>
      <c r="D255" s="278"/>
      <c r="E255" s="265">
        <v>0</v>
      </c>
      <c r="F255" s="266">
        <v>0</v>
      </c>
      <c r="G255" s="266" t="s">
        <v>693</v>
      </c>
      <c r="H255" s="267">
        <v>0</v>
      </c>
      <c r="I255" s="267">
        <v>0</v>
      </c>
      <c r="J255" s="169">
        <v>122600</v>
      </c>
      <c r="K255" s="273"/>
      <c r="L255" s="274">
        <v>0</v>
      </c>
      <c r="M255" s="274">
        <v>0</v>
      </c>
      <c r="O255" s="275">
        <v>0</v>
      </c>
      <c r="P255" s="169">
        <v>122600</v>
      </c>
      <c r="Q255" s="276">
        <v>0</v>
      </c>
      <c r="R255" s="276">
        <v>18.171038980287534</v>
      </c>
      <c r="S255" s="276">
        <v>0</v>
      </c>
      <c r="T255" s="277">
        <v>0</v>
      </c>
      <c r="U255" s="277">
        <v>0</v>
      </c>
      <c r="W255" s="67"/>
      <c r="X255" s="67"/>
      <c r="Y255" s="67"/>
      <c r="Z255" s="67"/>
      <c r="AA255" s="318">
        <v>122600</v>
      </c>
      <c r="AB255" s="310">
        <v>0</v>
      </c>
      <c r="AC255" s="67"/>
      <c r="AD255" s="59"/>
      <c r="AE255" s="294">
        <v>0</v>
      </c>
      <c r="AF255" s="293">
        <v>0</v>
      </c>
      <c r="AG255" s="294">
        <v>0</v>
      </c>
      <c r="AH255" s="293">
        <v>0</v>
      </c>
      <c r="AI255" s="293">
        <v>18.171038980287534</v>
      </c>
    </row>
    <row r="256" spans="1:35" s="86" customFormat="1">
      <c r="A256" s="170" t="s">
        <v>617</v>
      </c>
      <c r="B256" s="272" t="s">
        <v>31</v>
      </c>
      <c r="C256" s="278" t="s">
        <v>536</v>
      </c>
      <c r="D256" s="278"/>
      <c r="E256" s="265">
        <v>0</v>
      </c>
      <c r="F256" s="266">
        <v>0</v>
      </c>
      <c r="G256" s="266" t="s">
        <v>693</v>
      </c>
      <c r="H256" s="267">
        <v>0</v>
      </c>
      <c r="I256" s="267">
        <v>0</v>
      </c>
      <c r="J256" s="169">
        <v>122600</v>
      </c>
      <c r="K256" s="85"/>
      <c r="L256" s="274">
        <v>0</v>
      </c>
      <c r="M256" s="274">
        <v>0</v>
      </c>
      <c r="O256" s="275">
        <v>0</v>
      </c>
      <c r="P256" s="169">
        <v>122600</v>
      </c>
      <c r="Q256" s="276">
        <v>0</v>
      </c>
      <c r="R256" s="276">
        <v>18.171038980287534</v>
      </c>
      <c r="S256" s="276">
        <v>0</v>
      </c>
      <c r="T256" s="277">
        <v>0</v>
      </c>
      <c r="U256" s="277">
        <v>0</v>
      </c>
      <c r="W256" s="67"/>
      <c r="X256" s="67"/>
      <c r="Y256" s="67"/>
      <c r="Z256" s="67"/>
      <c r="AA256" s="318">
        <v>122600</v>
      </c>
      <c r="AB256" s="310">
        <v>0</v>
      </c>
      <c r="AC256" s="67"/>
      <c r="AD256" s="59"/>
      <c r="AE256" s="294">
        <v>0</v>
      </c>
      <c r="AF256" s="293">
        <v>0</v>
      </c>
      <c r="AG256" s="294">
        <v>0</v>
      </c>
      <c r="AH256" s="293">
        <v>0</v>
      </c>
      <c r="AI256" s="293">
        <v>18.171038980287534</v>
      </c>
    </row>
    <row r="257" spans="1:35" s="86" customFormat="1">
      <c r="A257" s="170" t="s">
        <v>285</v>
      </c>
      <c r="B257" s="272" t="s">
        <v>55</v>
      </c>
      <c r="C257" s="172" t="s">
        <v>8</v>
      </c>
      <c r="D257" s="278"/>
      <c r="E257" s="265">
        <v>23</v>
      </c>
      <c r="F257" s="266">
        <v>52.739130434782609</v>
      </c>
      <c r="G257" s="266">
        <v>66.130434782608702</v>
      </c>
      <c r="H257" s="267">
        <v>0.79750164365548981</v>
      </c>
      <c r="I257" s="267">
        <v>0.91</v>
      </c>
      <c r="J257" s="169">
        <v>352500</v>
      </c>
      <c r="K257" s="85"/>
      <c r="L257" s="274">
        <v>58.7</v>
      </c>
      <c r="M257" s="274">
        <f>L257/I257</f>
        <v>64.505494505494511</v>
      </c>
      <c r="O257" s="275">
        <v>4</v>
      </c>
      <c r="P257" s="169">
        <v>336900</v>
      </c>
      <c r="Q257" s="276">
        <v>47.25</v>
      </c>
      <c r="R257" s="276">
        <v>67.79991107158736</v>
      </c>
      <c r="S257" s="276">
        <v>44.333333333333336</v>
      </c>
      <c r="T257" s="277">
        <v>0.66784452296819785</v>
      </c>
      <c r="U257" s="277">
        <v>70.75</v>
      </c>
      <c r="W257" s="67" t="s">
        <v>285</v>
      </c>
      <c r="X257" s="67" t="s">
        <v>8</v>
      </c>
      <c r="Y257" s="67"/>
      <c r="Z257" s="67" t="s">
        <v>839</v>
      </c>
      <c r="AA257" s="317">
        <v>282200</v>
      </c>
      <c r="AB257" s="71">
        <v>7</v>
      </c>
      <c r="AC257" s="67" t="s">
        <v>826</v>
      </c>
      <c r="AD257" s="59">
        <v>498</v>
      </c>
      <c r="AE257" s="305">
        <v>0.63</v>
      </c>
      <c r="AF257" s="305">
        <v>45</v>
      </c>
      <c r="AG257" s="305">
        <v>71</v>
      </c>
      <c r="AH257" s="305">
        <v>41</v>
      </c>
      <c r="AI257" s="316">
        <v>36</v>
      </c>
    </row>
    <row r="258" spans="1:35" s="86" customFormat="1">
      <c r="A258" s="170" t="s">
        <v>54</v>
      </c>
      <c r="B258" s="272" t="s">
        <v>31</v>
      </c>
      <c r="C258" s="172" t="s">
        <v>397</v>
      </c>
      <c r="D258" s="172"/>
      <c r="E258" s="265">
        <v>21</v>
      </c>
      <c r="F258" s="266">
        <v>52.714285714285715</v>
      </c>
      <c r="G258" s="266">
        <v>76.047619047619051</v>
      </c>
      <c r="H258" s="267">
        <v>0.69317470256731373</v>
      </c>
      <c r="I258" s="267">
        <v>0.72</v>
      </c>
      <c r="J258" s="169">
        <v>352400</v>
      </c>
      <c r="K258" s="85"/>
      <c r="L258" s="268">
        <v>52.476190476190474</v>
      </c>
      <c r="M258" s="274">
        <f>L258/I258</f>
        <v>72.883597883597886</v>
      </c>
      <c r="O258" s="275">
        <v>4</v>
      </c>
      <c r="P258" s="169">
        <v>336700</v>
      </c>
      <c r="Q258" s="276">
        <v>46.75</v>
      </c>
      <c r="R258" s="276">
        <v>47.710982658959551</v>
      </c>
      <c r="S258" s="276">
        <v>49.333333333333336</v>
      </c>
      <c r="T258" s="277">
        <v>0.58437499999999998</v>
      </c>
      <c r="U258" s="277">
        <v>80</v>
      </c>
      <c r="W258" s="67" t="s">
        <v>54</v>
      </c>
      <c r="X258" s="67" t="s">
        <v>397</v>
      </c>
      <c r="Y258" s="67"/>
      <c r="Z258" s="67" t="s">
        <v>825</v>
      </c>
      <c r="AA258" s="317">
        <v>225600</v>
      </c>
      <c r="AB258" s="71">
        <v>9</v>
      </c>
      <c r="AC258" s="67" t="s">
        <v>826</v>
      </c>
      <c r="AD258" s="59">
        <v>613</v>
      </c>
      <c r="AE258" s="305">
        <v>0.55000000000000004</v>
      </c>
      <c r="AF258" s="305">
        <v>37</v>
      </c>
      <c r="AG258" s="305">
        <v>68</v>
      </c>
      <c r="AH258" s="305">
        <v>20</v>
      </c>
      <c r="AI258" s="316">
        <v>54</v>
      </c>
    </row>
    <row r="259" spans="1:35" s="86" customFormat="1">
      <c r="A259" s="170" t="s">
        <v>726</v>
      </c>
      <c r="B259" s="272" t="s">
        <v>24</v>
      </c>
      <c r="C259" s="172" t="s">
        <v>397</v>
      </c>
      <c r="D259" s="172"/>
      <c r="E259" s="265">
        <v>1</v>
      </c>
      <c r="F259" s="266">
        <v>50</v>
      </c>
      <c r="G259" s="266">
        <v>34</v>
      </c>
      <c r="H259" s="267">
        <v>1.4705882352941178</v>
      </c>
      <c r="I259" s="267">
        <v>0</v>
      </c>
      <c r="J259" s="169">
        <v>234000</v>
      </c>
      <c r="K259" s="273"/>
      <c r="L259" s="274">
        <v>0</v>
      </c>
      <c r="M259" s="274">
        <v>0</v>
      </c>
      <c r="O259" s="275">
        <v>1</v>
      </c>
      <c r="P259" s="169">
        <v>234000</v>
      </c>
      <c r="Q259" s="276">
        <v>29</v>
      </c>
      <c r="R259" s="276">
        <v>46.04624277456648</v>
      </c>
      <c r="S259" s="276">
        <v>29</v>
      </c>
      <c r="T259" s="277">
        <v>0.69047619047619047</v>
      </c>
      <c r="U259" s="277">
        <v>42</v>
      </c>
      <c r="W259" s="67" t="s">
        <v>726</v>
      </c>
      <c r="X259" s="67" t="s">
        <v>397</v>
      </c>
      <c r="Y259" s="67"/>
      <c r="Z259" s="67" t="s">
        <v>831</v>
      </c>
      <c r="AA259" s="317">
        <v>213700</v>
      </c>
      <c r="AB259" s="71">
        <v>5</v>
      </c>
      <c r="AC259" s="67" t="s">
        <v>826</v>
      </c>
      <c r="AD259" s="59">
        <v>177</v>
      </c>
      <c r="AE259" s="305">
        <v>0.94</v>
      </c>
      <c r="AF259" s="305">
        <v>33</v>
      </c>
      <c r="AG259" s="305">
        <v>35</v>
      </c>
      <c r="AH259" s="305">
        <v>29</v>
      </c>
      <c r="AI259" s="316">
        <v>34</v>
      </c>
    </row>
    <row r="260" spans="1:35" s="86" customFormat="1">
      <c r="A260" s="170" t="s">
        <v>368</v>
      </c>
      <c r="B260" s="272" t="s">
        <v>105</v>
      </c>
      <c r="C260" s="278" t="s">
        <v>14</v>
      </c>
      <c r="D260" s="278"/>
      <c r="E260" s="265">
        <v>22</v>
      </c>
      <c r="F260" s="266">
        <v>46.68181818181818</v>
      </c>
      <c r="G260" s="266">
        <v>46.909090909090907</v>
      </c>
      <c r="H260" s="267">
        <v>0.99515503875968991</v>
      </c>
      <c r="I260" s="267">
        <v>0.92</v>
      </c>
      <c r="J260" s="169">
        <v>312000</v>
      </c>
      <c r="K260" s="273"/>
      <c r="L260" s="268">
        <v>41.476190476190474</v>
      </c>
      <c r="M260" s="274">
        <f>L260/I260</f>
        <v>45.082815734989644</v>
      </c>
      <c r="O260" s="275">
        <v>4</v>
      </c>
      <c r="P260" s="169">
        <v>303200</v>
      </c>
      <c r="Q260" s="276">
        <v>43.25</v>
      </c>
      <c r="R260" s="276">
        <v>48.815473543797225</v>
      </c>
      <c r="S260" s="276">
        <v>44.333333333333336</v>
      </c>
      <c r="T260" s="277">
        <v>0.91534391534391535</v>
      </c>
      <c r="U260" s="277">
        <v>47.25</v>
      </c>
      <c r="W260" s="67" t="s">
        <v>368</v>
      </c>
      <c r="X260" s="67" t="s">
        <v>14</v>
      </c>
      <c r="Y260" s="67"/>
      <c r="Z260" s="67" t="s">
        <v>828</v>
      </c>
      <c r="AA260" s="317">
        <v>282500</v>
      </c>
      <c r="AB260" s="71">
        <v>9</v>
      </c>
      <c r="AC260" s="67" t="s">
        <v>826</v>
      </c>
      <c r="AD260" s="59">
        <v>431</v>
      </c>
      <c r="AE260" s="305">
        <v>0.89</v>
      </c>
      <c r="AF260" s="305">
        <v>43</v>
      </c>
      <c r="AG260" s="305">
        <v>48</v>
      </c>
      <c r="AH260" s="305">
        <v>38</v>
      </c>
      <c r="AI260" s="316">
        <v>55</v>
      </c>
    </row>
    <row r="261" spans="1:35" s="86" customFormat="1">
      <c r="A261" s="170" t="s">
        <v>492</v>
      </c>
      <c r="B261" s="272" t="s">
        <v>22</v>
      </c>
      <c r="C261" s="278" t="s">
        <v>14</v>
      </c>
      <c r="D261" s="278"/>
      <c r="E261" s="265">
        <v>6</v>
      </c>
      <c r="F261" s="266">
        <v>31.333333333333332</v>
      </c>
      <c r="G261" s="266">
        <v>29.833333333333332</v>
      </c>
      <c r="H261" s="267">
        <v>1.0502793296089385</v>
      </c>
      <c r="I261" s="267">
        <v>0</v>
      </c>
      <c r="J261" s="169">
        <v>209400</v>
      </c>
      <c r="K261" s="273"/>
      <c r="L261" s="274">
        <v>0</v>
      </c>
      <c r="M261" s="274">
        <v>0</v>
      </c>
      <c r="O261" s="275">
        <v>2</v>
      </c>
      <c r="P261" s="169">
        <v>209400</v>
      </c>
      <c r="Q261" s="276">
        <v>16</v>
      </c>
      <c r="R261" s="276">
        <v>61.108048021342825</v>
      </c>
      <c r="S261" s="276">
        <v>16</v>
      </c>
      <c r="T261" s="277">
        <v>1.0666666666666667</v>
      </c>
      <c r="U261" s="277">
        <v>15</v>
      </c>
      <c r="W261" s="67" t="s">
        <v>492</v>
      </c>
      <c r="X261" s="67" t="s">
        <v>14</v>
      </c>
      <c r="Y261" s="67"/>
      <c r="Z261" s="67" t="s">
        <v>836</v>
      </c>
      <c r="AA261" s="317">
        <v>209400</v>
      </c>
      <c r="AB261" s="71">
        <v>2</v>
      </c>
      <c r="AC261" s="67" t="s">
        <v>826</v>
      </c>
      <c r="AD261" s="59">
        <v>30</v>
      </c>
      <c r="AE261" s="305">
        <v>1.07</v>
      </c>
      <c r="AF261" s="305">
        <v>16</v>
      </c>
      <c r="AG261" s="305">
        <v>15</v>
      </c>
      <c r="AH261" s="305">
        <v>0</v>
      </c>
      <c r="AI261" s="316">
        <v>65</v>
      </c>
    </row>
    <row r="262" spans="1:35" s="86" customFormat="1">
      <c r="A262" s="170" t="s">
        <v>70</v>
      </c>
      <c r="B262" s="272" t="s">
        <v>53</v>
      </c>
      <c r="C262" s="278" t="s">
        <v>6</v>
      </c>
      <c r="D262" s="278"/>
      <c r="E262" s="265">
        <v>21</v>
      </c>
      <c r="F262" s="266">
        <v>44.857142857142854</v>
      </c>
      <c r="G262" s="266">
        <v>78.047619047619051</v>
      </c>
      <c r="H262" s="267">
        <v>0.57474069554606466</v>
      </c>
      <c r="I262" s="267">
        <v>0.65</v>
      </c>
      <c r="J262" s="169">
        <v>299800</v>
      </c>
      <c r="K262" s="85"/>
      <c r="L262" s="274">
        <v>51.833333333333336</v>
      </c>
      <c r="M262" s="274">
        <f>L262/I262</f>
        <v>79.743589743589752</v>
      </c>
      <c r="O262" s="275">
        <v>4</v>
      </c>
      <c r="P262" s="169">
        <v>238900</v>
      </c>
      <c r="Q262" s="276">
        <v>23</v>
      </c>
      <c r="R262" s="276">
        <v>64.224988883948427</v>
      </c>
      <c r="S262" s="276">
        <v>24.333333333333332</v>
      </c>
      <c r="T262" s="277">
        <v>0.27627627627627627</v>
      </c>
      <c r="U262" s="277">
        <v>83.25</v>
      </c>
      <c r="W262" s="67" t="s">
        <v>70</v>
      </c>
      <c r="X262" s="67" t="s">
        <v>6</v>
      </c>
      <c r="Y262" s="67"/>
      <c r="Z262" s="67" t="s">
        <v>834</v>
      </c>
      <c r="AA262" s="317">
        <v>242100</v>
      </c>
      <c r="AB262" s="71">
        <v>9</v>
      </c>
      <c r="AC262" s="67" t="s">
        <v>826</v>
      </c>
      <c r="AD262" s="59">
        <v>731</v>
      </c>
      <c r="AE262" s="305">
        <v>0.4</v>
      </c>
      <c r="AF262" s="305">
        <v>33</v>
      </c>
      <c r="AG262" s="305">
        <v>81</v>
      </c>
      <c r="AH262" s="305">
        <v>38</v>
      </c>
      <c r="AI262" s="316">
        <v>24</v>
      </c>
    </row>
    <row r="263" spans="1:35" s="86" customFormat="1">
      <c r="A263" s="170" t="s">
        <v>437</v>
      </c>
      <c r="B263" s="272" t="s">
        <v>105</v>
      </c>
      <c r="C263" s="172" t="s">
        <v>37</v>
      </c>
      <c r="D263" s="172" t="s">
        <v>536</v>
      </c>
      <c r="E263" s="265">
        <v>0</v>
      </c>
      <c r="F263" s="266">
        <v>0</v>
      </c>
      <c r="G263" s="266" t="s">
        <v>693</v>
      </c>
      <c r="H263" s="267">
        <v>0</v>
      </c>
      <c r="I263" s="267">
        <v>0.2</v>
      </c>
      <c r="J263" s="169">
        <v>132000</v>
      </c>
      <c r="K263" s="85"/>
      <c r="L263" s="274">
        <v>15.5</v>
      </c>
      <c r="M263" s="274">
        <f>L263/I263</f>
        <v>77.5</v>
      </c>
      <c r="O263" s="275">
        <v>0</v>
      </c>
      <c r="P263" s="169">
        <v>132000</v>
      </c>
      <c r="Q263" s="276">
        <v>0</v>
      </c>
      <c r="R263" s="276">
        <v>19.564250778123611</v>
      </c>
      <c r="S263" s="276">
        <v>0</v>
      </c>
      <c r="T263" s="277">
        <v>0</v>
      </c>
      <c r="U263" s="277">
        <v>0</v>
      </c>
      <c r="W263" s="67"/>
      <c r="X263" s="67"/>
      <c r="Y263" s="67"/>
      <c r="Z263" s="67"/>
      <c r="AA263" s="318">
        <v>132000</v>
      </c>
      <c r="AB263" s="310">
        <v>0</v>
      </c>
      <c r="AC263" s="67"/>
      <c r="AD263" s="59"/>
      <c r="AE263" s="294">
        <v>0</v>
      </c>
      <c r="AF263" s="293">
        <v>0</v>
      </c>
      <c r="AG263" s="294">
        <v>0</v>
      </c>
      <c r="AH263" s="293">
        <v>0</v>
      </c>
      <c r="AI263" s="293">
        <v>20</v>
      </c>
    </row>
    <row r="264" spans="1:35" s="86" customFormat="1">
      <c r="A264" s="170" t="s">
        <v>377</v>
      </c>
      <c r="B264" s="272" t="s">
        <v>105</v>
      </c>
      <c r="C264" s="172" t="s">
        <v>14</v>
      </c>
      <c r="D264" s="172" t="s">
        <v>8</v>
      </c>
      <c r="E264" s="265">
        <v>21</v>
      </c>
      <c r="F264" s="266">
        <v>31.571428571428573</v>
      </c>
      <c r="G264" s="266">
        <v>30.523809523809529</v>
      </c>
      <c r="H264" s="267">
        <v>1.0343213728549141</v>
      </c>
      <c r="I264" s="267">
        <v>1.04</v>
      </c>
      <c r="J264" s="169">
        <v>211000</v>
      </c>
      <c r="K264" s="273"/>
      <c r="L264" s="268">
        <v>29.736842105263158</v>
      </c>
      <c r="M264" s="274">
        <f>L264/I264</f>
        <v>28.593117408906881</v>
      </c>
      <c r="O264" s="275">
        <v>4</v>
      </c>
      <c r="P264" s="169">
        <v>232800</v>
      </c>
      <c r="Q264" s="276">
        <v>38.25</v>
      </c>
      <c r="R264" s="276">
        <v>36.512672298799473</v>
      </c>
      <c r="S264" s="276">
        <v>38</v>
      </c>
      <c r="T264" s="277">
        <v>0.9107142857142857</v>
      </c>
      <c r="U264" s="277">
        <v>42</v>
      </c>
      <c r="W264" s="67" t="s">
        <v>377</v>
      </c>
      <c r="X264" s="67" t="s">
        <v>14</v>
      </c>
      <c r="Y264" s="67" t="s">
        <v>8</v>
      </c>
      <c r="Z264" s="67" t="s">
        <v>828</v>
      </c>
      <c r="AA264" s="317">
        <v>229800</v>
      </c>
      <c r="AB264" s="71">
        <v>9</v>
      </c>
      <c r="AC264" s="67" t="s">
        <v>826</v>
      </c>
      <c r="AD264" s="59">
        <v>344</v>
      </c>
      <c r="AE264" s="305">
        <v>0.98</v>
      </c>
      <c r="AF264" s="305">
        <v>37</v>
      </c>
      <c r="AG264" s="305">
        <v>38</v>
      </c>
      <c r="AH264" s="305">
        <v>28</v>
      </c>
      <c r="AI264" s="316">
        <v>53</v>
      </c>
    </row>
    <row r="265" spans="1:35" s="86" customFormat="1">
      <c r="A265" s="170" t="s">
        <v>254</v>
      </c>
      <c r="B265" s="272" t="s">
        <v>24</v>
      </c>
      <c r="C265" s="278" t="s">
        <v>37</v>
      </c>
      <c r="D265" s="278" t="s">
        <v>536</v>
      </c>
      <c r="E265" s="265">
        <v>3</v>
      </c>
      <c r="F265" s="266">
        <v>28.333333333333332</v>
      </c>
      <c r="G265" s="266">
        <v>79.999999999999986</v>
      </c>
      <c r="H265" s="267">
        <v>0.35416666666666669</v>
      </c>
      <c r="I265" s="267">
        <v>0</v>
      </c>
      <c r="J265" s="169">
        <v>170500</v>
      </c>
      <c r="K265" s="85"/>
      <c r="L265" s="274">
        <v>0</v>
      </c>
      <c r="M265" s="274">
        <v>0</v>
      </c>
      <c r="O265" s="275">
        <v>3</v>
      </c>
      <c r="P265" s="169">
        <v>183600</v>
      </c>
      <c r="Q265" s="276">
        <v>33.666666666666664</v>
      </c>
      <c r="R265" s="276">
        <v>9.6362827923521621</v>
      </c>
      <c r="S265" s="276">
        <v>33.666666666666664</v>
      </c>
      <c r="T265" s="277">
        <v>0.77692307692308282</v>
      </c>
      <c r="U265" s="277">
        <v>43.333333333333002</v>
      </c>
      <c r="W265" s="69" t="s">
        <v>254</v>
      </c>
      <c r="X265" s="69" t="s">
        <v>37</v>
      </c>
      <c r="Y265" s="302" t="s">
        <v>536</v>
      </c>
      <c r="Z265" s="69" t="s">
        <v>831</v>
      </c>
      <c r="AA265" s="320">
        <v>181600</v>
      </c>
      <c r="AB265" s="314">
        <v>6</v>
      </c>
      <c r="AC265" s="69" t="s">
        <v>826</v>
      </c>
      <c r="AD265" s="307">
        <v>372</v>
      </c>
      <c r="AE265" s="316">
        <v>0.48</v>
      </c>
      <c r="AF265" s="316">
        <v>30</v>
      </c>
      <c r="AG265" s="316">
        <v>62</v>
      </c>
      <c r="AH265" s="316">
        <v>26</v>
      </c>
      <c r="AI265" s="316">
        <v>30</v>
      </c>
    </row>
    <row r="266" spans="1:35" s="86" customFormat="1">
      <c r="A266" s="170" t="s">
        <v>234</v>
      </c>
      <c r="B266" s="272" t="s">
        <v>107</v>
      </c>
      <c r="C266" s="172" t="s">
        <v>14</v>
      </c>
      <c r="D266" s="172" t="s">
        <v>8</v>
      </c>
      <c r="E266" s="265">
        <v>22</v>
      </c>
      <c r="F266" s="266">
        <v>40.363636363636367</v>
      </c>
      <c r="G266" s="266">
        <v>44.545454545454547</v>
      </c>
      <c r="H266" s="267">
        <v>0.90612244897959182</v>
      </c>
      <c r="I266" s="267">
        <v>0</v>
      </c>
      <c r="J266" s="169">
        <v>269800</v>
      </c>
      <c r="K266" s="85"/>
      <c r="L266" s="274">
        <v>0</v>
      </c>
      <c r="M266" s="274">
        <v>0</v>
      </c>
      <c r="O266" s="275">
        <v>3</v>
      </c>
      <c r="P266" s="169">
        <v>253100</v>
      </c>
      <c r="Q266" s="276">
        <v>30</v>
      </c>
      <c r="R266" s="276">
        <v>54.538906180524663</v>
      </c>
      <c r="S266" s="276">
        <v>30</v>
      </c>
      <c r="T266" s="277">
        <v>0.9000000000000089</v>
      </c>
      <c r="U266" s="277">
        <v>33.333333333333002</v>
      </c>
      <c r="W266" s="67" t="s">
        <v>234</v>
      </c>
      <c r="X266" s="67" t="s">
        <v>14</v>
      </c>
      <c r="Y266" s="67" t="s">
        <v>8</v>
      </c>
      <c r="Z266" s="67" t="s">
        <v>835</v>
      </c>
      <c r="AA266" s="317">
        <v>243100</v>
      </c>
      <c r="AB266" s="71">
        <v>7</v>
      </c>
      <c r="AC266" s="67" t="s">
        <v>826</v>
      </c>
      <c r="AD266" s="59">
        <v>289</v>
      </c>
      <c r="AE266" s="305">
        <v>0.89</v>
      </c>
      <c r="AF266" s="305">
        <v>37</v>
      </c>
      <c r="AG266" s="305">
        <v>41</v>
      </c>
      <c r="AH266" s="305">
        <v>42</v>
      </c>
      <c r="AI266" s="316">
        <v>13</v>
      </c>
    </row>
    <row r="267" spans="1:35" s="86" customFormat="1" ht="18" customHeight="1">
      <c r="A267" s="170" t="s">
        <v>634</v>
      </c>
      <c r="B267" s="272" t="s">
        <v>566</v>
      </c>
      <c r="C267" s="172" t="s">
        <v>6</v>
      </c>
      <c r="D267" s="172" t="s">
        <v>3</v>
      </c>
      <c r="E267" s="265">
        <v>0</v>
      </c>
      <c r="F267" s="266">
        <v>0</v>
      </c>
      <c r="G267" s="266" t="s">
        <v>693</v>
      </c>
      <c r="H267" s="267">
        <v>0</v>
      </c>
      <c r="I267" s="267">
        <v>0</v>
      </c>
      <c r="J267" s="169">
        <v>187700</v>
      </c>
      <c r="K267" s="85"/>
      <c r="L267" s="274">
        <v>0</v>
      </c>
      <c r="M267" s="274">
        <v>0</v>
      </c>
      <c r="O267" s="275">
        <v>0</v>
      </c>
      <c r="P267" s="169">
        <v>187700</v>
      </c>
      <c r="Q267" s="276">
        <v>0</v>
      </c>
      <c r="R267" s="276">
        <v>27.81977175040759</v>
      </c>
      <c r="S267" s="276">
        <v>0</v>
      </c>
      <c r="T267" s="277">
        <v>0</v>
      </c>
      <c r="U267" s="277">
        <v>0</v>
      </c>
      <c r="W267" s="67"/>
      <c r="X267" s="67"/>
      <c r="Y267" s="67"/>
      <c r="Z267" s="67"/>
      <c r="AA267" s="318">
        <v>187700</v>
      </c>
      <c r="AB267" s="310">
        <v>0</v>
      </c>
      <c r="AC267" s="67"/>
      <c r="AD267" s="59"/>
      <c r="AE267" s="294">
        <v>0</v>
      </c>
      <c r="AF267" s="293">
        <v>0</v>
      </c>
      <c r="AG267" s="294">
        <v>0</v>
      </c>
      <c r="AH267" s="293">
        <v>0</v>
      </c>
      <c r="AI267" s="293">
        <v>28</v>
      </c>
    </row>
    <row r="268" spans="1:35" s="86" customFormat="1">
      <c r="A268" s="170" t="s">
        <v>404</v>
      </c>
      <c r="B268" s="272" t="s">
        <v>24</v>
      </c>
      <c r="C268" s="172" t="s">
        <v>8</v>
      </c>
      <c r="D268" s="172"/>
      <c r="E268" s="265">
        <v>0</v>
      </c>
      <c r="F268" s="266">
        <v>0</v>
      </c>
      <c r="G268" s="266" t="s">
        <v>693</v>
      </c>
      <c r="H268" s="267">
        <v>0</v>
      </c>
      <c r="I268" s="267">
        <v>0</v>
      </c>
      <c r="J268" s="169">
        <v>122600</v>
      </c>
      <c r="K268" s="85"/>
      <c r="L268" s="274">
        <v>0</v>
      </c>
      <c r="M268" s="274">
        <v>0</v>
      </c>
      <c r="O268" s="275">
        <v>0</v>
      </c>
      <c r="P268" s="169">
        <v>122600</v>
      </c>
      <c r="Q268" s="276">
        <v>0</v>
      </c>
      <c r="R268" s="276">
        <v>18.171038980287534</v>
      </c>
      <c r="S268" s="276">
        <v>0</v>
      </c>
      <c r="T268" s="277">
        <v>0</v>
      </c>
      <c r="U268" s="277">
        <v>0</v>
      </c>
      <c r="W268" s="67"/>
      <c r="X268" s="67"/>
      <c r="Y268" s="67"/>
      <c r="Z268" s="67"/>
      <c r="AA268" s="318">
        <v>122600</v>
      </c>
      <c r="AB268" s="310">
        <v>0</v>
      </c>
      <c r="AC268" s="67"/>
      <c r="AD268" s="59"/>
      <c r="AE268" s="294">
        <v>0</v>
      </c>
      <c r="AF268" s="293">
        <v>0</v>
      </c>
      <c r="AG268" s="294">
        <v>0</v>
      </c>
      <c r="AH268" s="293">
        <v>0</v>
      </c>
      <c r="AI268" s="293">
        <v>18.171038980287534</v>
      </c>
    </row>
    <row r="269" spans="1:35" s="86" customFormat="1">
      <c r="A269" s="170" t="s">
        <v>369</v>
      </c>
      <c r="B269" s="272" t="s">
        <v>105</v>
      </c>
      <c r="C269" s="172" t="s">
        <v>6</v>
      </c>
      <c r="D269" s="172" t="s">
        <v>3</v>
      </c>
      <c r="E269" s="265">
        <v>22</v>
      </c>
      <c r="F269" s="266">
        <v>44.18181818181818</v>
      </c>
      <c r="G269" s="266">
        <v>68.590909090909093</v>
      </c>
      <c r="H269" s="267">
        <v>0.64413518886679921</v>
      </c>
      <c r="I269" s="267">
        <v>0.61</v>
      </c>
      <c r="J269" s="169">
        <v>295300</v>
      </c>
      <c r="K269" s="85"/>
      <c r="L269" s="268">
        <v>48.652173913043477</v>
      </c>
      <c r="M269" s="274">
        <f t="shared" ref="M269:M275" si="7">L269/I269</f>
        <v>79.757662152530287</v>
      </c>
      <c r="O269" s="275">
        <v>4</v>
      </c>
      <c r="P269" s="169">
        <v>262600</v>
      </c>
      <c r="Q269" s="276">
        <v>31.5</v>
      </c>
      <c r="R269" s="276">
        <v>71.763005780346816</v>
      </c>
      <c r="S269" s="276">
        <v>28</v>
      </c>
      <c r="T269" s="277">
        <v>0.39374999999999999</v>
      </c>
      <c r="U269" s="277">
        <v>80</v>
      </c>
      <c r="W269" s="67" t="s">
        <v>369</v>
      </c>
      <c r="X269" s="67" t="s">
        <v>6</v>
      </c>
      <c r="Y269" s="67" t="s">
        <v>3</v>
      </c>
      <c r="Z269" s="67" t="s">
        <v>828</v>
      </c>
      <c r="AA269" s="317">
        <v>262600</v>
      </c>
      <c r="AB269" s="71">
        <v>4</v>
      </c>
      <c r="AC269" s="67" t="s">
        <v>826</v>
      </c>
      <c r="AD269" s="59">
        <v>320</v>
      </c>
      <c r="AE269" s="305">
        <v>0.38</v>
      </c>
      <c r="AF269" s="305">
        <v>31</v>
      </c>
      <c r="AG269" s="305">
        <v>80</v>
      </c>
      <c r="AH269" s="305">
        <v>28</v>
      </c>
      <c r="AI269" s="316">
        <v>76</v>
      </c>
    </row>
    <row r="270" spans="1:35" s="86" customFormat="1">
      <c r="A270" s="170" t="s">
        <v>322</v>
      </c>
      <c r="B270" s="272" t="s">
        <v>24</v>
      </c>
      <c r="C270" s="172" t="s">
        <v>8</v>
      </c>
      <c r="D270" s="172" t="s">
        <v>6</v>
      </c>
      <c r="E270" s="265">
        <v>22</v>
      </c>
      <c r="F270" s="266">
        <v>39.454545454545453</v>
      </c>
      <c r="G270" s="266">
        <v>53.090909090909093</v>
      </c>
      <c r="H270" s="267">
        <v>0.74315068493150682</v>
      </c>
      <c r="I270" s="267">
        <v>0.7</v>
      </c>
      <c r="J270" s="169">
        <v>263700</v>
      </c>
      <c r="K270" s="85"/>
      <c r="L270" s="268">
        <v>40.476190476190474</v>
      </c>
      <c r="M270" s="274">
        <f t="shared" si="7"/>
        <v>57.823129251700685</v>
      </c>
      <c r="O270" s="275">
        <v>1</v>
      </c>
      <c r="P270" s="169">
        <v>263700</v>
      </c>
      <c r="Q270" s="276">
        <v>30</v>
      </c>
      <c r="R270" s="276">
        <v>57.252112049799905</v>
      </c>
      <c r="S270" s="276">
        <v>30</v>
      </c>
      <c r="T270" s="277">
        <v>0.69767441860465118</v>
      </c>
      <c r="U270" s="277">
        <v>43</v>
      </c>
      <c r="W270" s="67" t="s">
        <v>322</v>
      </c>
      <c r="X270" s="67" t="s">
        <v>8</v>
      </c>
      <c r="Y270" s="67" t="s">
        <v>6</v>
      </c>
      <c r="Z270" s="67" t="s">
        <v>831</v>
      </c>
      <c r="AA270" s="317">
        <v>263700</v>
      </c>
      <c r="AB270" s="71">
        <v>1</v>
      </c>
      <c r="AC270" s="67" t="s">
        <v>826</v>
      </c>
      <c r="AD270" s="59">
        <v>44</v>
      </c>
      <c r="AE270" s="305">
        <v>0.68</v>
      </c>
      <c r="AF270" s="305">
        <v>30</v>
      </c>
      <c r="AG270" s="305">
        <v>44</v>
      </c>
      <c r="AH270" s="305">
        <v>0</v>
      </c>
      <c r="AI270" s="316">
        <v>62</v>
      </c>
    </row>
    <row r="271" spans="1:35" s="86" customFormat="1">
      <c r="A271" s="170" t="s">
        <v>71</v>
      </c>
      <c r="B271" s="272" t="s">
        <v>53</v>
      </c>
      <c r="C271" s="172" t="s">
        <v>8</v>
      </c>
      <c r="D271" s="172"/>
      <c r="E271" s="265">
        <v>24</v>
      </c>
      <c r="F271" s="266">
        <v>64.291666666666671</v>
      </c>
      <c r="G271" s="266">
        <v>78.041666666666671</v>
      </c>
      <c r="H271" s="267">
        <v>0.82381206620395087</v>
      </c>
      <c r="I271" s="267">
        <v>0.71</v>
      </c>
      <c r="J271" s="169">
        <v>429800</v>
      </c>
      <c r="K271" s="273"/>
      <c r="L271" s="268">
        <v>55.833333333333336</v>
      </c>
      <c r="M271" s="274">
        <f t="shared" si="7"/>
        <v>78.63849765258216</v>
      </c>
      <c r="O271" s="275">
        <v>4</v>
      </c>
      <c r="P271" s="169">
        <v>386300</v>
      </c>
      <c r="Q271" s="276">
        <v>46.5</v>
      </c>
      <c r="R271" s="276">
        <v>74.765228990662507</v>
      </c>
      <c r="S271" s="276">
        <v>51.666666666666664</v>
      </c>
      <c r="T271" s="277">
        <v>0.70454545454545459</v>
      </c>
      <c r="U271" s="277">
        <v>66</v>
      </c>
      <c r="W271" s="67" t="s">
        <v>71</v>
      </c>
      <c r="X271" s="67" t="s">
        <v>8</v>
      </c>
      <c r="Y271" s="67"/>
      <c r="Z271" s="67" t="s">
        <v>834</v>
      </c>
      <c r="AA271" s="317">
        <v>301300</v>
      </c>
      <c r="AB271" s="71">
        <v>9</v>
      </c>
      <c r="AC271" s="67" t="s">
        <v>826</v>
      </c>
      <c r="AD271" s="59">
        <v>490</v>
      </c>
      <c r="AE271" s="305">
        <v>0.81</v>
      </c>
      <c r="AF271" s="305">
        <v>44</v>
      </c>
      <c r="AG271" s="305">
        <v>54</v>
      </c>
      <c r="AH271" s="305">
        <v>43</v>
      </c>
      <c r="AI271" s="316">
        <v>43</v>
      </c>
    </row>
    <row r="272" spans="1:35" s="86" customFormat="1">
      <c r="A272" s="170" t="s">
        <v>380</v>
      </c>
      <c r="B272" s="272" t="s">
        <v>22</v>
      </c>
      <c r="C272" s="278" t="s">
        <v>14</v>
      </c>
      <c r="D272" s="278" t="s">
        <v>8</v>
      </c>
      <c r="E272" s="265">
        <v>10</v>
      </c>
      <c r="F272" s="266">
        <v>23.9</v>
      </c>
      <c r="G272" s="266">
        <v>25.9</v>
      </c>
      <c r="H272" s="267">
        <v>0.92277992277992282</v>
      </c>
      <c r="I272" s="267">
        <v>0.77</v>
      </c>
      <c r="J272" s="169">
        <v>159800</v>
      </c>
      <c r="K272" s="273"/>
      <c r="L272" s="268">
        <v>32.941176470588232</v>
      </c>
      <c r="M272" s="274">
        <f t="shared" si="7"/>
        <v>42.780748663101598</v>
      </c>
      <c r="O272" s="275">
        <v>2</v>
      </c>
      <c r="P272" s="169">
        <v>159800</v>
      </c>
      <c r="Q272" s="276">
        <v>21.5</v>
      </c>
      <c r="R272" s="276">
        <v>28.05380168963984</v>
      </c>
      <c r="S272" s="276">
        <v>21.5</v>
      </c>
      <c r="T272" s="277">
        <v>0.75438596491228072</v>
      </c>
      <c r="U272" s="277">
        <v>28.5</v>
      </c>
      <c r="W272" s="67" t="s">
        <v>380</v>
      </c>
      <c r="X272" s="67" t="s">
        <v>14</v>
      </c>
      <c r="Y272" s="67" t="s">
        <v>8</v>
      </c>
      <c r="Z272" s="67" t="s">
        <v>836</v>
      </c>
      <c r="AA272" s="317">
        <v>150700</v>
      </c>
      <c r="AB272" s="71">
        <v>3</v>
      </c>
      <c r="AC272" s="67" t="s">
        <v>826</v>
      </c>
      <c r="AD272" s="59">
        <v>76</v>
      </c>
      <c r="AE272" s="305">
        <v>0.76</v>
      </c>
      <c r="AF272" s="305">
        <v>19</v>
      </c>
      <c r="AG272" s="305">
        <v>25</v>
      </c>
      <c r="AH272" s="305">
        <v>19</v>
      </c>
      <c r="AI272" s="316">
        <v>31</v>
      </c>
    </row>
    <row r="273" spans="1:35" s="86" customFormat="1">
      <c r="A273" s="170" t="s">
        <v>190</v>
      </c>
      <c r="B273" s="272" t="s">
        <v>105</v>
      </c>
      <c r="C273" s="278" t="s">
        <v>397</v>
      </c>
      <c r="D273" s="278"/>
      <c r="E273" s="265">
        <v>20</v>
      </c>
      <c r="F273" s="266">
        <v>63.45</v>
      </c>
      <c r="G273" s="266">
        <v>71.45</v>
      </c>
      <c r="H273" s="267">
        <v>0.88803358992302306</v>
      </c>
      <c r="I273" s="267">
        <v>0.79</v>
      </c>
      <c r="J273" s="169">
        <v>424100</v>
      </c>
      <c r="K273" s="85"/>
      <c r="L273" s="274">
        <v>58.6</v>
      </c>
      <c r="M273" s="274">
        <f t="shared" si="7"/>
        <v>74.177215189873422</v>
      </c>
      <c r="O273" s="275">
        <v>4</v>
      </c>
      <c r="P273" s="169">
        <v>346200</v>
      </c>
      <c r="Q273" s="276">
        <v>38.5</v>
      </c>
      <c r="R273" s="276">
        <v>69.935082258781677</v>
      </c>
      <c r="S273" s="276">
        <v>42.666666666666664</v>
      </c>
      <c r="T273" s="277">
        <v>0.54225352112676062</v>
      </c>
      <c r="U273" s="277">
        <v>71</v>
      </c>
      <c r="W273" s="67" t="s">
        <v>190</v>
      </c>
      <c r="X273" s="67" t="s">
        <v>397</v>
      </c>
      <c r="Y273" s="67"/>
      <c r="Z273" s="67" t="s">
        <v>828</v>
      </c>
      <c r="AA273" s="317">
        <v>343500</v>
      </c>
      <c r="AB273" s="71">
        <v>9</v>
      </c>
      <c r="AC273" s="67" t="s">
        <v>826</v>
      </c>
      <c r="AD273" s="59">
        <v>639</v>
      </c>
      <c r="AE273" s="305">
        <v>0.7</v>
      </c>
      <c r="AF273" s="305">
        <v>49</v>
      </c>
      <c r="AG273" s="305">
        <v>71</v>
      </c>
      <c r="AH273" s="305">
        <v>55</v>
      </c>
      <c r="AI273" s="316">
        <v>30</v>
      </c>
    </row>
    <row r="274" spans="1:35" s="86" customFormat="1">
      <c r="A274" s="170" t="s">
        <v>118</v>
      </c>
      <c r="B274" s="272" t="s">
        <v>566</v>
      </c>
      <c r="C274" s="172" t="s">
        <v>14</v>
      </c>
      <c r="D274" s="172" t="s">
        <v>8</v>
      </c>
      <c r="E274" s="265">
        <v>19</v>
      </c>
      <c r="F274" s="266">
        <v>40.473684210526315</v>
      </c>
      <c r="G274" s="266">
        <v>42.736842105263158</v>
      </c>
      <c r="H274" s="267">
        <v>0.94704433497536944</v>
      </c>
      <c r="I274" s="267">
        <v>0.97</v>
      </c>
      <c r="J274" s="169">
        <v>270500</v>
      </c>
      <c r="K274" s="273"/>
      <c r="L274" s="274">
        <v>33.705882352941174</v>
      </c>
      <c r="M274" s="274">
        <f t="shared" si="7"/>
        <v>34.748332322619767</v>
      </c>
      <c r="O274" s="275">
        <v>0</v>
      </c>
      <c r="P274" s="169">
        <v>270500</v>
      </c>
      <c r="Q274" s="276">
        <v>0</v>
      </c>
      <c r="R274" s="276">
        <v>40.091892693048763</v>
      </c>
      <c r="S274" s="276">
        <v>0</v>
      </c>
      <c r="T274" s="277">
        <v>0</v>
      </c>
      <c r="U274" s="277">
        <v>0</v>
      </c>
      <c r="W274" s="67" t="s">
        <v>118</v>
      </c>
      <c r="X274" s="67" t="s">
        <v>8</v>
      </c>
      <c r="Y274" s="67" t="s">
        <v>14</v>
      </c>
      <c r="Z274" s="67" t="s">
        <v>837</v>
      </c>
      <c r="AA274" s="317">
        <v>270500</v>
      </c>
      <c r="AB274" s="71">
        <v>2</v>
      </c>
      <c r="AC274" s="67" t="s">
        <v>826</v>
      </c>
      <c r="AD274" s="59">
        <v>60</v>
      </c>
      <c r="AE274" s="305">
        <v>0.83</v>
      </c>
      <c r="AF274" s="305">
        <v>25</v>
      </c>
      <c r="AG274" s="305">
        <v>30</v>
      </c>
      <c r="AH274" s="305">
        <v>0</v>
      </c>
      <c r="AI274" s="316">
        <v>75</v>
      </c>
    </row>
    <row r="275" spans="1:35" s="86" customFormat="1">
      <c r="A275" s="170" t="s">
        <v>235</v>
      </c>
      <c r="B275" s="272" t="s">
        <v>58</v>
      </c>
      <c r="C275" s="278" t="s">
        <v>6</v>
      </c>
      <c r="D275" s="278"/>
      <c r="E275" s="265">
        <v>22</v>
      </c>
      <c r="F275" s="266">
        <v>42.31818181818182</v>
      </c>
      <c r="G275" s="266">
        <v>80.500000000000014</v>
      </c>
      <c r="H275" s="267">
        <v>0.52569169960474305</v>
      </c>
      <c r="I275" s="267">
        <v>0.56000000000000005</v>
      </c>
      <c r="J275" s="169">
        <v>282900</v>
      </c>
      <c r="K275" s="85"/>
      <c r="L275" s="268">
        <v>45.266666666666666</v>
      </c>
      <c r="M275" s="274">
        <f t="shared" si="7"/>
        <v>80.833333333333329</v>
      </c>
      <c r="O275" s="275">
        <v>4</v>
      </c>
      <c r="P275" s="169">
        <v>248600</v>
      </c>
      <c r="Q275" s="276">
        <v>31.25</v>
      </c>
      <c r="R275" s="276">
        <v>47.538016896398403</v>
      </c>
      <c r="S275" s="276">
        <v>30</v>
      </c>
      <c r="T275" s="277">
        <v>0.390625</v>
      </c>
      <c r="U275" s="277">
        <v>80</v>
      </c>
      <c r="W275" s="67" t="s">
        <v>235</v>
      </c>
      <c r="X275" s="67" t="s">
        <v>6</v>
      </c>
      <c r="Y275" s="67"/>
      <c r="Z275" s="67" t="s">
        <v>829</v>
      </c>
      <c r="AA275" s="317">
        <v>299500</v>
      </c>
      <c r="AB275" s="71">
        <v>9</v>
      </c>
      <c r="AC275" s="67" t="s">
        <v>826</v>
      </c>
      <c r="AD275" s="59">
        <v>723</v>
      </c>
      <c r="AE275" s="305">
        <v>0.5</v>
      </c>
      <c r="AF275" s="305">
        <v>40</v>
      </c>
      <c r="AG275" s="305">
        <v>80</v>
      </c>
      <c r="AH275" s="305">
        <v>54</v>
      </c>
      <c r="AI275" s="316">
        <v>42</v>
      </c>
    </row>
    <row r="276" spans="1:35" s="86" customFormat="1">
      <c r="A276" s="170" t="s">
        <v>224</v>
      </c>
      <c r="B276" s="272" t="s">
        <v>53</v>
      </c>
      <c r="C276" s="172" t="s">
        <v>8</v>
      </c>
      <c r="D276" s="172"/>
      <c r="E276" s="265">
        <v>0</v>
      </c>
      <c r="F276" s="266">
        <v>0</v>
      </c>
      <c r="G276" s="266" t="s">
        <v>693</v>
      </c>
      <c r="H276" s="267">
        <v>0</v>
      </c>
      <c r="I276" s="267">
        <v>0</v>
      </c>
      <c r="J276" s="169">
        <v>122600</v>
      </c>
      <c r="K276" s="85"/>
      <c r="L276" s="274">
        <v>0</v>
      </c>
      <c r="M276" s="274">
        <v>0</v>
      </c>
      <c r="O276" s="275">
        <v>0</v>
      </c>
      <c r="P276" s="169">
        <v>122600</v>
      </c>
      <c r="Q276" s="276">
        <v>0</v>
      </c>
      <c r="R276" s="276">
        <v>18.171038980287534</v>
      </c>
      <c r="S276" s="276">
        <v>0</v>
      </c>
      <c r="T276" s="277">
        <v>0</v>
      </c>
      <c r="U276" s="277">
        <v>0</v>
      </c>
      <c r="W276" s="67"/>
      <c r="X276" s="67"/>
      <c r="Y276" s="67"/>
      <c r="Z276" s="67"/>
      <c r="AA276" s="318">
        <v>122600</v>
      </c>
      <c r="AB276" s="310">
        <v>0</v>
      </c>
      <c r="AC276" s="67"/>
      <c r="AD276" s="59"/>
      <c r="AE276" s="294">
        <v>0</v>
      </c>
      <c r="AF276" s="293">
        <v>0</v>
      </c>
      <c r="AG276" s="294">
        <v>0</v>
      </c>
      <c r="AH276" s="293">
        <v>0</v>
      </c>
      <c r="AI276" s="293">
        <v>18.171038980287534</v>
      </c>
    </row>
    <row r="277" spans="1:35" s="86" customFormat="1" ht="18.75" customHeight="1">
      <c r="A277" s="170" t="s">
        <v>623</v>
      </c>
      <c r="B277" s="272" t="s">
        <v>22</v>
      </c>
      <c r="C277" s="278" t="s">
        <v>8</v>
      </c>
      <c r="D277" s="172"/>
      <c r="E277" s="265">
        <v>0</v>
      </c>
      <c r="F277" s="266">
        <v>0</v>
      </c>
      <c r="G277" s="266" t="s">
        <v>693</v>
      </c>
      <c r="H277" s="267">
        <v>0</v>
      </c>
      <c r="I277" s="267">
        <v>0</v>
      </c>
      <c r="J277" s="169">
        <v>122600</v>
      </c>
      <c r="K277" s="85"/>
      <c r="L277" s="274">
        <v>0</v>
      </c>
      <c r="M277" s="274">
        <v>0</v>
      </c>
      <c r="O277" s="275">
        <v>0</v>
      </c>
      <c r="P277" s="169">
        <v>122600</v>
      </c>
      <c r="Q277" s="276">
        <v>0</v>
      </c>
      <c r="R277" s="276">
        <v>18.171038980287534</v>
      </c>
      <c r="S277" s="276">
        <v>0</v>
      </c>
      <c r="T277" s="277">
        <v>0</v>
      </c>
      <c r="U277" s="277">
        <v>0</v>
      </c>
      <c r="W277" s="67"/>
      <c r="X277" s="67"/>
      <c r="Y277" s="67"/>
      <c r="Z277" s="67"/>
      <c r="AA277" s="318">
        <v>122600</v>
      </c>
      <c r="AB277" s="310">
        <v>0</v>
      </c>
      <c r="AC277" s="67"/>
      <c r="AD277" s="59"/>
      <c r="AE277" s="294">
        <v>0</v>
      </c>
      <c r="AF277" s="293">
        <v>0</v>
      </c>
      <c r="AG277" s="294">
        <v>0</v>
      </c>
      <c r="AH277" s="293">
        <v>0</v>
      </c>
      <c r="AI277" s="293">
        <v>18.171038980287534</v>
      </c>
    </row>
    <row r="278" spans="1:35" s="86" customFormat="1">
      <c r="A278" s="170" t="s">
        <v>236</v>
      </c>
      <c r="B278" s="272" t="s">
        <v>55</v>
      </c>
      <c r="C278" s="172" t="s">
        <v>37</v>
      </c>
      <c r="D278" s="172" t="s">
        <v>536</v>
      </c>
      <c r="E278" s="265">
        <v>22</v>
      </c>
      <c r="F278" s="266">
        <v>50.136363636363633</v>
      </c>
      <c r="G278" s="266">
        <v>77.227272727272734</v>
      </c>
      <c r="H278" s="267">
        <v>0.64920541494997053</v>
      </c>
      <c r="I278" s="267">
        <v>0.83</v>
      </c>
      <c r="J278" s="169">
        <v>335100</v>
      </c>
      <c r="K278" s="273"/>
      <c r="L278" s="268">
        <v>66.25</v>
      </c>
      <c r="M278" s="274">
        <f>L278/I278</f>
        <v>79.819277108433738</v>
      </c>
      <c r="O278" s="275">
        <v>4</v>
      </c>
      <c r="P278" s="169">
        <v>346400</v>
      </c>
      <c r="Q278" s="276">
        <v>51.25</v>
      </c>
      <c r="R278" s="276">
        <v>87.024010671409513</v>
      </c>
      <c r="S278" s="276">
        <v>54.666666666666664</v>
      </c>
      <c r="T278" s="277">
        <v>0.640625</v>
      </c>
      <c r="U278" s="277">
        <v>80</v>
      </c>
      <c r="W278" s="69" t="s">
        <v>236</v>
      </c>
      <c r="X278" s="69" t="s">
        <v>37</v>
      </c>
      <c r="Y278" s="302" t="s">
        <v>536</v>
      </c>
      <c r="Z278" s="69" t="s">
        <v>839</v>
      </c>
      <c r="AA278" s="320">
        <v>288500</v>
      </c>
      <c r="AB278" s="314">
        <v>9</v>
      </c>
      <c r="AC278" s="69" t="s">
        <v>826</v>
      </c>
      <c r="AD278" s="307">
        <v>720</v>
      </c>
      <c r="AE278" s="316">
        <v>0.56999999999999995</v>
      </c>
      <c r="AF278" s="316">
        <v>45</v>
      </c>
      <c r="AG278" s="316">
        <v>80</v>
      </c>
      <c r="AH278" s="316">
        <v>44</v>
      </c>
      <c r="AI278" s="316">
        <v>49</v>
      </c>
    </row>
    <row r="279" spans="1:35" s="86" customFormat="1">
      <c r="A279" s="170" t="s">
        <v>303</v>
      </c>
      <c r="B279" s="272" t="s">
        <v>58</v>
      </c>
      <c r="C279" s="278" t="s">
        <v>6</v>
      </c>
      <c r="D279" s="278" t="s">
        <v>3</v>
      </c>
      <c r="E279" s="265">
        <v>13</v>
      </c>
      <c r="F279" s="266">
        <v>44.46153846153846</v>
      </c>
      <c r="G279" s="266">
        <v>80</v>
      </c>
      <c r="H279" s="267">
        <v>0.55576923076923079</v>
      </c>
      <c r="I279" s="267">
        <v>0.5</v>
      </c>
      <c r="J279" s="169">
        <v>297200</v>
      </c>
      <c r="K279" s="85"/>
      <c r="L279" s="268">
        <v>39.555555555555557</v>
      </c>
      <c r="M279" s="274">
        <f>L279/I279</f>
        <v>79.111111111111114</v>
      </c>
      <c r="O279" s="275">
        <v>2</v>
      </c>
      <c r="P279" s="169">
        <v>297200</v>
      </c>
      <c r="Q279" s="276">
        <v>8</v>
      </c>
      <c r="R279" s="276">
        <v>116.1476211649622</v>
      </c>
      <c r="S279" s="276">
        <v>8</v>
      </c>
      <c r="T279" s="277">
        <v>0.88888888888888884</v>
      </c>
      <c r="U279" s="277">
        <v>9</v>
      </c>
      <c r="W279" s="67" t="s">
        <v>303</v>
      </c>
      <c r="X279" s="67" t="s">
        <v>3</v>
      </c>
      <c r="Y279" s="67" t="s">
        <v>6</v>
      </c>
      <c r="Z279" s="67" t="s">
        <v>829</v>
      </c>
      <c r="AA279" s="317">
        <v>309900</v>
      </c>
      <c r="AB279" s="71">
        <v>6</v>
      </c>
      <c r="AC279" s="67" t="s">
        <v>826</v>
      </c>
      <c r="AD279" s="59">
        <v>378</v>
      </c>
      <c r="AE279" s="305">
        <v>0.7</v>
      </c>
      <c r="AF279" s="305">
        <v>44</v>
      </c>
      <c r="AG279" s="305">
        <v>63</v>
      </c>
      <c r="AH279" s="305">
        <v>50</v>
      </c>
      <c r="AI279" s="316">
        <v>64</v>
      </c>
    </row>
    <row r="280" spans="1:35" s="86" customFormat="1">
      <c r="A280" s="170" t="s">
        <v>119</v>
      </c>
      <c r="B280" s="272" t="s">
        <v>82</v>
      </c>
      <c r="C280" s="172" t="s">
        <v>14</v>
      </c>
      <c r="D280" s="172"/>
      <c r="E280" s="265">
        <v>14</v>
      </c>
      <c r="F280" s="266">
        <v>42.5</v>
      </c>
      <c r="G280" s="266">
        <v>39.428571428571431</v>
      </c>
      <c r="H280" s="267">
        <v>1.0778985507246377</v>
      </c>
      <c r="I280" s="267">
        <v>1.21</v>
      </c>
      <c r="J280" s="169">
        <v>284100</v>
      </c>
      <c r="K280" s="85"/>
      <c r="L280" s="274">
        <v>53.652173913043477</v>
      </c>
      <c r="M280" s="274">
        <f>L280/I280</f>
        <v>44.340639597556596</v>
      </c>
      <c r="O280" s="275">
        <v>4</v>
      </c>
      <c r="P280" s="169">
        <v>266500</v>
      </c>
      <c r="Q280" s="276">
        <v>40</v>
      </c>
      <c r="R280" s="276">
        <v>49.497109826589593</v>
      </c>
      <c r="S280" s="276">
        <v>33.333333333333336</v>
      </c>
      <c r="T280" s="277">
        <v>0.95238095238095233</v>
      </c>
      <c r="U280" s="277">
        <v>42</v>
      </c>
      <c r="W280" s="67" t="s">
        <v>119</v>
      </c>
      <c r="X280" s="67" t="s">
        <v>14</v>
      </c>
      <c r="Y280" s="67"/>
      <c r="Z280" s="67" t="s">
        <v>832</v>
      </c>
      <c r="AA280" s="317">
        <v>259000</v>
      </c>
      <c r="AB280" s="71">
        <v>9</v>
      </c>
      <c r="AC280" s="67" t="s">
        <v>826</v>
      </c>
      <c r="AD280" s="59">
        <v>338</v>
      </c>
      <c r="AE280" s="305">
        <v>1.1100000000000001</v>
      </c>
      <c r="AF280" s="305">
        <v>42</v>
      </c>
      <c r="AG280" s="305">
        <v>38</v>
      </c>
      <c r="AH280" s="305">
        <v>47</v>
      </c>
      <c r="AI280" s="316">
        <v>8</v>
      </c>
    </row>
    <row r="281" spans="1:35" s="86" customFormat="1">
      <c r="A281" s="170" t="s">
        <v>371</v>
      </c>
      <c r="B281" s="272" t="s">
        <v>105</v>
      </c>
      <c r="C281" s="172" t="s">
        <v>8</v>
      </c>
      <c r="D281" s="172"/>
      <c r="E281" s="265">
        <v>22</v>
      </c>
      <c r="F281" s="266">
        <v>67.409090909090907</v>
      </c>
      <c r="G281" s="266">
        <v>77.454545454545453</v>
      </c>
      <c r="H281" s="267">
        <v>0.87030516431924887</v>
      </c>
      <c r="I281" s="267">
        <v>0.89</v>
      </c>
      <c r="J281" s="169">
        <v>450600</v>
      </c>
      <c r="K281" s="273"/>
      <c r="L281" s="268">
        <v>69.083333333333329</v>
      </c>
      <c r="M281" s="274">
        <f>L281/I281</f>
        <v>77.621722846441941</v>
      </c>
      <c r="O281" s="275">
        <v>4</v>
      </c>
      <c r="P281" s="169">
        <v>439300</v>
      </c>
      <c r="Q281" s="276">
        <v>62</v>
      </c>
      <c r="R281" s="276">
        <v>66.331258337038719</v>
      </c>
      <c r="S281" s="276">
        <v>65.666666666666671</v>
      </c>
      <c r="T281" s="277">
        <v>0.92883895131086147</v>
      </c>
      <c r="U281" s="277">
        <v>66.75</v>
      </c>
      <c r="W281" s="67" t="s">
        <v>371</v>
      </c>
      <c r="X281" s="67" t="s">
        <v>8</v>
      </c>
      <c r="Y281" s="67"/>
      <c r="Z281" s="67" t="s">
        <v>828</v>
      </c>
      <c r="AA281" s="317">
        <v>445400</v>
      </c>
      <c r="AB281" s="71">
        <v>9</v>
      </c>
      <c r="AC281" s="67" t="s">
        <v>826</v>
      </c>
      <c r="AD281" s="59">
        <v>653</v>
      </c>
      <c r="AE281" s="305">
        <v>0.91</v>
      </c>
      <c r="AF281" s="305">
        <v>66</v>
      </c>
      <c r="AG281" s="305">
        <v>73</v>
      </c>
      <c r="AH281" s="305">
        <v>65</v>
      </c>
      <c r="AI281" s="316">
        <v>77</v>
      </c>
    </row>
    <row r="282" spans="1:35" s="86" customFormat="1">
      <c r="A282" s="170" t="s">
        <v>165</v>
      </c>
      <c r="B282" s="272" t="s">
        <v>104</v>
      </c>
      <c r="C282" s="278" t="s">
        <v>6</v>
      </c>
      <c r="D282" s="278"/>
      <c r="E282" s="265">
        <v>23</v>
      </c>
      <c r="F282" s="266">
        <v>63.130434782608695</v>
      </c>
      <c r="G282" s="266">
        <v>80.391304347826093</v>
      </c>
      <c r="H282" s="267">
        <v>0.78528934559221197</v>
      </c>
      <c r="I282" s="267">
        <v>0.7</v>
      </c>
      <c r="J282" s="169">
        <v>422000</v>
      </c>
      <c r="K282" s="273"/>
      <c r="L282" s="268">
        <v>53.583333333333336</v>
      </c>
      <c r="M282" s="274">
        <f>L282/I282</f>
        <v>76.547619047619051</v>
      </c>
      <c r="O282" s="275">
        <v>0</v>
      </c>
      <c r="P282" s="169">
        <v>422000</v>
      </c>
      <c r="Q282" s="276">
        <v>0</v>
      </c>
      <c r="R282" s="276">
        <v>62.546316881576999</v>
      </c>
      <c r="S282" s="276">
        <v>0</v>
      </c>
      <c r="T282" s="277">
        <v>0</v>
      </c>
      <c r="U282" s="277">
        <v>0</v>
      </c>
      <c r="W282" s="67"/>
      <c r="X282" s="67"/>
      <c r="Y282" s="67"/>
      <c r="Z282" s="67"/>
      <c r="AA282" s="318">
        <v>422000</v>
      </c>
      <c r="AB282" s="310">
        <v>0</v>
      </c>
      <c r="AC282" s="67"/>
      <c r="AD282" s="59"/>
      <c r="AE282" s="294">
        <v>0</v>
      </c>
      <c r="AF282" s="293">
        <v>0</v>
      </c>
      <c r="AG282" s="294">
        <v>0</v>
      </c>
      <c r="AH282" s="293">
        <v>0</v>
      </c>
      <c r="AI282" s="293">
        <v>63</v>
      </c>
    </row>
    <row r="283" spans="1:35" s="86" customFormat="1">
      <c r="A283" s="170" t="s">
        <v>607</v>
      </c>
      <c r="B283" s="272" t="s">
        <v>107</v>
      </c>
      <c r="C283" s="278" t="s">
        <v>6</v>
      </c>
      <c r="D283" s="278" t="s">
        <v>3</v>
      </c>
      <c r="E283" s="265">
        <v>3</v>
      </c>
      <c r="F283" s="266">
        <v>33.333333333333336</v>
      </c>
      <c r="G283" s="266">
        <v>80</v>
      </c>
      <c r="H283" s="267">
        <v>0.41666666666666669</v>
      </c>
      <c r="I283" s="267">
        <v>0</v>
      </c>
      <c r="J283" s="169">
        <v>178300</v>
      </c>
      <c r="K283" s="273"/>
      <c r="L283" s="274">
        <v>0</v>
      </c>
      <c r="M283" s="274">
        <v>0</v>
      </c>
      <c r="O283" s="275">
        <v>2</v>
      </c>
      <c r="P283" s="169">
        <v>178300</v>
      </c>
      <c r="Q283" s="276">
        <v>33</v>
      </c>
      <c r="R283" s="276">
        <v>13.279679857714541</v>
      </c>
      <c r="S283" s="276">
        <v>33</v>
      </c>
      <c r="T283" s="277">
        <v>0.41249999999999998</v>
      </c>
      <c r="U283" s="277">
        <v>80</v>
      </c>
      <c r="W283" s="67" t="s">
        <v>607</v>
      </c>
      <c r="X283" s="67" t="s">
        <v>3</v>
      </c>
      <c r="Y283" s="67" t="s">
        <v>6</v>
      </c>
      <c r="Z283" s="67" t="s">
        <v>835</v>
      </c>
      <c r="AA283" s="317">
        <v>234300</v>
      </c>
      <c r="AB283" s="71">
        <v>5</v>
      </c>
      <c r="AC283" s="67" t="s">
        <v>826</v>
      </c>
      <c r="AD283" s="59">
        <v>403</v>
      </c>
      <c r="AE283" s="305">
        <v>0.51</v>
      </c>
      <c r="AF283" s="305">
        <v>41</v>
      </c>
      <c r="AG283" s="305">
        <v>81</v>
      </c>
      <c r="AH283" s="305">
        <v>46</v>
      </c>
      <c r="AI283" s="316">
        <v>23</v>
      </c>
    </row>
    <row r="284" spans="1:35" s="86" customFormat="1">
      <c r="A284" s="170" t="s">
        <v>102</v>
      </c>
      <c r="B284" s="272" t="s">
        <v>58</v>
      </c>
      <c r="C284" s="278" t="s">
        <v>397</v>
      </c>
      <c r="D284" s="278" t="s">
        <v>8</v>
      </c>
      <c r="E284" s="265">
        <v>18</v>
      </c>
      <c r="F284" s="266">
        <v>28.666666666666668</v>
      </c>
      <c r="G284" s="266">
        <v>31.722222222222221</v>
      </c>
      <c r="H284" s="267">
        <v>0.90367775831873909</v>
      </c>
      <c r="I284" s="267">
        <v>0.64</v>
      </c>
      <c r="J284" s="169">
        <v>191600</v>
      </c>
      <c r="K284" s="273"/>
      <c r="L284" s="274">
        <v>25.352941176470587</v>
      </c>
      <c r="M284" s="274">
        <f>L284/I284</f>
        <v>39.61397058823529</v>
      </c>
      <c r="O284" s="275">
        <v>0</v>
      </c>
      <c r="P284" s="169">
        <v>191600</v>
      </c>
      <c r="Q284" s="276">
        <v>0</v>
      </c>
      <c r="R284" s="276">
        <v>28.397806432488512</v>
      </c>
      <c r="S284" s="276">
        <v>0</v>
      </c>
      <c r="T284" s="277">
        <v>0</v>
      </c>
      <c r="U284" s="277">
        <v>0</v>
      </c>
      <c r="W284" s="67"/>
      <c r="X284" s="67"/>
      <c r="Y284" s="67"/>
      <c r="Z284" s="67"/>
      <c r="AA284" s="318">
        <v>191600</v>
      </c>
      <c r="AB284" s="310">
        <v>0</v>
      </c>
      <c r="AC284" s="67"/>
      <c r="AD284" s="59"/>
      <c r="AE284" s="294">
        <v>0</v>
      </c>
      <c r="AF284" s="293">
        <v>0</v>
      </c>
      <c r="AG284" s="294">
        <v>0</v>
      </c>
      <c r="AH284" s="293">
        <v>0</v>
      </c>
      <c r="AI284" s="293">
        <v>28</v>
      </c>
    </row>
    <row r="285" spans="1:35" s="86" customFormat="1">
      <c r="A285" s="170" t="s">
        <v>94</v>
      </c>
      <c r="B285" s="272" t="s">
        <v>4</v>
      </c>
      <c r="C285" s="278" t="s">
        <v>37</v>
      </c>
      <c r="D285" s="278" t="s">
        <v>6</v>
      </c>
      <c r="E285" s="265">
        <v>16</v>
      </c>
      <c r="F285" s="266">
        <v>44.8125</v>
      </c>
      <c r="G285" s="266">
        <v>80.375</v>
      </c>
      <c r="H285" s="267">
        <v>0.55754276827371696</v>
      </c>
      <c r="I285" s="267">
        <v>0.6</v>
      </c>
      <c r="J285" s="169">
        <v>299600</v>
      </c>
      <c r="K285" s="273"/>
      <c r="L285" s="274">
        <v>45.863636363636367</v>
      </c>
      <c r="M285" s="274">
        <f>L285/I285</f>
        <v>76.439393939393952</v>
      </c>
      <c r="O285" s="275">
        <v>1</v>
      </c>
      <c r="P285" s="169">
        <v>299600</v>
      </c>
      <c r="Q285" s="276">
        <v>11</v>
      </c>
      <c r="R285" s="276">
        <v>111.21476211649622</v>
      </c>
      <c r="S285" s="276">
        <v>11</v>
      </c>
      <c r="T285" s="277">
        <v>1.2222222222222223</v>
      </c>
      <c r="U285" s="277">
        <v>9</v>
      </c>
      <c r="W285" s="67" t="s">
        <v>94</v>
      </c>
      <c r="X285" s="67" t="s">
        <v>37</v>
      </c>
      <c r="Y285" s="67" t="s">
        <v>6</v>
      </c>
      <c r="Z285" s="67" t="s">
        <v>833</v>
      </c>
      <c r="AA285" s="317">
        <v>299600</v>
      </c>
      <c r="AB285" s="71">
        <v>1</v>
      </c>
      <c r="AC285" s="67" t="s">
        <v>826</v>
      </c>
      <c r="AD285" s="59">
        <v>10</v>
      </c>
      <c r="AE285" s="305">
        <v>1.1000000000000001</v>
      </c>
      <c r="AF285" s="305">
        <v>11</v>
      </c>
      <c r="AG285" s="305">
        <v>10</v>
      </c>
      <c r="AH285" s="305">
        <v>0</v>
      </c>
      <c r="AI285" s="316">
        <v>116</v>
      </c>
    </row>
    <row r="286" spans="1:35" s="86" customFormat="1">
      <c r="A286" s="170" t="s">
        <v>618</v>
      </c>
      <c r="B286" s="272" t="s">
        <v>31</v>
      </c>
      <c r="C286" s="278" t="s">
        <v>8</v>
      </c>
      <c r="D286" s="278"/>
      <c r="E286" s="265">
        <v>0</v>
      </c>
      <c r="F286" s="266">
        <v>0</v>
      </c>
      <c r="G286" s="266" t="s">
        <v>693</v>
      </c>
      <c r="H286" s="267">
        <v>0</v>
      </c>
      <c r="I286" s="267">
        <v>0</v>
      </c>
      <c r="J286" s="169">
        <v>122600</v>
      </c>
      <c r="K286" s="273"/>
      <c r="L286" s="274">
        <v>0</v>
      </c>
      <c r="M286" s="274">
        <v>0</v>
      </c>
      <c r="O286" s="275">
        <v>0</v>
      </c>
      <c r="P286" s="169">
        <v>122600</v>
      </c>
      <c r="Q286" s="276">
        <v>0</v>
      </c>
      <c r="R286" s="276">
        <v>18.171038980287534</v>
      </c>
      <c r="S286" s="276">
        <v>0</v>
      </c>
      <c r="T286" s="277">
        <v>0</v>
      </c>
      <c r="U286" s="277">
        <v>0</v>
      </c>
      <c r="W286" s="67"/>
      <c r="X286" s="67"/>
      <c r="Y286" s="67"/>
      <c r="Z286" s="67"/>
      <c r="AA286" s="318">
        <v>122600</v>
      </c>
      <c r="AB286" s="310">
        <v>0</v>
      </c>
      <c r="AC286" s="67"/>
      <c r="AD286" s="59"/>
      <c r="AE286" s="294">
        <v>0</v>
      </c>
      <c r="AF286" s="293">
        <v>0</v>
      </c>
      <c r="AG286" s="294">
        <v>0</v>
      </c>
      <c r="AH286" s="293">
        <v>0</v>
      </c>
      <c r="AI286" s="293">
        <v>18.171038980287534</v>
      </c>
    </row>
    <row r="287" spans="1:35" s="86" customFormat="1">
      <c r="A287" s="170" t="s">
        <v>727</v>
      </c>
      <c r="B287" s="272" t="s">
        <v>104</v>
      </c>
      <c r="C287" s="278" t="s">
        <v>37</v>
      </c>
      <c r="D287" s="278" t="s">
        <v>536</v>
      </c>
      <c r="E287" s="265">
        <v>6</v>
      </c>
      <c r="F287" s="266">
        <v>49.666666666666664</v>
      </c>
      <c r="G287" s="266">
        <v>72.5</v>
      </c>
      <c r="H287" s="267">
        <v>0.68505747126436778</v>
      </c>
      <c r="I287" s="267">
        <v>0</v>
      </c>
      <c r="J287" s="169">
        <v>298800</v>
      </c>
      <c r="K287" s="273"/>
      <c r="L287" s="274">
        <v>0</v>
      </c>
      <c r="M287" s="274">
        <v>0</v>
      </c>
      <c r="O287" s="275">
        <v>4</v>
      </c>
      <c r="P287" s="169">
        <v>326200</v>
      </c>
      <c r="Q287" s="276">
        <v>54.75</v>
      </c>
      <c r="R287" s="276">
        <v>43.042240995998213</v>
      </c>
      <c r="S287" s="276">
        <v>57.333333333333336</v>
      </c>
      <c r="T287" s="277">
        <v>0.68437499999999996</v>
      </c>
      <c r="U287" s="277">
        <v>80</v>
      </c>
      <c r="W287" s="69" t="s">
        <v>727</v>
      </c>
      <c r="X287" s="69" t="s">
        <v>37</v>
      </c>
      <c r="Y287" s="302" t="s">
        <v>536</v>
      </c>
      <c r="Z287" s="69" t="s">
        <v>830</v>
      </c>
      <c r="AA287" s="320">
        <v>360000</v>
      </c>
      <c r="AB287" s="314">
        <v>7</v>
      </c>
      <c r="AC287" s="69" t="s">
        <v>826</v>
      </c>
      <c r="AD287" s="307">
        <v>560</v>
      </c>
      <c r="AE287" s="316">
        <v>0.69</v>
      </c>
      <c r="AF287" s="316">
        <v>55</v>
      </c>
      <c r="AG287" s="316">
        <v>80</v>
      </c>
      <c r="AH287" s="316">
        <v>56</v>
      </c>
      <c r="AI287" s="316">
        <v>70</v>
      </c>
    </row>
    <row r="288" spans="1:35" s="86" customFormat="1">
      <c r="A288" s="170" t="s">
        <v>494</v>
      </c>
      <c r="B288" s="272" t="s">
        <v>58</v>
      </c>
      <c r="C288" s="278" t="s">
        <v>14</v>
      </c>
      <c r="D288" s="278"/>
      <c r="E288" s="265">
        <v>0</v>
      </c>
      <c r="F288" s="266">
        <v>0</v>
      </c>
      <c r="G288" s="266" t="s">
        <v>693</v>
      </c>
      <c r="H288" s="267">
        <v>0</v>
      </c>
      <c r="I288" s="267">
        <v>0</v>
      </c>
      <c r="J288" s="169">
        <v>143600</v>
      </c>
      <c r="K288" s="273"/>
      <c r="L288" s="274">
        <v>0</v>
      </c>
      <c r="M288" s="274">
        <v>0</v>
      </c>
      <c r="O288" s="275">
        <v>0</v>
      </c>
      <c r="P288" s="169">
        <v>143600</v>
      </c>
      <c r="Q288" s="276">
        <v>0</v>
      </c>
      <c r="R288" s="276">
        <v>21.283533422261748</v>
      </c>
      <c r="S288" s="276">
        <v>0</v>
      </c>
      <c r="T288" s="277">
        <v>0</v>
      </c>
      <c r="U288" s="277">
        <v>0</v>
      </c>
      <c r="W288" s="69"/>
      <c r="X288" s="69"/>
      <c r="Y288" s="302"/>
      <c r="Z288" s="69"/>
      <c r="AA288" s="318">
        <v>143600</v>
      </c>
      <c r="AB288" s="310">
        <v>0</v>
      </c>
      <c r="AC288" s="67"/>
      <c r="AD288" s="59"/>
      <c r="AE288" s="294">
        <v>0</v>
      </c>
      <c r="AF288" s="293">
        <v>0</v>
      </c>
      <c r="AG288" s="294">
        <v>0</v>
      </c>
      <c r="AH288" s="293">
        <v>0</v>
      </c>
      <c r="AI288" s="293">
        <v>21</v>
      </c>
    </row>
    <row r="289" spans="1:35" s="86" customFormat="1">
      <c r="A289" s="170" t="s">
        <v>372</v>
      </c>
      <c r="B289" s="272" t="s">
        <v>82</v>
      </c>
      <c r="C289" s="278" t="s">
        <v>14</v>
      </c>
      <c r="D289" s="278"/>
      <c r="E289" s="265">
        <v>21</v>
      </c>
      <c r="F289" s="266">
        <v>28.80952380952381</v>
      </c>
      <c r="G289" s="266">
        <v>30.380952380952383</v>
      </c>
      <c r="H289" s="267">
        <v>0.94827586206896552</v>
      </c>
      <c r="I289" s="267">
        <v>1.1100000000000001</v>
      </c>
      <c r="J289" s="169">
        <v>192600</v>
      </c>
      <c r="K289" s="273"/>
      <c r="L289" s="274">
        <v>29.428571428571427</v>
      </c>
      <c r="M289" s="274">
        <f>L289/I289</f>
        <v>26.512226512226508</v>
      </c>
      <c r="O289" s="275">
        <v>4</v>
      </c>
      <c r="P289" s="169">
        <v>220000</v>
      </c>
      <c r="Q289" s="276">
        <v>38.75</v>
      </c>
      <c r="R289" s="276">
        <v>29.821253890618053</v>
      </c>
      <c r="S289" s="276">
        <v>35.333333333333336</v>
      </c>
      <c r="T289" s="277">
        <v>0.89080459770114939</v>
      </c>
      <c r="U289" s="277">
        <v>43.5</v>
      </c>
      <c r="W289" s="67" t="s">
        <v>372</v>
      </c>
      <c r="X289" s="67" t="s">
        <v>14</v>
      </c>
      <c r="Y289" s="67"/>
      <c r="Z289" s="67" t="s">
        <v>832</v>
      </c>
      <c r="AA289" s="317">
        <v>234700</v>
      </c>
      <c r="AB289" s="71">
        <v>9</v>
      </c>
      <c r="AC289" s="67" t="s">
        <v>826</v>
      </c>
      <c r="AD289" s="59">
        <v>394</v>
      </c>
      <c r="AE289" s="305">
        <v>0.89</v>
      </c>
      <c r="AF289" s="305">
        <v>39</v>
      </c>
      <c r="AG289" s="305">
        <v>44</v>
      </c>
      <c r="AH289" s="305">
        <v>38</v>
      </c>
      <c r="AI289" s="316">
        <v>21</v>
      </c>
    </row>
    <row r="290" spans="1:35" s="86" customFormat="1">
      <c r="A290" s="170" t="s">
        <v>157</v>
      </c>
      <c r="B290" s="272" t="s">
        <v>28</v>
      </c>
      <c r="C290" s="172" t="s">
        <v>14</v>
      </c>
      <c r="D290" s="172"/>
      <c r="E290" s="265">
        <v>20</v>
      </c>
      <c r="F290" s="266">
        <v>47.05</v>
      </c>
      <c r="G290" s="266">
        <v>45.599999999999994</v>
      </c>
      <c r="H290" s="267">
        <v>1.0317982456140351</v>
      </c>
      <c r="I290" s="267">
        <v>1.0900000000000001</v>
      </c>
      <c r="J290" s="169">
        <v>314500</v>
      </c>
      <c r="K290" s="273"/>
      <c r="L290" s="274">
        <v>28</v>
      </c>
      <c r="M290" s="274">
        <f>L290/I290</f>
        <v>25.688073394495412</v>
      </c>
      <c r="O290" s="275">
        <v>0</v>
      </c>
      <c r="P290" s="169">
        <v>314500</v>
      </c>
      <c r="Q290" s="276">
        <v>0</v>
      </c>
      <c r="R290" s="276">
        <v>46.613309619089968</v>
      </c>
      <c r="S290" s="276">
        <v>0</v>
      </c>
      <c r="T290" s="277">
        <v>0</v>
      </c>
      <c r="U290" s="277">
        <v>0</v>
      </c>
      <c r="W290" s="67"/>
      <c r="X290" s="67"/>
      <c r="Y290" s="67"/>
      <c r="Z290" s="67"/>
      <c r="AA290" s="318">
        <v>314500</v>
      </c>
      <c r="AB290" s="310">
        <v>0</v>
      </c>
      <c r="AC290" s="67"/>
      <c r="AD290" s="59"/>
      <c r="AE290" s="294">
        <v>0</v>
      </c>
      <c r="AF290" s="293">
        <v>0</v>
      </c>
      <c r="AG290" s="294">
        <v>0</v>
      </c>
      <c r="AH290" s="293">
        <v>0</v>
      </c>
      <c r="AI290" s="293">
        <v>47</v>
      </c>
    </row>
    <row r="291" spans="1:35" s="86" customFormat="1">
      <c r="A291" s="170" t="s">
        <v>728</v>
      </c>
      <c r="B291" s="272" t="s">
        <v>28</v>
      </c>
      <c r="C291" s="278" t="s">
        <v>6</v>
      </c>
      <c r="D291" s="278"/>
      <c r="E291" s="265">
        <v>1</v>
      </c>
      <c r="F291" s="266">
        <v>26</v>
      </c>
      <c r="G291" s="266">
        <v>80</v>
      </c>
      <c r="H291" s="267">
        <v>0.32500000000000001</v>
      </c>
      <c r="I291" s="267">
        <v>0.28000000000000003</v>
      </c>
      <c r="J291" s="169">
        <v>156400</v>
      </c>
      <c r="K291" s="273"/>
      <c r="L291" s="268">
        <v>22</v>
      </c>
      <c r="M291" s="274">
        <f>L291/I291</f>
        <v>78.571428571428569</v>
      </c>
      <c r="O291" s="275">
        <v>0</v>
      </c>
      <c r="P291" s="169">
        <v>156400</v>
      </c>
      <c r="Q291" s="276">
        <v>0</v>
      </c>
      <c r="R291" s="276">
        <v>23.180672891655551</v>
      </c>
      <c r="S291" s="276">
        <v>0</v>
      </c>
      <c r="T291" s="277">
        <v>0</v>
      </c>
      <c r="U291" s="277">
        <v>0</v>
      </c>
      <c r="W291" s="67"/>
      <c r="X291" s="67"/>
      <c r="Y291" s="67"/>
      <c r="Z291" s="67"/>
      <c r="AA291" s="318">
        <v>156400</v>
      </c>
      <c r="AB291" s="310">
        <v>0</v>
      </c>
      <c r="AC291" s="67"/>
      <c r="AD291" s="59"/>
      <c r="AE291" s="294">
        <v>0</v>
      </c>
      <c r="AF291" s="293">
        <v>0</v>
      </c>
      <c r="AG291" s="294">
        <v>0</v>
      </c>
      <c r="AH291" s="293">
        <v>0</v>
      </c>
      <c r="AI291" s="293">
        <v>23</v>
      </c>
    </row>
    <row r="292" spans="1:35" s="86" customFormat="1">
      <c r="A292" s="170" t="s">
        <v>729</v>
      </c>
      <c r="B292" s="272" t="s">
        <v>28</v>
      </c>
      <c r="C292" s="278" t="s">
        <v>6</v>
      </c>
      <c r="D292" s="278"/>
      <c r="E292" s="265">
        <v>14</v>
      </c>
      <c r="F292" s="266">
        <v>39.142857142857146</v>
      </c>
      <c r="G292" s="266">
        <v>73.214285714285722</v>
      </c>
      <c r="H292" s="267">
        <v>0.53463414634146345</v>
      </c>
      <c r="I292" s="267">
        <v>0</v>
      </c>
      <c r="J292" s="169">
        <v>261700</v>
      </c>
      <c r="K292" s="85"/>
      <c r="L292" s="274">
        <v>0</v>
      </c>
      <c r="M292" s="274">
        <v>0</v>
      </c>
      <c r="O292" s="275">
        <v>0</v>
      </c>
      <c r="P292" s="169">
        <v>261700</v>
      </c>
      <c r="Q292" s="276">
        <v>0</v>
      </c>
      <c r="R292" s="276">
        <v>38.787609307840519</v>
      </c>
      <c r="S292" s="276">
        <v>0</v>
      </c>
      <c r="T292" s="277">
        <v>0</v>
      </c>
      <c r="U292" s="277">
        <v>0</v>
      </c>
      <c r="W292" s="67"/>
      <c r="X292" s="67"/>
      <c r="Y292" s="67"/>
      <c r="Z292" s="67"/>
      <c r="AA292" s="318">
        <v>261700</v>
      </c>
      <c r="AB292" s="310">
        <v>0</v>
      </c>
      <c r="AC292" s="67"/>
      <c r="AD292" s="59"/>
      <c r="AE292" s="294">
        <v>0</v>
      </c>
      <c r="AF292" s="293">
        <v>0</v>
      </c>
      <c r="AG292" s="294">
        <v>0</v>
      </c>
      <c r="AH292" s="293">
        <v>0</v>
      </c>
      <c r="AI292" s="293">
        <v>39</v>
      </c>
    </row>
    <row r="293" spans="1:35" s="86" customFormat="1">
      <c r="A293" s="170" t="s">
        <v>730</v>
      </c>
      <c r="B293" s="272" t="s">
        <v>28</v>
      </c>
      <c r="C293" s="278" t="s">
        <v>6</v>
      </c>
      <c r="D293" s="278" t="s">
        <v>3</v>
      </c>
      <c r="E293" s="265">
        <v>16</v>
      </c>
      <c r="F293" s="266">
        <v>34.5</v>
      </c>
      <c r="G293" s="266">
        <v>76.6875</v>
      </c>
      <c r="H293" s="267">
        <v>0.44987775061124696</v>
      </c>
      <c r="I293" s="267">
        <v>0.53</v>
      </c>
      <c r="J293" s="169">
        <v>230600</v>
      </c>
      <c r="K293" s="85"/>
      <c r="L293" s="274">
        <v>42.4</v>
      </c>
      <c r="M293" s="274">
        <f>L293/I293</f>
        <v>80</v>
      </c>
      <c r="O293" s="275">
        <v>4</v>
      </c>
      <c r="P293" s="169">
        <v>307000</v>
      </c>
      <c r="Q293" s="276">
        <v>55.5</v>
      </c>
      <c r="R293" s="276">
        <v>45.505113383726098</v>
      </c>
      <c r="S293" s="276">
        <v>58</v>
      </c>
      <c r="T293" s="277">
        <v>0.69374999999999998</v>
      </c>
      <c r="U293" s="277">
        <v>80</v>
      </c>
      <c r="W293" s="67" t="s">
        <v>730</v>
      </c>
      <c r="X293" s="67" t="s">
        <v>6</v>
      </c>
      <c r="Y293" s="67" t="s">
        <v>3</v>
      </c>
      <c r="Z293" s="67" t="s">
        <v>838</v>
      </c>
      <c r="AA293" s="317">
        <v>240700</v>
      </c>
      <c r="AB293" s="71">
        <v>9</v>
      </c>
      <c r="AC293" s="67" t="s">
        <v>826</v>
      </c>
      <c r="AD293" s="59">
        <v>720</v>
      </c>
      <c r="AE293" s="305">
        <v>0.53</v>
      </c>
      <c r="AF293" s="305">
        <v>43</v>
      </c>
      <c r="AG293" s="305">
        <v>80</v>
      </c>
      <c r="AH293" s="305">
        <v>31</v>
      </c>
      <c r="AI293" s="316">
        <v>62</v>
      </c>
    </row>
    <row r="294" spans="1:35" s="86" customFormat="1">
      <c r="A294" s="170" t="s">
        <v>731</v>
      </c>
      <c r="B294" s="272" t="s">
        <v>28</v>
      </c>
      <c r="C294" s="172" t="s">
        <v>8</v>
      </c>
      <c r="D294" s="172" t="s">
        <v>6</v>
      </c>
      <c r="E294" s="265">
        <v>16</v>
      </c>
      <c r="F294" s="266">
        <v>46.1875</v>
      </c>
      <c r="G294" s="266">
        <v>75.5</v>
      </c>
      <c r="H294" s="267">
        <v>0.61175496688741726</v>
      </c>
      <c r="I294" s="267">
        <v>0.51</v>
      </c>
      <c r="J294" s="169">
        <v>308700</v>
      </c>
      <c r="K294" s="85"/>
      <c r="L294" s="268">
        <v>36.954545454545453</v>
      </c>
      <c r="M294" s="274">
        <f>L294/I294</f>
        <v>72.459893048128336</v>
      </c>
      <c r="O294" s="275">
        <v>4</v>
      </c>
      <c r="P294" s="169">
        <v>277800</v>
      </c>
      <c r="Q294" s="276">
        <v>37.25</v>
      </c>
      <c r="R294" s="276">
        <v>66.521565140062251</v>
      </c>
      <c r="S294" s="276">
        <v>31.333333333333332</v>
      </c>
      <c r="T294" s="277">
        <v>0.50168350168350173</v>
      </c>
      <c r="U294" s="277">
        <v>74.25</v>
      </c>
      <c r="W294" s="67" t="s">
        <v>731</v>
      </c>
      <c r="X294" s="67" t="s">
        <v>6</v>
      </c>
      <c r="Y294" s="67" t="s">
        <v>8</v>
      </c>
      <c r="Z294" s="67" t="s">
        <v>838</v>
      </c>
      <c r="AA294" s="317">
        <v>269900</v>
      </c>
      <c r="AB294" s="71">
        <v>9</v>
      </c>
      <c r="AC294" s="67" t="s">
        <v>826</v>
      </c>
      <c r="AD294" s="59">
        <v>635</v>
      </c>
      <c r="AE294" s="305">
        <v>0.56000000000000005</v>
      </c>
      <c r="AF294" s="305">
        <v>40</v>
      </c>
      <c r="AG294" s="305">
        <v>71</v>
      </c>
      <c r="AH294" s="305">
        <v>43</v>
      </c>
      <c r="AI294" s="316">
        <v>59</v>
      </c>
    </row>
    <row r="295" spans="1:35" s="86" customFormat="1">
      <c r="A295" s="170" t="s">
        <v>495</v>
      </c>
      <c r="B295" s="272" t="s">
        <v>107</v>
      </c>
      <c r="C295" s="172" t="s">
        <v>536</v>
      </c>
      <c r="D295" s="172" t="s">
        <v>6</v>
      </c>
      <c r="E295" s="265">
        <v>15</v>
      </c>
      <c r="F295" s="266">
        <v>41.4</v>
      </c>
      <c r="G295" s="266">
        <v>55.599999999999994</v>
      </c>
      <c r="H295" s="267">
        <v>0.74460431654676262</v>
      </c>
      <c r="I295" s="267">
        <v>0</v>
      </c>
      <c r="J295" s="169">
        <v>276700</v>
      </c>
      <c r="K295" s="85"/>
      <c r="L295" s="274">
        <v>0</v>
      </c>
      <c r="M295" s="274">
        <v>0</v>
      </c>
      <c r="O295" s="275">
        <v>4</v>
      </c>
      <c r="P295" s="169">
        <v>282500</v>
      </c>
      <c r="Q295" s="276">
        <v>44</v>
      </c>
      <c r="R295" s="276">
        <v>47.611382836816347</v>
      </c>
      <c r="S295" s="276">
        <v>42.666666666666664</v>
      </c>
      <c r="T295" s="277">
        <v>1.1069182389937107</v>
      </c>
      <c r="U295" s="277">
        <v>39.75</v>
      </c>
      <c r="W295" s="69" t="s">
        <v>495</v>
      </c>
      <c r="X295" s="302" t="s">
        <v>536</v>
      </c>
      <c r="Y295" s="69" t="s">
        <v>6</v>
      </c>
      <c r="Z295" s="69" t="s">
        <v>835</v>
      </c>
      <c r="AA295" s="320">
        <v>249100</v>
      </c>
      <c r="AB295" s="314">
        <v>7</v>
      </c>
      <c r="AC295" s="69" t="s">
        <v>826</v>
      </c>
      <c r="AD295" s="307">
        <v>251</v>
      </c>
      <c r="AE295" s="316">
        <v>1.08</v>
      </c>
      <c r="AF295" s="316">
        <v>39</v>
      </c>
      <c r="AG295" s="316">
        <v>36</v>
      </c>
      <c r="AH295" s="316">
        <v>32</v>
      </c>
      <c r="AI295" s="316">
        <v>57</v>
      </c>
    </row>
    <row r="296" spans="1:35" s="86" customFormat="1">
      <c r="A296" s="170" t="s">
        <v>109</v>
      </c>
      <c r="B296" s="272" t="s">
        <v>58</v>
      </c>
      <c r="C296" s="172" t="s">
        <v>8</v>
      </c>
      <c r="D296" s="172" t="s">
        <v>6</v>
      </c>
      <c r="E296" s="265">
        <v>20</v>
      </c>
      <c r="F296" s="266">
        <v>32.450000000000003</v>
      </c>
      <c r="G296" s="266">
        <v>42.400000000000006</v>
      </c>
      <c r="H296" s="267">
        <v>0.76533018867924529</v>
      </c>
      <c r="I296" s="267">
        <v>0.77</v>
      </c>
      <c r="J296" s="169">
        <v>216900</v>
      </c>
      <c r="K296" s="85"/>
      <c r="L296" s="268">
        <v>38.384615384615387</v>
      </c>
      <c r="M296" s="274">
        <f>L296/I296</f>
        <v>49.850149850149855</v>
      </c>
      <c r="O296" s="275">
        <v>0</v>
      </c>
      <c r="P296" s="169">
        <v>216900</v>
      </c>
      <c r="Q296" s="276">
        <v>0</v>
      </c>
      <c r="R296" s="276">
        <v>32.147621164962203</v>
      </c>
      <c r="S296" s="276">
        <v>0</v>
      </c>
      <c r="T296" s="277">
        <v>0</v>
      </c>
      <c r="U296" s="277">
        <v>0</v>
      </c>
      <c r="W296" s="69"/>
      <c r="X296" s="302"/>
      <c r="Y296" s="69"/>
      <c r="Z296" s="69"/>
      <c r="AA296" s="318">
        <v>216900</v>
      </c>
      <c r="AB296" s="310">
        <v>0</v>
      </c>
      <c r="AC296" s="67"/>
      <c r="AD296" s="59"/>
      <c r="AE296" s="294">
        <v>0</v>
      </c>
      <c r="AF296" s="293">
        <v>0</v>
      </c>
      <c r="AG296" s="294">
        <v>0</v>
      </c>
      <c r="AH296" s="293">
        <v>0</v>
      </c>
      <c r="AI296" s="293">
        <v>32</v>
      </c>
    </row>
    <row r="297" spans="1:35" s="86" customFormat="1">
      <c r="A297" s="170" t="s">
        <v>373</v>
      </c>
      <c r="B297" s="272" t="s">
        <v>105</v>
      </c>
      <c r="C297" s="172" t="s">
        <v>14</v>
      </c>
      <c r="D297" s="172" t="s">
        <v>8</v>
      </c>
      <c r="E297" s="265">
        <v>23</v>
      </c>
      <c r="F297" s="266">
        <v>52.260869565217391</v>
      </c>
      <c r="G297" s="266">
        <v>52.173913043478258</v>
      </c>
      <c r="H297" s="267">
        <v>1.0016666666666667</v>
      </c>
      <c r="I297" s="267">
        <v>1.06</v>
      </c>
      <c r="J297" s="169">
        <v>349300</v>
      </c>
      <c r="K297" s="85"/>
      <c r="L297" s="268">
        <v>61.61904761904762</v>
      </c>
      <c r="M297" s="274">
        <f>L297/I297</f>
        <v>58.131176999101527</v>
      </c>
      <c r="O297" s="275">
        <v>0</v>
      </c>
      <c r="P297" s="169">
        <v>349300</v>
      </c>
      <c r="Q297" s="276">
        <v>0</v>
      </c>
      <c r="R297" s="276">
        <v>51.771157551504373</v>
      </c>
      <c r="S297" s="276">
        <v>0</v>
      </c>
      <c r="T297" s="277">
        <v>0</v>
      </c>
      <c r="U297" s="277">
        <v>0</v>
      </c>
      <c r="W297" s="67" t="s">
        <v>373</v>
      </c>
      <c r="X297" s="67" t="s">
        <v>14</v>
      </c>
      <c r="Y297" s="67" t="s">
        <v>8</v>
      </c>
      <c r="Z297" s="67" t="s">
        <v>828</v>
      </c>
      <c r="AA297" s="317">
        <v>349300</v>
      </c>
      <c r="AB297" s="71">
        <v>2</v>
      </c>
      <c r="AC297" s="67" t="s">
        <v>826</v>
      </c>
      <c r="AD297" s="59">
        <v>95</v>
      </c>
      <c r="AE297" s="305">
        <v>0.65</v>
      </c>
      <c r="AF297" s="305">
        <v>31</v>
      </c>
      <c r="AG297" s="305">
        <v>48</v>
      </c>
      <c r="AH297" s="305">
        <v>0</v>
      </c>
      <c r="AI297" s="316">
        <v>99</v>
      </c>
    </row>
    <row r="298" spans="1:35" s="86" customFormat="1">
      <c r="A298" s="170" t="s">
        <v>732</v>
      </c>
      <c r="B298" s="272" t="s">
        <v>82</v>
      </c>
      <c r="C298" s="172" t="s">
        <v>8</v>
      </c>
      <c r="D298" s="172" t="s">
        <v>6</v>
      </c>
      <c r="E298" s="265">
        <v>22</v>
      </c>
      <c r="F298" s="266">
        <v>57.863636363636367</v>
      </c>
      <c r="G298" s="266">
        <v>78.545454545454561</v>
      </c>
      <c r="H298" s="267">
        <v>0.73668981481481477</v>
      </c>
      <c r="I298" s="267">
        <v>0.72</v>
      </c>
      <c r="J298" s="169">
        <v>386800</v>
      </c>
      <c r="K298" s="273"/>
      <c r="L298" s="268">
        <v>54.090909090909093</v>
      </c>
      <c r="M298" s="274">
        <f>L298/I298</f>
        <v>75.12626262626263</v>
      </c>
      <c r="O298" s="275">
        <v>4</v>
      </c>
      <c r="P298" s="169">
        <v>371200</v>
      </c>
      <c r="Q298" s="276">
        <v>51.5</v>
      </c>
      <c r="R298" s="276">
        <v>68.051133837261006</v>
      </c>
      <c r="S298" s="276">
        <v>51.666666666666664</v>
      </c>
      <c r="T298" s="277">
        <v>0.78030303030303028</v>
      </c>
      <c r="U298" s="277">
        <v>66</v>
      </c>
      <c r="W298" s="67" t="s">
        <v>732</v>
      </c>
      <c r="X298" s="67" t="s">
        <v>8</v>
      </c>
      <c r="Y298" s="67" t="s">
        <v>6</v>
      </c>
      <c r="Z298" s="67" t="s">
        <v>832</v>
      </c>
      <c r="AA298" s="317">
        <v>353000</v>
      </c>
      <c r="AB298" s="71">
        <v>9</v>
      </c>
      <c r="AC298" s="67" t="s">
        <v>826</v>
      </c>
      <c r="AD298" s="59">
        <v>649</v>
      </c>
      <c r="AE298" s="305">
        <v>0.73</v>
      </c>
      <c r="AF298" s="305">
        <v>53</v>
      </c>
      <c r="AG298" s="305">
        <v>72</v>
      </c>
      <c r="AH298" s="305">
        <v>53</v>
      </c>
      <c r="AI298" s="316">
        <v>66</v>
      </c>
    </row>
    <row r="299" spans="1:35" s="86" customFormat="1">
      <c r="A299" s="170" t="s">
        <v>407</v>
      </c>
      <c r="B299" s="272" t="s">
        <v>105</v>
      </c>
      <c r="C299" s="278" t="s">
        <v>6</v>
      </c>
      <c r="D299" s="278"/>
      <c r="E299" s="265">
        <v>10</v>
      </c>
      <c r="F299" s="266">
        <v>30.4</v>
      </c>
      <c r="G299" s="266">
        <v>74.900000000000006</v>
      </c>
      <c r="H299" s="267">
        <v>0.40587449933244324</v>
      </c>
      <c r="I299" s="267">
        <v>0.38</v>
      </c>
      <c r="J299" s="169">
        <v>203200</v>
      </c>
      <c r="K299" s="85"/>
      <c r="L299" s="268">
        <v>28.875</v>
      </c>
      <c r="M299" s="274">
        <f>L299/I299</f>
        <v>75.98684210526315</v>
      </c>
      <c r="O299" s="275">
        <v>4</v>
      </c>
      <c r="P299" s="169">
        <v>224100</v>
      </c>
      <c r="Q299" s="276">
        <v>39.5</v>
      </c>
      <c r="R299" s="276">
        <v>4.6442863494886524</v>
      </c>
      <c r="S299" s="276">
        <v>41.666666666666664</v>
      </c>
      <c r="T299" s="277">
        <v>0.49375000000000002</v>
      </c>
      <c r="U299" s="277">
        <v>80</v>
      </c>
      <c r="W299" s="67" t="s">
        <v>407</v>
      </c>
      <c r="X299" s="67" t="s">
        <v>6</v>
      </c>
      <c r="Y299" s="67"/>
      <c r="Z299" s="67" t="s">
        <v>828</v>
      </c>
      <c r="AA299" s="317">
        <v>227100</v>
      </c>
      <c r="AB299" s="71">
        <v>9</v>
      </c>
      <c r="AC299" s="67" t="s">
        <v>826</v>
      </c>
      <c r="AD299" s="59">
        <v>720</v>
      </c>
      <c r="AE299" s="305">
        <v>0.45</v>
      </c>
      <c r="AF299" s="305">
        <v>36</v>
      </c>
      <c r="AG299" s="305">
        <v>80</v>
      </c>
      <c r="AH299" s="305">
        <v>29</v>
      </c>
      <c r="AI299" s="316">
        <v>43</v>
      </c>
    </row>
    <row r="300" spans="1:35" s="86" customFormat="1">
      <c r="A300" s="170" t="s">
        <v>733</v>
      </c>
      <c r="B300" s="272" t="s">
        <v>104</v>
      </c>
      <c r="C300" s="172" t="s">
        <v>3</v>
      </c>
      <c r="D300" s="172" t="s">
        <v>536</v>
      </c>
      <c r="E300" s="265">
        <v>0</v>
      </c>
      <c r="F300" s="266">
        <v>0</v>
      </c>
      <c r="G300" s="266" t="s">
        <v>693</v>
      </c>
      <c r="H300" s="267">
        <v>0</v>
      </c>
      <c r="I300" s="267">
        <v>0</v>
      </c>
      <c r="J300" s="169">
        <v>122600</v>
      </c>
      <c r="K300" s="273"/>
      <c r="L300" s="274">
        <v>0</v>
      </c>
      <c r="M300" s="274">
        <v>0</v>
      </c>
      <c r="O300" s="275">
        <v>0</v>
      </c>
      <c r="P300" s="169">
        <v>122600</v>
      </c>
      <c r="Q300" s="276">
        <v>0</v>
      </c>
      <c r="R300" s="276">
        <v>18.171038980287534</v>
      </c>
      <c r="S300" s="276">
        <v>0</v>
      </c>
      <c r="T300" s="277">
        <v>0</v>
      </c>
      <c r="U300" s="277">
        <v>0</v>
      </c>
      <c r="W300" s="67"/>
      <c r="X300" s="67"/>
      <c r="Y300" s="67"/>
      <c r="Z300" s="67"/>
      <c r="AA300" s="318">
        <v>122600</v>
      </c>
      <c r="AB300" s="310">
        <v>0</v>
      </c>
      <c r="AC300" s="67"/>
      <c r="AD300" s="59"/>
      <c r="AE300" s="294">
        <v>0</v>
      </c>
      <c r="AF300" s="293">
        <v>0</v>
      </c>
      <c r="AG300" s="294">
        <v>0</v>
      </c>
      <c r="AH300" s="293">
        <v>0</v>
      </c>
      <c r="AI300" s="293">
        <v>18.171038980287534</v>
      </c>
    </row>
    <row r="301" spans="1:35" s="86" customFormat="1">
      <c r="A301" s="170" t="s">
        <v>42</v>
      </c>
      <c r="B301" s="272" t="s">
        <v>31</v>
      </c>
      <c r="C301" s="278" t="s">
        <v>37</v>
      </c>
      <c r="D301" s="172"/>
      <c r="E301" s="265">
        <v>24</v>
      </c>
      <c r="F301" s="266">
        <v>58.958333333333336</v>
      </c>
      <c r="G301" s="266">
        <v>79.958333333333329</v>
      </c>
      <c r="H301" s="267">
        <v>0.7373632100052111</v>
      </c>
      <c r="I301" s="267">
        <v>0.55000000000000004</v>
      </c>
      <c r="J301" s="169">
        <v>394100</v>
      </c>
      <c r="K301" s="273"/>
      <c r="L301" s="268">
        <v>43.238095238095241</v>
      </c>
      <c r="M301" s="274">
        <f>L301/I301</f>
        <v>78.614718614718612</v>
      </c>
      <c r="O301" s="275">
        <v>4</v>
      </c>
      <c r="P301" s="169">
        <v>341100</v>
      </c>
      <c r="Q301" s="276">
        <v>36.5</v>
      </c>
      <c r="R301" s="276">
        <v>41.667407736771906</v>
      </c>
      <c r="S301" s="276">
        <v>40.666666666666664</v>
      </c>
      <c r="T301" s="277">
        <v>0.45624999999999999</v>
      </c>
      <c r="U301" s="277">
        <v>80</v>
      </c>
      <c r="W301" s="67" t="s">
        <v>42</v>
      </c>
      <c r="X301" s="67" t="s">
        <v>37</v>
      </c>
      <c r="Y301" s="67"/>
      <c r="Z301" s="67" t="s">
        <v>825</v>
      </c>
      <c r="AA301" s="317">
        <v>295600</v>
      </c>
      <c r="AB301" s="71">
        <v>8</v>
      </c>
      <c r="AC301" s="67" t="s">
        <v>826</v>
      </c>
      <c r="AD301" s="59">
        <v>640</v>
      </c>
      <c r="AE301" s="305">
        <v>0.51</v>
      </c>
      <c r="AF301" s="305">
        <v>41</v>
      </c>
      <c r="AG301" s="305">
        <v>80</v>
      </c>
      <c r="AH301" s="305">
        <v>47</v>
      </c>
      <c r="AI301" s="316">
        <v>31</v>
      </c>
    </row>
    <row r="302" spans="1:35" s="86" customFormat="1">
      <c r="A302" s="170" t="s">
        <v>496</v>
      </c>
      <c r="B302" s="272" t="s">
        <v>58</v>
      </c>
      <c r="C302" s="278" t="s">
        <v>8</v>
      </c>
      <c r="D302" s="172"/>
      <c r="E302" s="265">
        <v>2</v>
      </c>
      <c r="F302" s="266">
        <v>26</v>
      </c>
      <c r="G302" s="266">
        <v>32.5</v>
      </c>
      <c r="H302" s="267">
        <v>0.8</v>
      </c>
      <c r="I302" s="267">
        <v>0</v>
      </c>
      <c r="J302" s="169">
        <v>156400</v>
      </c>
      <c r="K302" s="273"/>
      <c r="L302" s="274">
        <v>0</v>
      </c>
      <c r="M302" s="274">
        <v>0</v>
      </c>
      <c r="O302" s="275">
        <v>0</v>
      </c>
      <c r="P302" s="169">
        <v>156400</v>
      </c>
      <c r="Q302" s="276">
        <v>0</v>
      </c>
      <c r="R302" s="276">
        <v>23.180672891655551</v>
      </c>
      <c r="S302" s="276">
        <v>0</v>
      </c>
      <c r="T302" s="277">
        <v>0</v>
      </c>
      <c r="U302" s="277">
        <v>0</v>
      </c>
      <c r="W302" s="67"/>
      <c r="X302" s="67"/>
      <c r="Y302" s="67"/>
      <c r="Z302" s="67"/>
      <c r="AA302" s="318">
        <v>156400</v>
      </c>
      <c r="AB302" s="310">
        <v>0</v>
      </c>
      <c r="AC302" s="67"/>
      <c r="AD302" s="59"/>
      <c r="AE302" s="294">
        <v>0</v>
      </c>
      <c r="AF302" s="293">
        <v>0</v>
      </c>
      <c r="AG302" s="294">
        <v>0</v>
      </c>
      <c r="AH302" s="293">
        <v>0</v>
      </c>
      <c r="AI302" s="293">
        <v>23</v>
      </c>
    </row>
    <row r="303" spans="1:35" s="86" customFormat="1">
      <c r="A303" s="170" t="s">
        <v>734</v>
      </c>
      <c r="B303" s="272" t="s">
        <v>58</v>
      </c>
      <c r="C303" s="278" t="s">
        <v>397</v>
      </c>
      <c r="D303" s="278" t="s">
        <v>37</v>
      </c>
      <c r="E303" s="265">
        <v>7</v>
      </c>
      <c r="F303" s="266">
        <v>27.428571428571427</v>
      </c>
      <c r="G303" s="266">
        <v>80</v>
      </c>
      <c r="H303" s="267">
        <v>0.34285714285714286</v>
      </c>
      <c r="I303" s="267">
        <v>0.45</v>
      </c>
      <c r="J303" s="169">
        <v>183300</v>
      </c>
      <c r="K303" s="273"/>
      <c r="L303" s="274">
        <v>17.25</v>
      </c>
      <c r="M303" s="274">
        <f t="shared" ref="M303:M313" si="8">L303/I303</f>
        <v>38.333333333333336</v>
      </c>
      <c r="O303" s="275">
        <v>4</v>
      </c>
      <c r="P303" s="169">
        <v>192100</v>
      </c>
      <c r="Q303" s="276">
        <v>34.75</v>
      </c>
      <c r="R303" s="276">
        <v>19.415740329035117</v>
      </c>
      <c r="S303" s="276">
        <v>29</v>
      </c>
      <c r="T303" s="277">
        <v>0.44838709677419353</v>
      </c>
      <c r="U303" s="277">
        <v>77.5</v>
      </c>
      <c r="W303" s="67" t="s">
        <v>734</v>
      </c>
      <c r="X303" s="67" t="s">
        <v>37</v>
      </c>
      <c r="Y303" s="67" t="s">
        <v>397</v>
      </c>
      <c r="Z303" s="67" t="s">
        <v>829</v>
      </c>
      <c r="AA303" s="317">
        <v>288300</v>
      </c>
      <c r="AB303" s="71">
        <v>9</v>
      </c>
      <c r="AC303" s="67" t="s">
        <v>826</v>
      </c>
      <c r="AD303" s="59">
        <v>712</v>
      </c>
      <c r="AE303" s="305">
        <v>0.56000000000000005</v>
      </c>
      <c r="AF303" s="305">
        <v>45</v>
      </c>
      <c r="AG303" s="305">
        <v>79</v>
      </c>
      <c r="AH303" s="305">
        <v>38</v>
      </c>
      <c r="AI303" s="316">
        <v>43</v>
      </c>
    </row>
    <row r="304" spans="1:35" s="86" customFormat="1">
      <c r="A304" s="170" t="s">
        <v>13</v>
      </c>
      <c r="B304" s="272" t="s">
        <v>4</v>
      </c>
      <c r="C304" s="278" t="s">
        <v>397</v>
      </c>
      <c r="D304" s="278"/>
      <c r="E304" s="265">
        <v>19</v>
      </c>
      <c r="F304" s="266">
        <v>48.157894736842103</v>
      </c>
      <c r="G304" s="266">
        <v>67.210526315789465</v>
      </c>
      <c r="H304" s="267">
        <v>0.71652310101801098</v>
      </c>
      <c r="I304" s="267">
        <v>0.84</v>
      </c>
      <c r="J304" s="169">
        <v>321900</v>
      </c>
      <c r="K304" s="273"/>
      <c r="L304" s="274">
        <v>59.125</v>
      </c>
      <c r="M304" s="274">
        <f t="shared" si="8"/>
        <v>70.386904761904759</v>
      </c>
      <c r="O304" s="275">
        <v>4</v>
      </c>
      <c r="P304" s="169">
        <v>392400</v>
      </c>
      <c r="Q304" s="276">
        <v>71.75</v>
      </c>
      <c r="R304" s="276">
        <v>5.4775455758114617</v>
      </c>
      <c r="S304" s="276">
        <v>80.333333333333329</v>
      </c>
      <c r="T304" s="277">
        <v>0.875</v>
      </c>
      <c r="U304" s="277">
        <v>82</v>
      </c>
      <c r="W304" s="67" t="s">
        <v>13</v>
      </c>
      <c r="X304" s="67" t="s">
        <v>397</v>
      </c>
      <c r="Y304" s="67"/>
      <c r="Z304" s="67" t="s">
        <v>833</v>
      </c>
      <c r="AA304" s="317">
        <v>428100</v>
      </c>
      <c r="AB304" s="71">
        <v>9</v>
      </c>
      <c r="AC304" s="67" t="s">
        <v>826</v>
      </c>
      <c r="AD304" s="59">
        <v>727</v>
      </c>
      <c r="AE304" s="305">
        <v>0.84</v>
      </c>
      <c r="AF304" s="305">
        <v>68</v>
      </c>
      <c r="AG304" s="305">
        <v>81</v>
      </c>
      <c r="AH304" s="305">
        <v>62</v>
      </c>
      <c r="AI304" s="316">
        <v>72</v>
      </c>
    </row>
    <row r="305" spans="1:35" s="86" customFormat="1">
      <c r="A305" s="170" t="s">
        <v>15</v>
      </c>
      <c r="B305" s="272" t="s">
        <v>4</v>
      </c>
      <c r="C305" s="278" t="s">
        <v>14</v>
      </c>
      <c r="D305" s="172" t="s">
        <v>8</v>
      </c>
      <c r="E305" s="265">
        <v>22</v>
      </c>
      <c r="F305" s="266">
        <v>58</v>
      </c>
      <c r="G305" s="266">
        <v>57.54545454545454</v>
      </c>
      <c r="H305" s="267">
        <v>1.0078988941548184</v>
      </c>
      <c r="I305" s="267">
        <v>1.1200000000000001</v>
      </c>
      <c r="J305" s="169">
        <v>387700</v>
      </c>
      <c r="K305" s="273"/>
      <c r="L305" s="274">
        <v>56.692307692307693</v>
      </c>
      <c r="M305" s="274">
        <f t="shared" si="8"/>
        <v>50.618131868131861</v>
      </c>
      <c r="O305" s="275">
        <v>4</v>
      </c>
      <c r="P305" s="169">
        <v>406000</v>
      </c>
      <c r="Q305" s="276">
        <v>63.25</v>
      </c>
      <c r="R305" s="276">
        <v>67.524677634504229</v>
      </c>
      <c r="S305" s="276">
        <v>64.666666666666671</v>
      </c>
      <c r="T305" s="277">
        <v>0.96934865900383138</v>
      </c>
      <c r="U305" s="277">
        <v>65.25</v>
      </c>
      <c r="W305" s="67" t="s">
        <v>15</v>
      </c>
      <c r="X305" s="67" t="s">
        <v>8</v>
      </c>
      <c r="Y305" s="67" t="s">
        <v>14</v>
      </c>
      <c r="Z305" s="67" t="s">
        <v>833</v>
      </c>
      <c r="AA305" s="317">
        <v>411400</v>
      </c>
      <c r="AB305" s="71">
        <v>9</v>
      </c>
      <c r="AC305" s="67" t="s">
        <v>826</v>
      </c>
      <c r="AD305" s="59">
        <v>575</v>
      </c>
      <c r="AE305" s="305">
        <v>1</v>
      </c>
      <c r="AF305" s="305">
        <v>64</v>
      </c>
      <c r="AG305" s="305">
        <v>64</v>
      </c>
      <c r="AH305" s="305">
        <v>66</v>
      </c>
      <c r="AI305" s="316">
        <v>69</v>
      </c>
    </row>
    <row r="306" spans="1:35" s="86" customFormat="1">
      <c r="A306" s="170" t="s">
        <v>211</v>
      </c>
      <c r="B306" s="272" t="s">
        <v>24</v>
      </c>
      <c r="C306" s="278" t="s">
        <v>397</v>
      </c>
      <c r="D306" s="278"/>
      <c r="E306" s="265">
        <v>2</v>
      </c>
      <c r="F306" s="266">
        <v>11.5</v>
      </c>
      <c r="G306" s="266">
        <v>24</v>
      </c>
      <c r="H306" s="267">
        <v>0.47916666666666669</v>
      </c>
      <c r="I306" s="267">
        <v>0.65</v>
      </c>
      <c r="J306" s="169">
        <v>143600</v>
      </c>
      <c r="K306" s="85"/>
      <c r="L306" s="274">
        <v>22.857142857142858</v>
      </c>
      <c r="M306" s="274">
        <f t="shared" si="8"/>
        <v>35.164835164835168</v>
      </c>
      <c r="O306" s="275">
        <v>4</v>
      </c>
      <c r="P306" s="169">
        <v>165300</v>
      </c>
      <c r="Q306" s="276">
        <v>30.25</v>
      </c>
      <c r="R306" s="276">
        <v>14.499333036905298</v>
      </c>
      <c r="S306" s="276">
        <v>31</v>
      </c>
      <c r="T306" s="277">
        <v>0.79084967320261434</v>
      </c>
      <c r="U306" s="277">
        <v>38.25</v>
      </c>
      <c r="W306" s="67" t="s">
        <v>211</v>
      </c>
      <c r="X306" s="67" t="s">
        <v>397</v>
      </c>
      <c r="Y306" s="67"/>
      <c r="Z306" s="67" t="s">
        <v>831</v>
      </c>
      <c r="AA306" s="317">
        <v>279900</v>
      </c>
      <c r="AB306" s="71">
        <v>9</v>
      </c>
      <c r="AC306" s="67" t="s">
        <v>826</v>
      </c>
      <c r="AD306" s="59">
        <v>419</v>
      </c>
      <c r="AE306" s="305">
        <v>0.85</v>
      </c>
      <c r="AF306" s="305">
        <v>40</v>
      </c>
      <c r="AG306" s="305">
        <v>47</v>
      </c>
      <c r="AH306" s="305">
        <v>42</v>
      </c>
      <c r="AI306" s="316">
        <v>65</v>
      </c>
    </row>
    <row r="307" spans="1:35" s="86" customFormat="1">
      <c r="A307" s="170" t="s">
        <v>191</v>
      </c>
      <c r="B307" s="272" t="s">
        <v>58</v>
      </c>
      <c r="C307" s="278" t="s">
        <v>397</v>
      </c>
      <c r="D307" s="172"/>
      <c r="E307" s="265">
        <v>19</v>
      </c>
      <c r="F307" s="266">
        <v>55.263157894736842</v>
      </c>
      <c r="G307" s="266">
        <v>62.84210526315789</v>
      </c>
      <c r="H307" s="267">
        <v>0.87939698492462315</v>
      </c>
      <c r="I307" s="267">
        <v>0.98</v>
      </c>
      <c r="J307" s="169">
        <v>369400</v>
      </c>
      <c r="K307" s="85"/>
      <c r="L307" s="274">
        <v>36.083333333333336</v>
      </c>
      <c r="M307" s="274">
        <f t="shared" si="8"/>
        <v>36.819727891156468</v>
      </c>
      <c r="O307" s="275">
        <v>4</v>
      </c>
      <c r="P307" s="169">
        <v>421800</v>
      </c>
      <c r="Q307" s="276">
        <v>75.75</v>
      </c>
      <c r="R307" s="276">
        <v>64.550022232103146</v>
      </c>
      <c r="S307" s="276">
        <v>67</v>
      </c>
      <c r="T307" s="277">
        <v>0.96805111821086265</v>
      </c>
      <c r="U307" s="277">
        <v>78.25</v>
      </c>
      <c r="W307" s="67" t="s">
        <v>191</v>
      </c>
      <c r="X307" s="67" t="s">
        <v>397</v>
      </c>
      <c r="Y307" s="67"/>
      <c r="Z307" s="67" t="s">
        <v>829</v>
      </c>
      <c r="AA307" s="317">
        <v>347100</v>
      </c>
      <c r="AB307" s="71">
        <v>9</v>
      </c>
      <c r="AC307" s="67" t="s">
        <v>826</v>
      </c>
      <c r="AD307" s="59">
        <v>716</v>
      </c>
      <c r="AE307" s="305">
        <v>0.78</v>
      </c>
      <c r="AF307" s="305">
        <v>62</v>
      </c>
      <c r="AG307" s="305">
        <v>80</v>
      </c>
      <c r="AH307" s="305">
        <v>53</v>
      </c>
      <c r="AI307" s="316">
        <v>45</v>
      </c>
    </row>
    <row r="308" spans="1:35" s="86" customFormat="1">
      <c r="A308" s="170" t="s">
        <v>166</v>
      </c>
      <c r="B308" s="272" t="s">
        <v>104</v>
      </c>
      <c r="C308" s="172" t="s">
        <v>14</v>
      </c>
      <c r="D308" s="172"/>
      <c r="E308" s="265">
        <v>12</v>
      </c>
      <c r="F308" s="266">
        <v>35.75</v>
      </c>
      <c r="G308" s="266">
        <v>34.166666666666664</v>
      </c>
      <c r="H308" s="267">
        <v>1.0463414634146342</v>
      </c>
      <c r="I308" s="267">
        <v>1.04</v>
      </c>
      <c r="J308" s="169">
        <v>239000</v>
      </c>
      <c r="K308" s="273"/>
      <c r="L308" s="268">
        <v>39.708333333333336</v>
      </c>
      <c r="M308" s="274">
        <f t="shared" si="8"/>
        <v>38.181089743589745</v>
      </c>
      <c r="O308" s="275">
        <v>0</v>
      </c>
      <c r="P308" s="169">
        <v>239000</v>
      </c>
      <c r="Q308" s="276">
        <v>0</v>
      </c>
      <c r="R308" s="276">
        <v>35.423151030087446</v>
      </c>
      <c r="S308" s="276">
        <v>0</v>
      </c>
      <c r="T308" s="277">
        <v>0</v>
      </c>
      <c r="U308" s="277">
        <v>0</v>
      </c>
      <c r="W308" s="67"/>
      <c r="X308" s="67"/>
      <c r="Y308" s="67"/>
      <c r="Z308" s="67"/>
      <c r="AA308" s="318">
        <v>239000</v>
      </c>
      <c r="AB308" s="310">
        <v>0</v>
      </c>
      <c r="AC308" s="67"/>
      <c r="AD308" s="59"/>
      <c r="AE308" s="294">
        <v>0</v>
      </c>
      <c r="AF308" s="293">
        <v>0</v>
      </c>
      <c r="AG308" s="294">
        <v>0</v>
      </c>
      <c r="AH308" s="293">
        <v>0</v>
      </c>
      <c r="AI308" s="293">
        <v>35</v>
      </c>
    </row>
    <row r="309" spans="1:35" s="86" customFormat="1">
      <c r="A309" s="170" t="s">
        <v>304</v>
      </c>
      <c r="B309" s="272" t="s">
        <v>23</v>
      </c>
      <c r="C309" s="278" t="s">
        <v>14</v>
      </c>
      <c r="D309" s="278"/>
      <c r="E309" s="265">
        <v>18</v>
      </c>
      <c r="F309" s="266">
        <v>36.611111111111114</v>
      </c>
      <c r="G309" s="266">
        <v>38.666666666666671</v>
      </c>
      <c r="H309" s="267">
        <v>0.94683908045977017</v>
      </c>
      <c r="I309" s="267">
        <v>0.91</v>
      </c>
      <c r="J309" s="169">
        <v>244700</v>
      </c>
      <c r="K309" s="273"/>
      <c r="L309" s="268">
        <v>35.53846153846154</v>
      </c>
      <c r="M309" s="274">
        <f t="shared" si="8"/>
        <v>39.053254437869825</v>
      </c>
      <c r="O309" s="275">
        <v>3</v>
      </c>
      <c r="P309" s="169">
        <v>254700</v>
      </c>
      <c r="Q309" s="276">
        <v>43</v>
      </c>
      <c r="R309" s="276">
        <v>29.250333481547358</v>
      </c>
      <c r="S309" s="276">
        <v>43</v>
      </c>
      <c r="T309" s="277">
        <v>0.88965517241379921</v>
      </c>
      <c r="U309" s="277">
        <v>48.333333333333002</v>
      </c>
      <c r="W309" s="67" t="s">
        <v>304</v>
      </c>
      <c r="X309" s="67" t="s">
        <v>14</v>
      </c>
      <c r="Y309" s="67"/>
      <c r="Z309" s="67" t="s">
        <v>827</v>
      </c>
      <c r="AA309" s="317">
        <v>269700</v>
      </c>
      <c r="AB309" s="71">
        <v>7</v>
      </c>
      <c r="AC309" s="67" t="s">
        <v>826</v>
      </c>
      <c r="AD309" s="59">
        <v>329</v>
      </c>
      <c r="AE309" s="305">
        <v>0.92</v>
      </c>
      <c r="AF309" s="305">
        <v>43</v>
      </c>
      <c r="AG309" s="305">
        <v>47</v>
      </c>
      <c r="AH309" s="305">
        <v>43</v>
      </c>
      <c r="AI309" s="316">
        <v>34</v>
      </c>
    </row>
    <row r="310" spans="1:35" s="86" customFormat="1">
      <c r="A310" s="170" t="s">
        <v>192</v>
      </c>
      <c r="B310" s="272" t="s">
        <v>106</v>
      </c>
      <c r="C310" s="278" t="s">
        <v>8</v>
      </c>
      <c r="D310" s="278" t="s">
        <v>6</v>
      </c>
      <c r="E310" s="265">
        <v>24</v>
      </c>
      <c r="F310" s="266">
        <v>45.458333333333336</v>
      </c>
      <c r="G310" s="266">
        <v>69.708333333333329</v>
      </c>
      <c r="H310" s="267">
        <v>0.65212193664076512</v>
      </c>
      <c r="I310" s="267">
        <v>0.57999999999999996</v>
      </c>
      <c r="J310" s="169">
        <v>303900</v>
      </c>
      <c r="K310" s="273"/>
      <c r="L310" s="274">
        <v>39.391304347826086</v>
      </c>
      <c r="M310" s="274">
        <f t="shared" si="8"/>
        <v>67.916041979010501</v>
      </c>
      <c r="O310" s="275">
        <v>4</v>
      </c>
      <c r="P310" s="169">
        <v>306800</v>
      </c>
      <c r="Q310" s="276">
        <v>41</v>
      </c>
      <c r="R310" s="276">
        <v>24.416184971098261</v>
      </c>
      <c r="S310" s="276">
        <v>49</v>
      </c>
      <c r="T310" s="277">
        <v>0.56944444444444442</v>
      </c>
      <c r="U310" s="277">
        <v>72</v>
      </c>
      <c r="W310" s="67" t="s">
        <v>192</v>
      </c>
      <c r="X310" s="67" t="s">
        <v>8</v>
      </c>
      <c r="Y310" s="67" t="s">
        <v>6</v>
      </c>
      <c r="Z310" s="67" t="s">
        <v>840</v>
      </c>
      <c r="AA310" s="317">
        <v>258900</v>
      </c>
      <c r="AB310" s="71">
        <v>8</v>
      </c>
      <c r="AC310" s="67" t="s">
        <v>826</v>
      </c>
      <c r="AD310" s="59">
        <v>563</v>
      </c>
      <c r="AE310" s="305">
        <v>0.54</v>
      </c>
      <c r="AF310" s="305">
        <v>38</v>
      </c>
      <c r="AG310" s="305">
        <v>70</v>
      </c>
      <c r="AH310" s="305">
        <v>36</v>
      </c>
      <c r="AI310" s="316">
        <v>49</v>
      </c>
    </row>
    <row r="311" spans="1:35" s="86" customFormat="1">
      <c r="A311" s="170" t="s">
        <v>346</v>
      </c>
      <c r="B311" s="272" t="s">
        <v>4</v>
      </c>
      <c r="C311" s="278" t="s">
        <v>6</v>
      </c>
      <c r="D311" s="278" t="s">
        <v>3</v>
      </c>
      <c r="E311" s="265">
        <v>17</v>
      </c>
      <c r="F311" s="266">
        <v>39.529411764705884</v>
      </c>
      <c r="G311" s="266">
        <v>78.764705882352942</v>
      </c>
      <c r="H311" s="267">
        <v>0.50186706497386113</v>
      </c>
      <c r="I311" s="267">
        <v>0.41</v>
      </c>
      <c r="J311" s="169">
        <v>264200</v>
      </c>
      <c r="K311" s="273"/>
      <c r="L311" s="274">
        <v>32.272727272727273</v>
      </c>
      <c r="M311" s="274">
        <f t="shared" si="8"/>
        <v>78.713968957871401</v>
      </c>
      <c r="O311" s="275">
        <v>0</v>
      </c>
      <c r="P311" s="169">
        <v>264200</v>
      </c>
      <c r="Q311" s="276">
        <v>0</v>
      </c>
      <c r="R311" s="276">
        <v>39.158144360456497</v>
      </c>
      <c r="S311" s="276">
        <v>0</v>
      </c>
      <c r="T311" s="277">
        <v>0</v>
      </c>
      <c r="U311" s="277">
        <v>0</v>
      </c>
      <c r="W311" s="67" t="s">
        <v>346</v>
      </c>
      <c r="X311" s="67" t="s">
        <v>6</v>
      </c>
      <c r="Y311" s="67" t="s">
        <v>3</v>
      </c>
      <c r="Z311" s="67" t="s">
        <v>833</v>
      </c>
      <c r="AA311" s="317">
        <v>204800</v>
      </c>
      <c r="AB311" s="71">
        <v>4</v>
      </c>
      <c r="AC311" s="67" t="s">
        <v>826</v>
      </c>
      <c r="AD311" s="59">
        <v>164</v>
      </c>
      <c r="AE311" s="305">
        <v>0.7</v>
      </c>
      <c r="AF311" s="305">
        <v>29</v>
      </c>
      <c r="AG311" s="305">
        <v>41</v>
      </c>
      <c r="AH311" s="305">
        <v>8</v>
      </c>
      <c r="AI311" s="316">
        <v>73</v>
      </c>
    </row>
    <row r="312" spans="1:35" s="86" customFormat="1">
      <c r="A312" s="170" t="s">
        <v>96</v>
      </c>
      <c r="B312" s="272" t="s">
        <v>104</v>
      </c>
      <c r="C312" s="278" t="s">
        <v>14</v>
      </c>
      <c r="D312" s="278" t="s">
        <v>8</v>
      </c>
      <c r="E312" s="265">
        <v>23</v>
      </c>
      <c r="F312" s="266">
        <v>73.739130434782609</v>
      </c>
      <c r="G312" s="266">
        <v>66.913043478260875</v>
      </c>
      <c r="H312" s="267">
        <v>1.1020142949967511</v>
      </c>
      <c r="I312" s="267">
        <v>1.1299999999999999</v>
      </c>
      <c r="J312" s="169">
        <v>492900</v>
      </c>
      <c r="K312" s="273"/>
      <c r="L312" s="274">
        <v>60.89473684210526</v>
      </c>
      <c r="M312" s="274">
        <f t="shared" si="8"/>
        <v>53.889147647880769</v>
      </c>
      <c r="O312" s="275">
        <v>4</v>
      </c>
      <c r="P312" s="169">
        <v>442400</v>
      </c>
      <c r="Q312" s="276">
        <v>52.75</v>
      </c>
      <c r="R312" s="276">
        <v>79.70964873277012</v>
      </c>
      <c r="S312" s="276">
        <v>60</v>
      </c>
      <c r="T312" s="277">
        <v>0.88655462184873945</v>
      </c>
      <c r="U312" s="277">
        <v>59.5</v>
      </c>
      <c r="W312" s="67" t="s">
        <v>96</v>
      </c>
      <c r="X312" s="67" t="s">
        <v>8</v>
      </c>
      <c r="Y312" s="67" t="s">
        <v>14</v>
      </c>
      <c r="Z312" s="67" t="s">
        <v>830</v>
      </c>
      <c r="AA312" s="317">
        <v>369100</v>
      </c>
      <c r="AB312" s="71">
        <v>9</v>
      </c>
      <c r="AC312" s="67" t="s">
        <v>826</v>
      </c>
      <c r="AD312" s="59">
        <v>516</v>
      </c>
      <c r="AE312" s="305">
        <v>0.97</v>
      </c>
      <c r="AF312" s="305">
        <v>55</v>
      </c>
      <c r="AG312" s="305">
        <v>57</v>
      </c>
      <c r="AH312" s="305">
        <v>66</v>
      </c>
      <c r="AI312" s="316">
        <v>27</v>
      </c>
    </row>
    <row r="313" spans="1:35" s="86" customFormat="1">
      <c r="A313" s="170" t="s">
        <v>21</v>
      </c>
      <c r="B313" s="272" t="s">
        <v>4</v>
      </c>
      <c r="C313" s="278" t="s">
        <v>536</v>
      </c>
      <c r="D313" s="278"/>
      <c r="E313" s="265">
        <v>24</v>
      </c>
      <c r="F313" s="266">
        <v>66.541666666666671</v>
      </c>
      <c r="G313" s="266">
        <v>80.208333333333343</v>
      </c>
      <c r="H313" s="267">
        <v>0.82961038961038958</v>
      </c>
      <c r="I313" s="267">
        <v>0.81</v>
      </c>
      <c r="J313" s="169">
        <v>444800</v>
      </c>
      <c r="K313" s="85"/>
      <c r="L313" s="274">
        <v>64.666666666666671</v>
      </c>
      <c r="M313" s="274">
        <f t="shared" si="8"/>
        <v>79.835390946502059</v>
      </c>
      <c r="O313" s="275">
        <v>4</v>
      </c>
      <c r="P313" s="169">
        <v>390800</v>
      </c>
      <c r="Q313" s="276">
        <v>52</v>
      </c>
      <c r="R313" s="276">
        <v>130.76611827478879</v>
      </c>
      <c r="S313" s="276">
        <v>41.333333333333336</v>
      </c>
      <c r="T313" s="277">
        <v>0.63414634146341464</v>
      </c>
      <c r="U313" s="277">
        <v>82</v>
      </c>
      <c r="W313" s="69" t="s">
        <v>21</v>
      </c>
      <c r="X313" s="302" t="s">
        <v>536</v>
      </c>
      <c r="Y313" s="69"/>
      <c r="Z313" s="69" t="s">
        <v>833</v>
      </c>
      <c r="AA313" s="320">
        <v>424800</v>
      </c>
      <c r="AB313" s="314">
        <v>9</v>
      </c>
      <c r="AC313" s="69" t="s">
        <v>826</v>
      </c>
      <c r="AD313" s="307">
        <v>726</v>
      </c>
      <c r="AE313" s="316">
        <v>0.77</v>
      </c>
      <c r="AF313" s="316">
        <v>62</v>
      </c>
      <c r="AG313" s="316">
        <v>81</v>
      </c>
      <c r="AH313" s="316">
        <v>66</v>
      </c>
      <c r="AI313" s="316">
        <v>69</v>
      </c>
    </row>
    <row r="314" spans="1:35" s="86" customFormat="1">
      <c r="A314" s="170" t="s">
        <v>499</v>
      </c>
      <c r="B314" s="272" t="s">
        <v>58</v>
      </c>
      <c r="C314" s="172" t="s">
        <v>6</v>
      </c>
      <c r="D314" s="172"/>
      <c r="E314" s="265">
        <v>7</v>
      </c>
      <c r="F314" s="266">
        <v>54.142857142857146</v>
      </c>
      <c r="G314" s="266">
        <v>71</v>
      </c>
      <c r="H314" s="267">
        <v>0.76257545271629779</v>
      </c>
      <c r="I314" s="267">
        <v>0</v>
      </c>
      <c r="J314" s="169">
        <v>325700</v>
      </c>
      <c r="K314" s="85"/>
      <c r="L314" s="274">
        <v>0</v>
      </c>
      <c r="M314" s="274">
        <v>0</v>
      </c>
      <c r="O314" s="275">
        <v>0</v>
      </c>
      <c r="P314" s="169">
        <v>325700</v>
      </c>
      <c r="Q314" s="276">
        <v>0</v>
      </c>
      <c r="R314" s="276">
        <v>48.273306654809545</v>
      </c>
      <c r="S314" s="276">
        <v>0</v>
      </c>
      <c r="T314" s="277">
        <v>0</v>
      </c>
      <c r="U314" s="277">
        <v>0</v>
      </c>
      <c r="W314" s="67" t="s">
        <v>499</v>
      </c>
      <c r="X314" s="67" t="s">
        <v>6</v>
      </c>
      <c r="Y314" s="67"/>
      <c r="Z314" s="67" t="s">
        <v>829</v>
      </c>
      <c r="AA314" s="317">
        <v>261100</v>
      </c>
      <c r="AB314" s="71">
        <v>3</v>
      </c>
      <c r="AC314" s="67" t="s">
        <v>826</v>
      </c>
      <c r="AD314" s="59">
        <v>48</v>
      </c>
      <c r="AE314" s="305">
        <v>0.71</v>
      </c>
      <c r="AF314" s="305">
        <v>11</v>
      </c>
      <c r="AG314" s="305">
        <v>16</v>
      </c>
      <c r="AH314" s="305">
        <v>11</v>
      </c>
      <c r="AI314" s="316">
        <v>100</v>
      </c>
    </row>
    <row r="315" spans="1:35" s="86" customFormat="1">
      <c r="A315" s="170" t="s">
        <v>434</v>
      </c>
      <c r="B315" s="272" t="s">
        <v>107</v>
      </c>
      <c r="C315" s="172" t="s">
        <v>6</v>
      </c>
      <c r="D315" s="172" t="s">
        <v>3</v>
      </c>
      <c r="E315" s="265">
        <v>24</v>
      </c>
      <c r="F315" s="266">
        <v>43.416666666666664</v>
      </c>
      <c r="G315" s="266">
        <v>75.416666666666657</v>
      </c>
      <c r="H315" s="267">
        <v>0.57569060773480663</v>
      </c>
      <c r="I315" s="267">
        <v>0</v>
      </c>
      <c r="J315" s="169">
        <v>290200</v>
      </c>
      <c r="K315" s="273"/>
      <c r="L315" s="274">
        <v>0</v>
      </c>
      <c r="M315" s="274">
        <v>0</v>
      </c>
      <c r="O315" s="275">
        <v>4</v>
      </c>
      <c r="P315" s="169">
        <v>330400</v>
      </c>
      <c r="Q315" s="276">
        <v>65.5</v>
      </c>
      <c r="R315" s="276">
        <v>13.90973766118276</v>
      </c>
      <c r="S315" s="276">
        <v>53</v>
      </c>
      <c r="T315" s="277">
        <v>0.81874999999999998</v>
      </c>
      <c r="U315" s="277">
        <v>80</v>
      </c>
      <c r="W315" s="67" t="s">
        <v>434</v>
      </c>
      <c r="X315" s="67" t="s">
        <v>3</v>
      </c>
      <c r="Y315" s="67" t="s">
        <v>6</v>
      </c>
      <c r="Z315" s="67" t="s">
        <v>835</v>
      </c>
      <c r="AA315" s="317">
        <v>323000</v>
      </c>
      <c r="AB315" s="71">
        <v>6</v>
      </c>
      <c r="AC315" s="67" t="s">
        <v>826</v>
      </c>
      <c r="AD315" s="59">
        <v>470</v>
      </c>
      <c r="AE315" s="305">
        <v>0.66</v>
      </c>
      <c r="AF315" s="305">
        <v>52</v>
      </c>
      <c r="AG315" s="305">
        <v>78</v>
      </c>
      <c r="AH315" s="305">
        <v>41</v>
      </c>
      <c r="AI315" s="316">
        <v>99</v>
      </c>
    </row>
    <row r="316" spans="1:35" s="86" customFormat="1">
      <c r="A316" s="170" t="s">
        <v>500</v>
      </c>
      <c r="B316" s="272" t="s">
        <v>107</v>
      </c>
      <c r="C316" s="172" t="s">
        <v>14</v>
      </c>
      <c r="D316" s="172"/>
      <c r="E316" s="265">
        <v>0</v>
      </c>
      <c r="F316" s="266">
        <v>0</v>
      </c>
      <c r="G316" s="266" t="s">
        <v>693</v>
      </c>
      <c r="H316" s="267">
        <v>0</v>
      </c>
      <c r="I316" s="267">
        <v>0</v>
      </c>
      <c r="J316" s="169">
        <v>122600</v>
      </c>
      <c r="K316" s="85"/>
      <c r="L316" s="274">
        <v>0</v>
      </c>
      <c r="M316" s="274">
        <v>0</v>
      </c>
      <c r="O316" s="275">
        <v>0</v>
      </c>
      <c r="P316" s="169">
        <v>122600</v>
      </c>
      <c r="Q316" s="276">
        <v>0</v>
      </c>
      <c r="R316" s="276">
        <v>18.171038980287534</v>
      </c>
      <c r="S316" s="276">
        <v>0</v>
      </c>
      <c r="T316" s="277">
        <v>0</v>
      </c>
      <c r="U316" s="277">
        <v>0</v>
      </c>
      <c r="W316" s="67"/>
      <c r="X316" s="67"/>
      <c r="Y316" s="67"/>
      <c r="Z316" s="67"/>
      <c r="AA316" s="318">
        <v>122600</v>
      </c>
      <c r="AB316" s="310">
        <v>0</v>
      </c>
      <c r="AC316" s="67"/>
      <c r="AD316" s="59"/>
      <c r="AE316" s="294">
        <v>0</v>
      </c>
      <c r="AF316" s="293">
        <v>0</v>
      </c>
      <c r="AG316" s="294">
        <v>0</v>
      </c>
      <c r="AH316" s="293">
        <v>0</v>
      </c>
      <c r="AI316" s="293">
        <v>18.171038980287534</v>
      </c>
    </row>
    <row r="317" spans="1:35" s="86" customFormat="1">
      <c r="A317" s="287" t="s">
        <v>795</v>
      </c>
      <c r="B317" s="280" t="s">
        <v>657</v>
      </c>
      <c r="C317" s="281" t="s">
        <v>6</v>
      </c>
      <c r="D317" s="181"/>
      <c r="E317" s="282">
        <v>0</v>
      </c>
      <c r="F317" s="283">
        <v>0</v>
      </c>
      <c r="G317" s="283">
        <v>0</v>
      </c>
      <c r="H317" s="284">
        <v>0</v>
      </c>
      <c r="I317" s="284">
        <v>0</v>
      </c>
      <c r="J317" s="180">
        <v>122600</v>
      </c>
      <c r="K317" s="285"/>
      <c r="L317" s="286">
        <v>0</v>
      </c>
      <c r="M317" s="286">
        <v>0</v>
      </c>
      <c r="N317" s="287"/>
      <c r="O317" s="288">
        <v>1</v>
      </c>
      <c r="P317" s="180">
        <v>122600</v>
      </c>
      <c r="Q317" s="289">
        <v>48</v>
      </c>
      <c r="R317" s="289">
        <v>-41.486883059137398</v>
      </c>
      <c r="S317" s="289">
        <v>48</v>
      </c>
      <c r="T317" s="290">
        <v>0.6</v>
      </c>
      <c r="U317" s="290">
        <v>80</v>
      </c>
      <c r="W317" s="67" t="s">
        <v>795</v>
      </c>
      <c r="X317" s="67" t="s">
        <v>6</v>
      </c>
      <c r="Y317" s="67"/>
      <c r="Z317" s="67" t="s">
        <v>841</v>
      </c>
      <c r="AA317" s="317">
        <v>122600</v>
      </c>
      <c r="AB317" s="71">
        <v>1</v>
      </c>
      <c r="AC317" s="67" t="s">
        <v>826</v>
      </c>
      <c r="AD317" s="59">
        <v>80</v>
      </c>
      <c r="AE317" s="305">
        <v>0.6</v>
      </c>
      <c r="AF317" s="305">
        <v>48</v>
      </c>
      <c r="AG317" s="305">
        <v>80</v>
      </c>
      <c r="AH317" s="305">
        <v>0</v>
      </c>
      <c r="AI317" s="316">
        <v>-39</v>
      </c>
    </row>
    <row r="318" spans="1:35" s="86" customFormat="1">
      <c r="A318" s="170" t="s">
        <v>121</v>
      </c>
      <c r="B318" s="272" t="s">
        <v>82</v>
      </c>
      <c r="C318" s="172" t="s">
        <v>8</v>
      </c>
      <c r="D318" s="172"/>
      <c r="E318" s="265">
        <v>22</v>
      </c>
      <c r="F318" s="266">
        <v>42.68181818181818</v>
      </c>
      <c r="G318" s="266">
        <v>59.772727272727273</v>
      </c>
      <c r="H318" s="267">
        <v>0.71406844106463874</v>
      </c>
      <c r="I318" s="267">
        <v>0.65</v>
      </c>
      <c r="J318" s="169">
        <v>285300</v>
      </c>
      <c r="K318" s="85"/>
      <c r="L318" s="268">
        <v>39.157894736842103</v>
      </c>
      <c r="M318" s="274">
        <f t="shared" ref="M318:M326" si="9">L318/I318</f>
        <v>60.242914979757082</v>
      </c>
      <c r="O318" s="275">
        <v>3</v>
      </c>
      <c r="P318" s="169">
        <v>273400</v>
      </c>
      <c r="Q318" s="276">
        <v>36</v>
      </c>
      <c r="R318" s="276">
        <v>54.565140062249895</v>
      </c>
      <c r="S318" s="276">
        <v>36</v>
      </c>
      <c r="T318" s="277">
        <v>0.55102040816326814</v>
      </c>
      <c r="U318" s="277">
        <v>65.333333333333002</v>
      </c>
      <c r="W318" s="67" t="s">
        <v>121</v>
      </c>
      <c r="X318" s="67" t="s">
        <v>8</v>
      </c>
      <c r="Y318" s="67"/>
      <c r="Z318" s="67" t="s">
        <v>832</v>
      </c>
      <c r="AA318" s="317">
        <v>269500</v>
      </c>
      <c r="AB318" s="71">
        <v>7</v>
      </c>
      <c r="AC318" s="67" t="s">
        <v>826</v>
      </c>
      <c r="AD318" s="59">
        <v>437</v>
      </c>
      <c r="AE318" s="305">
        <v>0.65</v>
      </c>
      <c r="AF318" s="305">
        <v>40</v>
      </c>
      <c r="AG318" s="305">
        <v>62</v>
      </c>
      <c r="AH318" s="305">
        <v>46</v>
      </c>
      <c r="AI318" s="316">
        <v>29</v>
      </c>
    </row>
    <row r="319" spans="1:35" s="86" customFormat="1">
      <c r="A319" s="170" t="s">
        <v>72</v>
      </c>
      <c r="B319" s="272" t="s">
        <v>4</v>
      </c>
      <c r="C319" s="278" t="s">
        <v>6</v>
      </c>
      <c r="D319" s="278"/>
      <c r="E319" s="265">
        <v>1</v>
      </c>
      <c r="F319" s="266">
        <v>25</v>
      </c>
      <c r="G319" s="266">
        <v>80</v>
      </c>
      <c r="H319" s="267">
        <v>0.3125</v>
      </c>
      <c r="I319" s="267">
        <v>0.48</v>
      </c>
      <c r="J319" s="169">
        <v>167100</v>
      </c>
      <c r="K319" s="85"/>
      <c r="L319" s="268">
        <v>38.5</v>
      </c>
      <c r="M319" s="274">
        <f t="shared" si="9"/>
        <v>80.208333333333343</v>
      </c>
      <c r="O319" s="275">
        <v>4</v>
      </c>
      <c r="P319" s="169">
        <v>185400</v>
      </c>
      <c r="Q319" s="276">
        <v>33</v>
      </c>
      <c r="R319" s="276">
        <v>22.436638506002666</v>
      </c>
      <c r="S319" s="276">
        <v>29.666666666666668</v>
      </c>
      <c r="T319" s="277">
        <v>0.40243902439024393</v>
      </c>
      <c r="U319" s="277">
        <v>82</v>
      </c>
      <c r="W319" s="67" t="s">
        <v>72</v>
      </c>
      <c r="X319" s="67" t="s">
        <v>6</v>
      </c>
      <c r="Y319" s="67"/>
      <c r="Z319" s="67" t="s">
        <v>833</v>
      </c>
      <c r="AA319" s="317">
        <v>290000</v>
      </c>
      <c r="AB319" s="71">
        <v>9</v>
      </c>
      <c r="AC319" s="67" t="s">
        <v>826</v>
      </c>
      <c r="AD319" s="59">
        <v>727</v>
      </c>
      <c r="AE319" s="305">
        <v>0.55000000000000004</v>
      </c>
      <c r="AF319" s="305">
        <v>45</v>
      </c>
      <c r="AG319" s="305">
        <v>81</v>
      </c>
      <c r="AH319" s="305">
        <v>54</v>
      </c>
      <c r="AI319" s="316">
        <v>-3</v>
      </c>
    </row>
    <row r="320" spans="1:35" s="86" customFormat="1">
      <c r="A320" s="170" t="s">
        <v>383</v>
      </c>
      <c r="B320" s="272" t="s">
        <v>4</v>
      </c>
      <c r="C320" s="172" t="s">
        <v>14</v>
      </c>
      <c r="D320" s="172"/>
      <c r="E320" s="265">
        <v>0</v>
      </c>
      <c r="F320" s="266">
        <v>0</v>
      </c>
      <c r="G320" s="266" t="s">
        <v>693</v>
      </c>
      <c r="H320" s="267">
        <v>0</v>
      </c>
      <c r="I320" s="267">
        <v>0.89</v>
      </c>
      <c r="J320" s="169">
        <v>132000</v>
      </c>
      <c r="K320" s="85"/>
      <c r="L320" s="274">
        <v>15.6</v>
      </c>
      <c r="M320" s="274">
        <f t="shared" si="9"/>
        <v>17.528089887640448</v>
      </c>
      <c r="O320" s="275">
        <v>0</v>
      </c>
      <c r="P320" s="169">
        <v>132000</v>
      </c>
      <c r="Q320" s="276">
        <v>0</v>
      </c>
      <c r="R320" s="276">
        <v>19.564250778123611</v>
      </c>
      <c r="S320" s="276">
        <v>0</v>
      </c>
      <c r="T320" s="277">
        <v>0</v>
      </c>
      <c r="U320" s="277">
        <v>0</v>
      </c>
      <c r="W320" s="67"/>
      <c r="X320" s="67"/>
      <c r="Y320" s="67"/>
      <c r="Z320" s="67"/>
      <c r="AA320" s="318">
        <v>132000</v>
      </c>
      <c r="AB320" s="310">
        <v>0</v>
      </c>
      <c r="AC320" s="67"/>
      <c r="AD320" s="59"/>
      <c r="AE320" s="294">
        <v>0</v>
      </c>
      <c r="AF320" s="293">
        <v>0</v>
      </c>
      <c r="AG320" s="294">
        <v>0</v>
      </c>
      <c r="AH320" s="293">
        <v>0</v>
      </c>
      <c r="AI320" s="293">
        <v>20</v>
      </c>
    </row>
    <row r="321" spans="1:35" s="86" customFormat="1">
      <c r="A321" s="287" t="s">
        <v>796</v>
      </c>
      <c r="B321" s="280" t="s">
        <v>31</v>
      </c>
      <c r="C321" s="281" t="s">
        <v>6</v>
      </c>
      <c r="D321" s="181"/>
      <c r="E321" s="282">
        <v>0</v>
      </c>
      <c r="F321" s="283">
        <v>0</v>
      </c>
      <c r="G321" s="283">
        <v>0</v>
      </c>
      <c r="H321" s="284">
        <v>0</v>
      </c>
      <c r="I321" s="284">
        <v>0</v>
      </c>
      <c r="J321" s="180">
        <v>122600</v>
      </c>
      <c r="K321" s="285"/>
      <c r="L321" s="286">
        <v>0</v>
      </c>
      <c r="M321" s="286">
        <v>0</v>
      </c>
      <c r="N321" s="287"/>
      <c r="O321" s="288">
        <v>2</v>
      </c>
      <c r="P321" s="180">
        <v>122600</v>
      </c>
      <c r="Q321" s="289">
        <v>34.5</v>
      </c>
      <c r="R321" s="289">
        <v>-14.486883059137398</v>
      </c>
      <c r="S321" s="289">
        <v>34.5</v>
      </c>
      <c r="T321" s="290">
        <v>0.43125000000000002</v>
      </c>
      <c r="U321" s="290">
        <v>80</v>
      </c>
      <c r="W321" s="67" t="s">
        <v>796</v>
      </c>
      <c r="X321" s="67" t="s">
        <v>6</v>
      </c>
      <c r="Y321" s="67"/>
      <c r="Z321" s="67" t="s">
        <v>825</v>
      </c>
      <c r="AA321" s="317">
        <v>224300</v>
      </c>
      <c r="AB321" s="71">
        <v>6</v>
      </c>
      <c r="AC321" s="67" t="s">
        <v>826</v>
      </c>
      <c r="AD321" s="59">
        <v>478</v>
      </c>
      <c r="AE321" s="305">
        <v>0.5</v>
      </c>
      <c r="AF321" s="305">
        <v>40</v>
      </c>
      <c r="AG321" s="305">
        <v>80</v>
      </c>
      <c r="AH321" s="305">
        <v>49</v>
      </c>
      <c r="AI321" s="316">
        <v>27</v>
      </c>
    </row>
    <row r="322" spans="1:35" s="86" customFormat="1">
      <c r="A322" s="170" t="s">
        <v>73</v>
      </c>
      <c r="B322" s="272" t="s">
        <v>53</v>
      </c>
      <c r="C322" s="172" t="s">
        <v>536</v>
      </c>
      <c r="D322" s="172"/>
      <c r="E322" s="265">
        <v>19</v>
      </c>
      <c r="F322" s="266">
        <v>58.578947368421055</v>
      </c>
      <c r="G322" s="266">
        <v>80.26315789473685</v>
      </c>
      <c r="H322" s="267">
        <v>0.72983606557377045</v>
      </c>
      <c r="I322" s="267">
        <v>0.76</v>
      </c>
      <c r="J322" s="169">
        <v>391600</v>
      </c>
      <c r="K322" s="273"/>
      <c r="L322" s="268">
        <v>58.94736842105263</v>
      </c>
      <c r="M322" s="274">
        <f t="shared" si="9"/>
        <v>77.562326869806085</v>
      </c>
      <c r="O322" s="275">
        <v>4</v>
      </c>
      <c r="P322" s="169">
        <v>353300</v>
      </c>
      <c r="Q322" s="276">
        <v>42.25</v>
      </c>
      <c r="R322" s="276">
        <v>101.09204090706982</v>
      </c>
      <c r="S322" s="276">
        <v>45.333333333333336</v>
      </c>
      <c r="T322" s="277">
        <v>0.5075075075075075</v>
      </c>
      <c r="U322" s="277">
        <v>83.25</v>
      </c>
      <c r="W322" s="69" t="s">
        <v>73</v>
      </c>
      <c r="X322" s="302" t="s">
        <v>536</v>
      </c>
      <c r="Y322" s="69"/>
      <c r="Z322" s="69" t="s">
        <v>834</v>
      </c>
      <c r="AA322" s="320">
        <v>334900</v>
      </c>
      <c r="AB322" s="314">
        <v>9</v>
      </c>
      <c r="AC322" s="69" t="s">
        <v>826</v>
      </c>
      <c r="AD322" s="307">
        <v>731</v>
      </c>
      <c r="AE322" s="316">
        <v>0.57999999999999996</v>
      </c>
      <c r="AF322" s="316">
        <v>47</v>
      </c>
      <c r="AG322" s="316">
        <v>81</v>
      </c>
      <c r="AH322" s="316">
        <v>58</v>
      </c>
      <c r="AI322" s="316">
        <v>61</v>
      </c>
    </row>
    <row r="323" spans="1:35" s="86" customFormat="1">
      <c r="A323" s="170" t="s">
        <v>57</v>
      </c>
      <c r="B323" s="272" t="s">
        <v>31</v>
      </c>
      <c r="C323" s="278" t="s">
        <v>6</v>
      </c>
      <c r="D323" s="278" t="s">
        <v>3</v>
      </c>
      <c r="E323" s="265">
        <v>10</v>
      </c>
      <c r="F323" s="266">
        <v>54.4</v>
      </c>
      <c r="G323" s="266">
        <v>81</v>
      </c>
      <c r="H323" s="267">
        <v>0.67160493827160495</v>
      </c>
      <c r="I323" s="267">
        <v>0.74</v>
      </c>
      <c r="J323" s="169">
        <v>363600</v>
      </c>
      <c r="K323" s="273"/>
      <c r="L323" s="268">
        <v>58.928571428571431</v>
      </c>
      <c r="M323" s="274">
        <f t="shared" si="9"/>
        <v>79.633204633204642</v>
      </c>
      <c r="O323" s="275">
        <v>4</v>
      </c>
      <c r="P323" s="169">
        <v>360100</v>
      </c>
      <c r="Q323" s="276">
        <v>46</v>
      </c>
      <c r="R323" s="276">
        <v>69.115606936416185</v>
      </c>
      <c r="S323" s="276">
        <v>48.333333333333336</v>
      </c>
      <c r="T323" s="277">
        <v>0.57499999999999996</v>
      </c>
      <c r="U323" s="277">
        <v>80</v>
      </c>
      <c r="W323" s="67" t="s">
        <v>57</v>
      </c>
      <c r="X323" s="67" t="s">
        <v>6</v>
      </c>
      <c r="Y323" s="67" t="s">
        <v>3</v>
      </c>
      <c r="Z323" s="67" t="s">
        <v>825</v>
      </c>
      <c r="AA323" s="317">
        <v>283000</v>
      </c>
      <c r="AB323" s="71">
        <v>9</v>
      </c>
      <c r="AC323" s="67" t="s">
        <v>826</v>
      </c>
      <c r="AD323" s="59">
        <v>720</v>
      </c>
      <c r="AE323" s="305">
        <v>0.53</v>
      </c>
      <c r="AF323" s="305">
        <v>42</v>
      </c>
      <c r="AG323" s="305">
        <v>80</v>
      </c>
      <c r="AH323" s="305">
        <v>46</v>
      </c>
      <c r="AI323" s="316">
        <v>60</v>
      </c>
    </row>
    <row r="324" spans="1:35" s="86" customFormat="1">
      <c r="A324" s="170" t="s">
        <v>43</v>
      </c>
      <c r="B324" s="272" t="s">
        <v>31</v>
      </c>
      <c r="C324" s="278" t="s">
        <v>6</v>
      </c>
      <c r="D324" s="278"/>
      <c r="E324" s="265">
        <v>22</v>
      </c>
      <c r="F324" s="266">
        <v>44.909090909090907</v>
      </c>
      <c r="G324" s="266">
        <v>80.63636363636364</v>
      </c>
      <c r="H324" s="267">
        <v>0.55693348365276207</v>
      </c>
      <c r="I324" s="267">
        <v>0.66</v>
      </c>
      <c r="J324" s="169">
        <v>300200</v>
      </c>
      <c r="K324" s="273"/>
      <c r="L324" s="274">
        <v>52.9</v>
      </c>
      <c r="M324" s="274">
        <f t="shared" si="9"/>
        <v>80.151515151515142</v>
      </c>
      <c r="O324" s="275">
        <v>4</v>
      </c>
      <c r="P324" s="169">
        <v>345000</v>
      </c>
      <c r="Q324" s="276">
        <v>52.5</v>
      </c>
      <c r="R324" s="276">
        <v>57.401511783014683</v>
      </c>
      <c r="S324" s="276">
        <v>60.333333333333336</v>
      </c>
      <c r="T324" s="277">
        <v>0.65625</v>
      </c>
      <c r="U324" s="277">
        <v>80</v>
      </c>
      <c r="W324" s="67" t="s">
        <v>43</v>
      </c>
      <c r="X324" s="67" t="s">
        <v>6</v>
      </c>
      <c r="Y324" s="67"/>
      <c r="Z324" s="67" t="s">
        <v>825</v>
      </c>
      <c r="AA324" s="317">
        <v>357400</v>
      </c>
      <c r="AB324" s="71">
        <v>9</v>
      </c>
      <c r="AC324" s="67" t="s">
        <v>826</v>
      </c>
      <c r="AD324" s="59">
        <v>720</v>
      </c>
      <c r="AE324" s="305">
        <v>0.7</v>
      </c>
      <c r="AF324" s="305">
        <v>56</v>
      </c>
      <c r="AG324" s="305">
        <v>80</v>
      </c>
      <c r="AH324" s="305">
        <v>63</v>
      </c>
      <c r="AI324" s="316">
        <v>34</v>
      </c>
    </row>
    <row r="325" spans="1:35" s="86" customFormat="1">
      <c r="A325" s="170" t="s">
        <v>347</v>
      </c>
      <c r="B325" s="272" t="s">
        <v>55</v>
      </c>
      <c r="C325" s="278" t="s">
        <v>397</v>
      </c>
      <c r="D325" s="278" t="s">
        <v>37</v>
      </c>
      <c r="E325" s="265">
        <v>7</v>
      </c>
      <c r="F325" s="266">
        <v>38.571428571428569</v>
      </c>
      <c r="G325" s="266">
        <v>35.571428571428569</v>
      </c>
      <c r="H325" s="267">
        <v>1.0843373493975903</v>
      </c>
      <c r="I325" s="267">
        <v>0.7</v>
      </c>
      <c r="J325" s="169">
        <v>232000</v>
      </c>
      <c r="K325" s="273"/>
      <c r="L325" s="274">
        <v>46.588235294117645</v>
      </c>
      <c r="M325" s="274">
        <f t="shared" si="9"/>
        <v>66.554621848739501</v>
      </c>
      <c r="O325" s="275">
        <v>0</v>
      </c>
      <c r="P325" s="169">
        <v>232000</v>
      </c>
      <c r="Q325" s="276">
        <v>0</v>
      </c>
      <c r="R325" s="276">
        <v>34.385652882762706</v>
      </c>
      <c r="S325" s="276">
        <v>0</v>
      </c>
      <c r="T325" s="277">
        <v>0</v>
      </c>
      <c r="U325" s="277">
        <v>0</v>
      </c>
      <c r="W325" s="67"/>
      <c r="X325" s="67"/>
      <c r="Y325" s="67"/>
      <c r="Z325" s="67"/>
      <c r="AA325" s="318">
        <v>232000</v>
      </c>
      <c r="AB325" s="310">
        <v>0</v>
      </c>
      <c r="AC325" s="67"/>
      <c r="AD325" s="59"/>
      <c r="AE325" s="294">
        <v>0</v>
      </c>
      <c r="AF325" s="293">
        <v>0</v>
      </c>
      <c r="AG325" s="294">
        <v>0</v>
      </c>
      <c r="AH325" s="293">
        <v>0</v>
      </c>
      <c r="AI325" s="293">
        <v>34</v>
      </c>
    </row>
    <row r="326" spans="1:35" s="86" customFormat="1">
      <c r="A326" s="170" t="s">
        <v>324</v>
      </c>
      <c r="B326" s="272" t="s">
        <v>24</v>
      </c>
      <c r="C326" s="278" t="s">
        <v>536</v>
      </c>
      <c r="D326" s="278"/>
      <c r="E326" s="265">
        <v>23</v>
      </c>
      <c r="F326" s="266">
        <v>55.521739130434781</v>
      </c>
      <c r="G326" s="266">
        <v>80.217391304347814</v>
      </c>
      <c r="H326" s="267">
        <v>0.69214092140921413</v>
      </c>
      <c r="I326" s="267">
        <v>0.47</v>
      </c>
      <c r="J326" s="169">
        <v>371100</v>
      </c>
      <c r="K326" s="85"/>
      <c r="L326" s="274">
        <v>37.75</v>
      </c>
      <c r="M326" s="274">
        <f t="shared" si="9"/>
        <v>80.319148936170222</v>
      </c>
      <c r="O326" s="275">
        <v>4</v>
      </c>
      <c r="P326" s="169">
        <v>324800</v>
      </c>
      <c r="Q326" s="276">
        <v>45.75</v>
      </c>
      <c r="R326" s="276">
        <v>48.419742107603383</v>
      </c>
      <c r="S326" s="276">
        <v>41.666666666666664</v>
      </c>
      <c r="T326" s="277">
        <v>0.57187500000000002</v>
      </c>
      <c r="U326" s="277">
        <v>80</v>
      </c>
      <c r="W326" s="69" t="s">
        <v>324</v>
      </c>
      <c r="X326" s="302" t="s">
        <v>536</v>
      </c>
      <c r="Y326" s="69"/>
      <c r="Z326" s="69" t="s">
        <v>831</v>
      </c>
      <c r="AA326" s="320">
        <v>324200</v>
      </c>
      <c r="AB326" s="314">
        <v>9</v>
      </c>
      <c r="AC326" s="69" t="s">
        <v>826</v>
      </c>
      <c r="AD326" s="307">
        <v>720</v>
      </c>
      <c r="AE326" s="316">
        <v>0.57999999999999996</v>
      </c>
      <c r="AF326" s="316">
        <v>46</v>
      </c>
      <c r="AG326" s="316">
        <v>80</v>
      </c>
      <c r="AH326" s="316">
        <v>44</v>
      </c>
      <c r="AI326" s="316">
        <v>83</v>
      </c>
    </row>
    <row r="327" spans="1:35" s="86" customFormat="1">
      <c r="A327" s="170" t="s">
        <v>168</v>
      </c>
      <c r="B327" s="272" t="s">
        <v>104</v>
      </c>
      <c r="C327" s="172" t="s">
        <v>536</v>
      </c>
      <c r="D327" s="278" t="s">
        <v>3</v>
      </c>
      <c r="E327" s="265">
        <v>19</v>
      </c>
      <c r="F327" s="266">
        <v>63</v>
      </c>
      <c r="G327" s="266">
        <v>79.421052631578945</v>
      </c>
      <c r="H327" s="267">
        <v>0.79324055666003979</v>
      </c>
      <c r="I327" s="267">
        <v>0</v>
      </c>
      <c r="J327" s="169">
        <v>421100</v>
      </c>
      <c r="K327" s="85"/>
      <c r="L327" s="274">
        <v>0</v>
      </c>
      <c r="M327" s="274">
        <v>0</v>
      </c>
      <c r="O327" s="275">
        <v>4</v>
      </c>
      <c r="P327" s="169">
        <v>385400</v>
      </c>
      <c r="Q327" s="276">
        <v>47.75</v>
      </c>
      <c r="R327" s="276">
        <v>95.365051133837255</v>
      </c>
      <c r="S327" s="276">
        <v>49.333333333333336</v>
      </c>
      <c r="T327" s="277">
        <v>0.59687500000000004</v>
      </c>
      <c r="U327" s="277">
        <v>80</v>
      </c>
      <c r="W327" s="69" t="s">
        <v>168</v>
      </c>
      <c r="X327" s="69" t="s">
        <v>3</v>
      </c>
      <c r="Y327" s="302" t="s">
        <v>536</v>
      </c>
      <c r="Z327" s="69" t="s">
        <v>830</v>
      </c>
      <c r="AA327" s="320">
        <v>346000</v>
      </c>
      <c r="AB327" s="314">
        <v>8</v>
      </c>
      <c r="AC327" s="69" t="s">
        <v>826</v>
      </c>
      <c r="AD327" s="307">
        <v>640</v>
      </c>
      <c r="AE327" s="316">
        <v>0.68</v>
      </c>
      <c r="AF327" s="316">
        <v>54</v>
      </c>
      <c r="AG327" s="316">
        <v>80</v>
      </c>
      <c r="AH327" s="316">
        <v>62</v>
      </c>
      <c r="AI327" s="316">
        <v>8</v>
      </c>
    </row>
    <row r="328" spans="1:35" s="86" customFormat="1">
      <c r="A328" s="170" t="s">
        <v>146</v>
      </c>
      <c r="B328" s="272" t="s">
        <v>28</v>
      </c>
      <c r="C328" s="172" t="s">
        <v>37</v>
      </c>
      <c r="D328" s="172" t="s">
        <v>536</v>
      </c>
      <c r="E328" s="265">
        <v>14</v>
      </c>
      <c r="F328" s="266">
        <v>37.428571428571431</v>
      </c>
      <c r="G328" s="266">
        <v>71.785714285714292</v>
      </c>
      <c r="H328" s="267">
        <v>0.52139303482587063</v>
      </c>
      <c r="I328" s="267">
        <v>0.71</v>
      </c>
      <c r="J328" s="169">
        <v>250200</v>
      </c>
      <c r="K328" s="273"/>
      <c r="L328" s="268">
        <v>52</v>
      </c>
      <c r="M328" s="274">
        <f>L328/I328</f>
        <v>73.239436619718319</v>
      </c>
      <c r="O328" s="275">
        <v>0</v>
      </c>
      <c r="P328" s="169">
        <v>250200</v>
      </c>
      <c r="Q328" s="276">
        <v>0</v>
      </c>
      <c r="R328" s="276">
        <v>37.083148065807023</v>
      </c>
      <c r="S328" s="276">
        <v>0</v>
      </c>
      <c r="T328" s="277">
        <v>0</v>
      </c>
      <c r="U328" s="277">
        <v>0</v>
      </c>
      <c r="W328" s="69"/>
      <c r="X328" s="69"/>
      <c r="Y328" s="302"/>
      <c r="Z328" s="69"/>
      <c r="AA328" s="318">
        <v>250200</v>
      </c>
      <c r="AB328" s="310">
        <v>0</v>
      </c>
      <c r="AC328" s="67"/>
      <c r="AD328" s="59"/>
      <c r="AE328" s="294">
        <v>0</v>
      </c>
      <c r="AF328" s="293">
        <v>0</v>
      </c>
      <c r="AG328" s="294">
        <v>0</v>
      </c>
      <c r="AH328" s="293">
        <v>0</v>
      </c>
      <c r="AI328" s="293">
        <v>37</v>
      </c>
    </row>
    <row r="329" spans="1:35" s="86" customFormat="1">
      <c r="A329" s="170" t="s">
        <v>305</v>
      </c>
      <c r="B329" s="272" t="s">
        <v>23</v>
      </c>
      <c r="C329" s="278" t="s">
        <v>6</v>
      </c>
      <c r="D329" s="278" t="s">
        <v>3</v>
      </c>
      <c r="E329" s="265">
        <v>21</v>
      </c>
      <c r="F329" s="266">
        <v>68.952380952380949</v>
      </c>
      <c r="G329" s="266">
        <v>80.428571428571431</v>
      </c>
      <c r="H329" s="267">
        <v>0.85731201894612197</v>
      </c>
      <c r="I329" s="267">
        <v>0.77</v>
      </c>
      <c r="J329" s="169">
        <v>460900</v>
      </c>
      <c r="K329" s="273"/>
      <c r="L329" s="268">
        <v>61.882352941176471</v>
      </c>
      <c r="M329" s="274">
        <f>L329/I329</f>
        <v>80.366692131398011</v>
      </c>
      <c r="O329" s="275">
        <v>3</v>
      </c>
      <c r="P329" s="169">
        <v>455900</v>
      </c>
      <c r="Q329" s="276">
        <v>66.666666666666671</v>
      </c>
      <c r="R329" s="276">
        <v>47.712316585148983</v>
      </c>
      <c r="S329" s="276">
        <v>66.666666666666671</v>
      </c>
      <c r="T329" s="277">
        <v>0.90497737556560687</v>
      </c>
      <c r="U329" s="277">
        <v>73.666666666666998</v>
      </c>
      <c r="W329" s="67" t="s">
        <v>305</v>
      </c>
      <c r="X329" s="67" t="s">
        <v>3</v>
      </c>
      <c r="Y329" s="67" t="s">
        <v>6</v>
      </c>
      <c r="Z329" s="67" t="s">
        <v>827</v>
      </c>
      <c r="AA329" s="317">
        <v>411200</v>
      </c>
      <c r="AB329" s="71">
        <v>6</v>
      </c>
      <c r="AC329" s="67" t="s">
        <v>826</v>
      </c>
      <c r="AD329" s="59">
        <v>434</v>
      </c>
      <c r="AE329" s="305">
        <v>0.89</v>
      </c>
      <c r="AF329" s="305">
        <v>65</v>
      </c>
      <c r="AG329" s="305">
        <v>72</v>
      </c>
      <c r="AH329" s="305">
        <v>62</v>
      </c>
      <c r="AI329" s="316">
        <v>50</v>
      </c>
    </row>
    <row r="330" spans="1:35" s="86" customFormat="1">
      <c r="A330" s="287" t="s">
        <v>797</v>
      </c>
      <c r="B330" s="280" t="s">
        <v>657</v>
      </c>
      <c r="C330" s="281" t="s">
        <v>8</v>
      </c>
      <c r="D330" s="281"/>
      <c r="E330" s="282">
        <v>0</v>
      </c>
      <c r="F330" s="283">
        <v>0</v>
      </c>
      <c r="G330" s="283">
        <v>0</v>
      </c>
      <c r="H330" s="284">
        <v>0</v>
      </c>
      <c r="I330" s="284">
        <v>0</v>
      </c>
      <c r="J330" s="180">
        <v>122600</v>
      </c>
      <c r="K330" s="285"/>
      <c r="L330" s="286">
        <v>0</v>
      </c>
      <c r="M330" s="286">
        <v>0</v>
      </c>
      <c r="N330" s="287"/>
      <c r="O330" s="288">
        <v>0</v>
      </c>
      <c r="P330" s="180">
        <v>122600</v>
      </c>
      <c r="Q330" s="289">
        <v>0</v>
      </c>
      <c r="R330" s="289">
        <v>18.171038980287534</v>
      </c>
      <c r="S330" s="289">
        <v>0</v>
      </c>
      <c r="T330" s="290">
        <v>0</v>
      </c>
      <c r="U330" s="290">
        <v>0</v>
      </c>
      <c r="W330" s="67" t="s">
        <v>797</v>
      </c>
      <c r="X330" s="67" t="s">
        <v>8</v>
      </c>
      <c r="Y330" s="67"/>
      <c r="Z330" s="67" t="s">
        <v>841</v>
      </c>
      <c r="AA330" s="317">
        <v>122600</v>
      </c>
      <c r="AB330" s="71">
        <v>2</v>
      </c>
      <c r="AC330" s="67" t="s">
        <v>826</v>
      </c>
      <c r="AD330" s="59">
        <v>48</v>
      </c>
      <c r="AE330" s="305">
        <v>0.63</v>
      </c>
      <c r="AF330" s="305">
        <v>15</v>
      </c>
      <c r="AG330" s="305">
        <v>24</v>
      </c>
      <c r="AH330" s="305">
        <v>0</v>
      </c>
      <c r="AI330" s="316">
        <v>27</v>
      </c>
    </row>
    <row r="331" spans="1:35" s="86" customFormat="1">
      <c r="A331" s="170" t="s">
        <v>735</v>
      </c>
      <c r="B331" s="272" t="s">
        <v>657</v>
      </c>
      <c r="C331" s="278" t="s">
        <v>14</v>
      </c>
      <c r="D331" s="278"/>
      <c r="E331" s="265">
        <v>6</v>
      </c>
      <c r="F331" s="266">
        <v>33.666666666666664</v>
      </c>
      <c r="G331" s="266">
        <v>36.5</v>
      </c>
      <c r="H331" s="267">
        <v>0.92237442922374424</v>
      </c>
      <c r="I331" s="267">
        <v>0</v>
      </c>
      <c r="J331" s="169">
        <v>225000</v>
      </c>
      <c r="K331" s="273"/>
      <c r="L331" s="274">
        <v>0</v>
      </c>
      <c r="M331" s="274">
        <v>0</v>
      </c>
      <c r="O331" s="275">
        <v>4</v>
      </c>
      <c r="P331" s="169">
        <v>248000</v>
      </c>
      <c r="Q331" s="276">
        <v>45.5</v>
      </c>
      <c r="R331" s="276">
        <v>27.271231658514893</v>
      </c>
      <c r="S331" s="276">
        <v>40.333333333333336</v>
      </c>
      <c r="T331" s="277">
        <v>1.04</v>
      </c>
      <c r="U331" s="277">
        <v>43.75</v>
      </c>
      <c r="W331" s="67" t="s">
        <v>735</v>
      </c>
      <c r="X331" s="67" t="s">
        <v>14</v>
      </c>
      <c r="Y331" s="67"/>
      <c r="Z331" s="67" t="s">
        <v>841</v>
      </c>
      <c r="AA331" s="317">
        <v>234100</v>
      </c>
      <c r="AB331" s="71">
        <v>9</v>
      </c>
      <c r="AC331" s="67" t="s">
        <v>826</v>
      </c>
      <c r="AD331" s="59">
        <v>352</v>
      </c>
      <c r="AE331" s="305">
        <v>1.03</v>
      </c>
      <c r="AF331" s="305">
        <v>40</v>
      </c>
      <c r="AG331" s="305">
        <v>39</v>
      </c>
      <c r="AH331" s="305">
        <v>32</v>
      </c>
      <c r="AI331" s="316">
        <v>36</v>
      </c>
    </row>
    <row r="332" spans="1:35" s="86" customFormat="1">
      <c r="A332" s="170" t="s">
        <v>348</v>
      </c>
      <c r="B332" s="272" t="s">
        <v>566</v>
      </c>
      <c r="C332" s="278" t="s">
        <v>14</v>
      </c>
      <c r="D332" s="278" t="s">
        <v>8</v>
      </c>
      <c r="E332" s="265">
        <v>16</v>
      </c>
      <c r="F332" s="266">
        <v>40.125</v>
      </c>
      <c r="G332" s="266">
        <v>42.5</v>
      </c>
      <c r="H332" s="267">
        <v>0.94411764705882351</v>
      </c>
      <c r="I332" s="267">
        <v>0.87</v>
      </c>
      <c r="J332" s="169">
        <v>268200</v>
      </c>
      <c r="K332" s="85"/>
      <c r="L332" s="274">
        <v>41.6875</v>
      </c>
      <c r="M332" s="274">
        <f>L332/I332</f>
        <v>47.916666666666664</v>
      </c>
      <c r="O332" s="275">
        <v>4</v>
      </c>
      <c r="P332" s="169">
        <v>247100</v>
      </c>
      <c r="Q332" s="276">
        <v>30.75</v>
      </c>
      <c r="R332" s="276">
        <v>39.871053801689641</v>
      </c>
      <c r="S332" s="276">
        <v>36</v>
      </c>
      <c r="T332" s="277">
        <v>0.80921052631578949</v>
      </c>
      <c r="U332" s="277">
        <v>38</v>
      </c>
      <c r="W332" s="67" t="s">
        <v>348</v>
      </c>
      <c r="X332" s="67" t="s">
        <v>8</v>
      </c>
      <c r="Y332" s="67" t="s">
        <v>14</v>
      </c>
      <c r="Z332" s="67" t="s">
        <v>837</v>
      </c>
      <c r="AA332" s="317">
        <v>209300</v>
      </c>
      <c r="AB332" s="71">
        <v>8</v>
      </c>
      <c r="AC332" s="67" t="s">
        <v>826</v>
      </c>
      <c r="AD332" s="59">
        <v>295</v>
      </c>
      <c r="AE332" s="305">
        <v>0.8</v>
      </c>
      <c r="AF332" s="305">
        <v>30</v>
      </c>
      <c r="AG332" s="305">
        <v>37</v>
      </c>
      <c r="AH332" s="305">
        <v>26</v>
      </c>
      <c r="AI332" s="316">
        <v>44</v>
      </c>
    </row>
    <row r="333" spans="1:35" s="86" customFormat="1">
      <c r="A333" s="287" t="s">
        <v>798</v>
      </c>
      <c r="B333" s="280" t="s">
        <v>22</v>
      </c>
      <c r="C333" s="281" t="s">
        <v>3</v>
      </c>
      <c r="D333" s="281"/>
      <c r="E333" s="282">
        <v>0</v>
      </c>
      <c r="F333" s="283">
        <v>0</v>
      </c>
      <c r="G333" s="283">
        <v>0</v>
      </c>
      <c r="H333" s="284">
        <v>0</v>
      </c>
      <c r="I333" s="284">
        <v>0</v>
      </c>
      <c r="J333" s="180">
        <v>122600</v>
      </c>
      <c r="K333" s="285"/>
      <c r="L333" s="286">
        <v>0</v>
      </c>
      <c r="M333" s="286">
        <v>0</v>
      </c>
      <c r="N333" s="287"/>
      <c r="O333" s="288">
        <v>0</v>
      </c>
      <c r="P333" s="180">
        <v>122600</v>
      </c>
      <c r="Q333" s="289">
        <v>0</v>
      </c>
      <c r="R333" s="289">
        <v>18.171038980287534</v>
      </c>
      <c r="S333" s="289">
        <v>0</v>
      </c>
      <c r="T333" s="290">
        <v>0</v>
      </c>
      <c r="U333" s="290">
        <v>0</v>
      </c>
      <c r="W333" s="67"/>
      <c r="X333" s="67"/>
      <c r="Y333" s="67"/>
      <c r="Z333" s="67"/>
      <c r="AA333" s="318">
        <v>122600</v>
      </c>
      <c r="AB333" s="310">
        <v>0</v>
      </c>
      <c r="AC333" s="67"/>
      <c r="AD333" s="59"/>
      <c r="AE333" s="294">
        <v>0</v>
      </c>
      <c r="AF333" s="293">
        <v>0</v>
      </c>
      <c r="AG333" s="294">
        <v>0</v>
      </c>
      <c r="AH333" s="293">
        <v>0</v>
      </c>
      <c r="AI333" s="293">
        <v>18.171038980287534</v>
      </c>
    </row>
    <row r="334" spans="1:35" s="86" customFormat="1">
      <c r="A334" s="170" t="s">
        <v>334</v>
      </c>
      <c r="B334" s="272" t="s">
        <v>24</v>
      </c>
      <c r="C334" s="172" t="s">
        <v>6</v>
      </c>
      <c r="D334" s="172"/>
      <c r="E334" s="265">
        <v>23</v>
      </c>
      <c r="F334" s="266">
        <v>51.913043478260867</v>
      </c>
      <c r="G334" s="266">
        <v>80</v>
      </c>
      <c r="H334" s="267">
        <v>0.64891304347826084</v>
      </c>
      <c r="I334" s="267">
        <v>0.5</v>
      </c>
      <c r="J334" s="169">
        <v>347000</v>
      </c>
      <c r="K334" s="85"/>
      <c r="L334" s="274">
        <v>39.958333333333336</v>
      </c>
      <c r="M334" s="274">
        <f>L334/I334</f>
        <v>79.916666666666671</v>
      </c>
      <c r="O334" s="275">
        <v>4</v>
      </c>
      <c r="P334" s="169">
        <v>273200</v>
      </c>
      <c r="Q334" s="276">
        <v>27</v>
      </c>
      <c r="R334" s="276">
        <v>66.476211649622044</v>
      </c>
      <c r="S334" s="276">
        <v>27.666666666666668</v>
      </c>
      <c r="T334" s="277">
        <v>0.34177215189873417</v>
      </c>
      <c r="U334" s="277">
        <v>79</v>
      </c>
      <c r="W334" s="67" t="s">
        <v>334</v>
      </c>
      <c r="X334" s="67" t="s">
        <v>6</v>
      </c>
      <c r="Y334" s="67"/>
      <c r="Z334" s="67" t="s">
        <v>831</v>
      </c>
      <c r="AA334" s="317">
        <v>274700</v>
      </c>
      <c r="AB334" s="71">
        <v>9</v>
      </c>
      <c r="AC334" s="67" t="s">
        <v>826</v>
      </c>
      <c r="AD334" s="59">
        <v>701</v>
      </c>
      <c r="AE334" s="305">
        <v>0.49</v>
      </c>
      <c r="AF334" s="305">
        <v>38</v>
      </c>
      <c r="AG334" s="305">
        <v>78</v>
      </c>
      <c r="AH334" s="305">
        <v>52</v>
      </c>
      <c r="AI334" s="316">
        <v>16</v>
      </c>
    </row>
    <row r="335" spans="1:35" s="86" customFormat="1">
      <c r="A335" s="170" t="s">
        <v>238</v>
      </c>
      <c r="B335" s="272" t="s">
        <v>107</v>
      </c>
      <c r="C335" s="172" t="s">
        <v>14</v>
      </c>
      <c r="D335" s="172" t="s">
        <v>8</v>
      </c>
      <c r="E335" s="265">
        <v>23</v>
      </c>
      <c r="F335" s="266">
        <v>52.391304347826086</v>
      </c>
      <c r="G335" s="266">
        <v>56.782608695652172</v>
      </c>
      <c r="H335" s="267">
        <v>0.92266462480857581</v>
      </c>
      <c r="I335" s="267">
        <v>0.94</v>
      </c>
      <c r="J335" s="169">
        <v>350200</v>
      </c>
      <c r="K335" s="273"/>
      <c r="L335" s="268">
        <v>47.708333333333336</v>
      </c>
      <c r="M335" s="274">
        <f>L335/I335</f>
        <v>50.753546099290787</v>
      </c>
      <c r="O335" s="275">
        <v>4</v>
      </c>
      <c r="P335" s="169">
        <v>344100</v>
      </c>
      <c r="Q335" s="276">
        <v>47.25</v>
      </c>
      <c r="R335" s="276">
        <v>70.001333926189403</v>
      </c>
      <c r="S335" s="276">
        <v>49.666666666666664</v>
      </c>
      <c r="T335" s="277">
        <v>0.84</v>
      </c>
      <c r="U335" s="277">
        <v>56.25</v>
      </c>
      <c r="W335" s="67" t="s">
        <v>238</v>
      </c>
      <c r="X335" s="67" t="s">
        <v>14</v>
      </c>
      <c r="Y335" s="67" t="s">
        <v>8</v>
      </c>
      <c r="Z335" s="67" t="s">
        <v>835</v>
      </c>
      <c r="AA335" s="317">
        <v>266900</v>
      </c>
      <c r="AB335" s="71">
        <v>7</v>
      </c>
      <c r="AC335" s="67" t="s">
        <v>826</v>
      </c>
      <c r="AD335" s="59">
        <v>326</v>
      </c>
      <c r="AE335" s="305">
        <v>0.87</v>
      </c>
      <c r="AF335" s="305">
        <v>41</v>
      </c>
      <c r="AG335" s="305">
        <v>47</v>
      </c>
      <c r="AH335" s="305">
        <v>32</v>
      </c>
      <c r="AI335" s="316">
        <v>48</v>
      </c>
    </row>
    <row r="336" spans="1:35" s="86" customFormat="1">
      <c r="A336" s="170" t="s">
        <v>131</v>
      </c>
      <c r="B336" s="272" t="s">
        <v>82</v>
      </c>
      <c r="C336" s="278" t="s">
        <v>397</v>
      </c>
      <c r="D336" s="278" t="s">
        <v>8</v>
      </c>
      <c r="E336" s="265">
        <v>2</v>
      </c>
      <c r="F336" s="266">
        <v>11.5</v>
      </c>
      <c r="G336" s="266">
        <v>14.999999999999998</v>
      </c>
      <c r="H336" s="267">
        <v>0.76666666666666672</v>
      </c>
      <c r="I336" s="267">
        <v>0.79</v>
      </c>
      <c r="J336" s="169">
        <v>143600</v>
      </c>
      <c r="K336" s="85"/>
      <c r="L336" s="268">
        <v>63</v>
      </c>
      <c r="M336" s="274">
        <f>L336/I336</f>
        <v>79.746835443037966</v>
      </c>
      <c r="O336" s="275">
        <v>0</v>
      </c>
      <c r="P336" s="169">
        <v>143600</v>
      </c>
      <c r="Q336" s="276">
        <v>0</v>
      </c>
      <c r="R336" s="276">
        <v>21.283533422261748</v>
      </c>
      <c r="S336" s="276">
        <v>0</v>
      </c>
      <c r="T336" s="277">
        <v>0</v>
      </c>
      <c r="U336" s="277">
        <v>0</v>
      </c>
      <c r="W336" s="67"/>
      <c r="X336" s="67"/>
      <c r="Y336" s="67"/>
      <c r="Z336" s="67"/>
      <c r="AA336" s="318">
        <v>143600</v>
      </c>
      <c r="AB336" s="310">
        <v>0</v>
      </c>
      <c r="AC336" s="67"/>
      <c r="AD336" s="59"/>
      <c r="AE336" s="294">
        <v>0</v>
      </c>
      <c r="AF336" s="293">
        <v>0</v>
      </c>
      <c r="AG336" s="294">
        <v>0</v>
      </c>
      <c r="AH336" s="293">
        <v>0</v>
      </c>
      <c r="AI336" s="293">
        <v>21</v>
      </c>
    </row>
    <row r="337" spans="1:35" s="86" customFormat="1" ht="18" customHeight="1">
      <c r="A337" s="170" t="s">
        <v>736</v>
      </c>
      <c r="B337" s="272" t="s">
        <v>105</v>
      </c>
      <c r="C337" s="172" t="s">
        <v>37</v>
      </c>
      <c r="D337" s="172" t="s">
        <v>536</v>
      </c>
      <c r="E337" s="265">
        <v>0</v>
      </c>
      <c r="F337" s="266">
        <v>0</v>
      </c>
      <c r="G337" s="266" t="s">
        <v>693</v>
      </c>
      <c r="H337" s="267">
        <v>0</v>
      </c>
      <c r="I337" s="267">
        <v>0</v>
      </c>
      <c r="J337" s="169">
        <v>122600</v>
      </c>
      <c r="K337" s="273"/>
      <c r="L337" s="274">
        <v>0</v>
      </c>
      <c r="M337" s="274">
        <v>0</v>
      </c>
      <c r="O337" s="275">
        <v>0</v>
      </c>
      <c r="P337" s="169">
        <v>122600</v>
      </c>
      <c r="Q337" s="276">
        <v>0</v>
      </c>
      <c r="R337" s="276">
        <v>18.171038980287534</v>
      </c>
      <c r="S337" s="276">
        <v>0</v>
      </c>
      <c r="T337" s="277">
        <v>0</v>
      </c>
      <c r="U337" s="277">
        <v>0</v>
      </c>
      <c r="W337" s="69" t="s">
        <v>736</v>
      </c>
      <c r="X337" s="302" t="s">
        <v>536</v>
      </c>
      <c r="Y337" s="69" t="s">
        <v>37</v>
      </c>
      <c r="Z337" s="69" t="s">
        <v>828</v>
      </c>
      <c r="AA337" s="320">
        <v>122600</v>
      </c>
      <c r="AB337" s="314">
        <v>1</v>
      </c>
      <c r="AC337" s="69" t="s">
        <v>826</v>
      </c>
      <c r="AD337" s="307">
        <v>80</v>
      </c>
      <c r="AE337" s="316">
        <v>0.35</v>
      </c>
      <c r="AF337" s="316">
        <v>28</v>
      </c>
      <c r="AG337" s="316">
        <v>80</v>
      </c>
      <c r="AH337" s="316">
        <v>0</v>
      </c>
      <c r="AI337" s="316">
        <v>1</v>
      </c>
    </row>
    <row r="338" spans="1:35" s="86" customFormat="1">
      <c r="A338" s="170" t="s">
        <v>737</v>
      </c>
      <c r="B338" s="272" t="s">
        <v>104</v>
      </c>
      <c r="C338" s="278" t="s">
        <v>37</v>
      </c>
      <c r="D338" s="278"/>
      <c r="E338" s="265">
        <v>0</v>
      </c>
      <c r="F338" s="266">
        <v>0</v>
      </c>
      <c r="G338" s="266" t="s">
        <v>693</v>
      </c>
      <c r="H338" s="267">
        <v>0</v>
      </c>
      <c r="I338" s="267">
        <v>0</v>
      </c>
      <c r="J338" s="169">
        <v>122600</v>
      </c>
      <c r="K338" s="273"/>
      <c r="L338" s="274">
        <v>0</v>
      </c>
      <c r="M338" s="274">
        <v>0</v>
      </c>
      <c r="O338" s="275">
        <v>0</v>
      </c>
      <c r="P338" s="169">
        <v>122600</v>
      </c>
      <c r="Q338" s="276">
        <v>0</v>
      </c>
      <c r="R338" s="276">
        <v>18.171038980287534</v>
      </c>
      <c r="S338" s="276">
        <v>0</v>
      </c>
      <c r="T338" s="277">
        <v>0</v>
      </c>
      <c r="U338" s="277">
        <v>0</v>
      </c>
      <c r="W338" s="69"/>
      <c r="X338" s="302"/>
      <c r="Y338" s="69"/>
      <c r="Z338" s="69"/>
      <c r="AA338" s="318">
        <v>122600</v>
      </c>
      <c r="AB338" s="310">
        <v>0</v>
      </c>
      <c r="AC338" s="67"/>
      <c r="AD338" s="59"/>
      <c r="AE338" s="294">
        <v>0</v>
      </c>
      <c r="AF338" s="293">
        <v>0</v>
      </c>
      <c r="AG338" s="294">
        <v>0</v>
      </c>
      <c r="AH338" s="293">
        <v>0</v>
      </c>
      <c r="AI338" s="293">
        <v>18.171038980287534</v>
      </c>
    </row>
    <row r="339" spans="1:35" s="86" customFormat="1">
      <c r="A339" s="170" t="s">
        <v>212</v>
      </c>
      <c r="B339" s="272" t="s">
        <v>23</v>
      </c>
      <c r="C339" s="278" t="s">
        <v>14</v>
      </c>
      <c r="D339" s="278" t="s">
        <v>8</v>
      </c>
      <c r="E339" s="265">
        <v>0</v>
      </c>
      <c r="F339" s="266">
        <v>0</v>
      </c>
      <c r="G339" s="266" t="s">
        <v>693</v>
      </c>
      <c r="H339" s="267">
        <v>0</v>
      </c>
      <c r="I339" s="267">
        <v>1.19</v>
      </c>
      <c r="J339" s="169">
        <v>143600</v>
      </c>
      <c r="L339" s="274">
        <v>33.799999999999997</v>
      </c>
      <c r="M339" s="274">
        <f>L339/I339</f>
        <v>28.403361344537814</v>
      </c>
      <c r="O339" s="275">
        <v>0</v>
      </c>
      <c r="P339" s="169">
        <v>143600</v>
      </c>
      <c r="Q339" s="276">
        <v>0</v>
      </c>
      <c r="R339" s="276">
        <v>21.283533422261748</v>
      </c>
      <c r="S339" s="276">
        <v>0</v>
      </c>
      <c r="T339" s="277">
        <v>0</v>
      </c>
      <c r="U339" s="277">
        <v>0</v>
      </c>
      <c r="W339" s="67" t="s">
        <v>212</v>
      </c>
      <c r="X339" s="67" t="s">
        <v>8</v>
      </c>
      <c r="Y339" s="67" t="s">
        <v>14</v>
      </c>
      <c r="Z339" s="67" t="s">
        <v>827</v>
      </c>
      <c r="AA339" s="317">
        <v>143600</v>
      </c>
      <c r="AB339" s="71">
        <v>2</v>
      </c>
      <c r="AC339" s="67" t="s">
        <v>826</v>
      </c>
      <c r="AD339" s="59">
        <v>44</v>
      </c>
      <c r="AE339" s="305">
        <v>0.95</v>
      </c>
      <c r="AF339" s="305">
        <v>21</v>
      </c>
      <c r="AG339" s="305">
        <v>22</v>
      </c>
      <c r="AH339" s="305">
        <v>0</v>
      </c>
      <c r="AI339" s="316">
        <v>24</v>
      </c>
    </row>
    <row r="340" spans="1:35" s="86" customFormat="1">
      <c r="A340" s="170" t="s">
        <v>738</v>
      </c>
      <c r="B340" s="272" t="s">
        <v>657</v>
      </c>
      <c r="C340" s="174" t="s">
        <v>6</v>
      </c>
      <c r="D340" s="174"/>
      <c r="E340" s="265">
        <v>7</v>
      </c>
      <c r="F340" s="266">
        <v>39.142857142857146</v>
      </c>
      <c r="G340" s="266">
        <v>81.142857142857139</v>
      </c>
      <c r="H340" s="267">
        <v>0.48239436619718312</v>
      </c>
      <c r="I340" s="267">
        <v>0.63</v>
      </c>
      <c r="J340" s="169">
        <v>235500</v>
      </c>
      <c r="L340" s="274">
        <v>50.5</v>
      </c>
      <c r="M340" s="274">
        <f>L340/I340</f>
        <v>80.158730158730151</v>
      </c>
      <c r="O340" s="275">
        <v>0</v>
      </c>
      <c r="P340" s="169">
        <v>235500</v>
      </c>
      <c r="Q340" s="276">
        <v>0</v>
      </c>
      <c r="R340" s="276">
        <v>34.904401956425076</v>
      </c>
      <c r="S340" s="276">
        <v>0</v>
      </c>
      <c r="T340" s="277">
        <v>0</v>
      </c>
      <c r="U340" s="277">
        <v>0</v>
      </c>
      <c r="W340" s="67"/>
      <c r="X340" s="67"/>
      <c r="Y340" s="67"/>
      <c r="Z340" s="67"/>
      <c r="AA340" s="318">
        <v>235500</v>
      </c>
      <c r="AB340" s="310">
        <v>0</v>
      </c>
      <c r="AC340" s="67"/>
      <c r="AD340" s="59"/>
      <c r="AE340" s="294">
        <v>0</v>
      </c>
      <c r="AF340" s="293">
        <v>0</v>
      </c>
      <c r="AG340" s="294">
        <v>0</v>
      </c>
      <c r="AH340" s="293">
        <v>0</v>
      </c>
      <c r="AI340" s="293">
        <v>35</v>
      </c>
    </row>
    <row r="341" spans="1:35" s="86" customFormat="1" ht="20.25" customHeight="1">
      <c r="A341" s="170" t="s">
        <v>97</v>
      </c>
      <c r="B341" s="272" t="s">
        <v>58</v>
      </c>
      <c r="C341" s="174" t="s">
        <v>6</v>
      </c>
      <c r="D341" s="174"/>
      <c r="E341" s="265">
        <v>24</v>
      </c>
      <c r="F341" s="266">
        <v>53.875</v>
      </c>
      <c r="G341" s="266">
        <v>80.25</v>
      </c>
      <c r="H341" s="267">
        <v>0.67133956386292837</v>
      </c>
      <c r="I341" s="267">
        <v>0.61</v>
      </c>
      <c r="J341" s="169">
        <v>360100</v>
      </c>
      <c r="K341" s="85"/>
      <c r="L341" s="279">
        <v>48.117647058823529</v>
      </c>
      <c r="M341" s="274">
        <f>L341/I341</f>
        <v>78.881388621022182</v>
      </c>
      <c r="O341" s="275">
        <v>4</v>
      </c>
      <c r="P341" s="169">
        <v>296200</v>
      </c>
      <c r="Q341" s="276">
        <v>31.75</v>
      </c>
      <c r="R341" s="276">
        <v>77.702979101823047</v>
      </c>
      <c r="S341" s="276">
        <v>31</v>
      </c>
      <c r="T341" s="277">
        <v>0.39687499999999998</v>
      </c>
      <c r="U341" s="277">
        <v>80</v>
      </c>
      <c r="W341" s="67" t="s">
        <v>97</v>
      </c>
      <c r="X341" s="67" t="s">
        <v>6</v>
      </c>
      <c r="Y341" s="67"/>
      <c r="Z341" s="67" t="s">
        <v>829</v>
      </c>
      <c r="AA341" s="317">
        <v>341300</v>
      </c>
      <c r="AB341" s="71">
        <v>9</v>
      </c>
      <c r="AC341" s="67" t="s">
        <v>826</v>
      </c>
      <c r="AD341" s="59">
        <v>723</v>
      </c>
      <c r="AE341" s="305">
        <v>0.63</v>
      </c>
      <c r="AF341" s="305">
        <v>50</v>
      </c>
      <c r="AG341" s="305">
        <v>80</v>
      </c>
      <c r="AH341" s="305">
        <v>66</v>
      </c>
      <c r="AI341" s="316">
        <v>7</v>
      </c>
    </row>
    <row r="342" spans="1:35" s="86" customFormat="1">
      <c r="A342" s="170" t="s">
        <v>505</v>
      </c>
      <c r="B342" s="272" t="s">
        <v>107</v>
      </c>
      <c r="C342" s="172" t="s">
        <v>397</v>
      </c>
      <c r="D342" s="172" t="s">
        <v>536</v>
      </c>
      <c r="E342" s="265">
        <v>7</v>
      </c>
      <c r="F342" s="266">
        <v>25.714285714285715</v>
      </c>
      <c r="G342" s="266">
        <v>60.571428571428569</v>
      </c>
      <c r="H342" s="267">
        <v>0.42452830188679247</v>
      </c>
      <c r="I342" s="267">
        <v>0</v>
      </c>
      <c r="J342" s="169">
        <v>171900</v>
      </c>
      <c r="K342" s="85"/>
      <c r="L342" s="274">
        <v>0</v>
      </c>
      <c r="M342" s="274">
        <v>0</v>
      </c>
      <c r="O342" s="275">
        <v>0</v>
      </c>
      <c r="P342" s="169">
        <v>171900</v>
      </c>
      <c r="Q342" s="276">
        <v>0</v>
      </c>
      <c r="R342" s="276">
        <v>25.477990217874613</v>
      </c>
      <c r="S342" s="276">
        <v>0</v>
      </c>
      <c r="T342" s="277">
        <v>0</v>
      </c>
      <c r="U342" s="277">
        <v>0</v>
      </c>
      <c r="W342" s="67"/>
      <c r="X342" s="67"/>
      <c r="Y342" s="67"/>
      <c r="Z342" s="67"/>
      <c r="AA342" s="318">
        <v>171900</v>
      </c>
      <c r="AB342" s="310">
        <v>0</v>
      </c>
      <c r="AC342" s="67"/>
      <c r="AD342" s="59"/>
      <c r="AE342" s="294">
        <v>0</v>
      </c>
      <c r="AF342" s="293">
        <v>0</v>
      </c>
      <c r="AG342" s="294">
        <v>0</v>
      </c>
      <c r="AH342" s="293">
        <v>0</v>
      </c>
      <c r="AI342" s="293">
        <v>25</v>
      </c>
    </row>
    <row r="343" spans="1:35" s="86" customFormat="1">
      <c r="A343" s="170" t="s">
        <v>26</v>
      </c>
      <c r="B343" s="272" t="s">
        <v>4</v>
      </c>
      <c r="C343" s="172" t="s">
        <v>397</v>
      </c>
      <c r="D343" s="172" t="s">
        <v>536</v>
      </c>
      <c r="E343" s="265">
        <v>16</v>
      </c>
      <c r="F343" s="266">
        <v>29.3125</v>
      </c>
      <c r="G343" s="266">
        <v>37.625</v>
      </c>
      <c r="H343" s="267">
        <v>0.77906976744186052</v>
      </c>
      <c r="I343" s="267">
        <v>0.9</v>
      </c>
      <c r="J343" s="169">
        <v>195900</v>
      </c>
      <c r="K343" s="85"/>
      <c r="L343" s="268">
        <v>20.470588235294116</v>
      </c>
      <c r="M343" s="274">
        <f>L343/I343</f>
        <v>22.745098039215684</v>
      </c>
      <c r="O343" s="275">
        <v>0</v>
      </c>
      <c r="P343" s="169">
        <v>195900</v>
      </c>
      <c r="Q343" s="276">
        <v>0</v>
      </c>
      <c r="R343" s="276">
        <v>29.035126722987993</v>
      </c>
      <c r="S343" s="276">
        <v>0</v>
      </c>
      <c r="T343" s="277">
        <v>0</v>
      </c>
      <c r="U343" s="277">
        <v>0</v>
      </c>
      <c r="W343" s="69" t="s">
        <v>26</v>
      </c>
      <c r="X343" s="69" t="s">
        <v>397</v>
      </c>
      <c r="Y343" s="302" t="s">
        <v>536</v>
      </c>
      <c r="Z343" s="69" t="s">
        <v>833</v>
      </c>
      <c r="AA343" s="320">
        <v>240900</v>
      </c>
      <c r="AB343" s="314">
        <v>4</v>
      </c>
      <c r="AC343" s="69" t="s">
        <v>826</v>
      </c>
      <c r="AD343" s="307">
        <v>271</v>
      </c>
      <c r="AE343" s="316">
        <v>0.63</v>
      </c>
      <c r="AF343" s="316">
        <v>43</v>
      </c>
      <c r="AG343" s="316">
        <v>68</v>
      </c>
      <c r="AH343" s="316">
        <v>55</v>
      </c>
      <c r="AI343" s="316">
        <v>19</v>
      </c>
    </row>
    <row r="344" spans="1:35" s="86" customFormat="1">
      <c r="A344" s="170" t="s">
        <v>506</v>
      </c>
      <c r="B344" s="272" t="s">
        <v>82</v>
      </c>
      <c r="C344" s="172" t="s">
        <v>6</v>
      </c>
      <c r="D344" s="172"/>
      <c r="E344" s="265">
        <v>0</v>
      </c>
      <c r="F344" s="266">
        <v>0</v>
      </c>
      <c r="G344" s="266" t="s">
        <v>693</v>
      </c>
      <c r="H344" s="267">
        <v>0</v>
      </c>
      <c r="I344" s="267">
        <v>0</v>
      </c>
      <c r="J344" s="169">
        <v>122600</v>
      </c>
      <c r="K344" s="273"/>
      <c r="L344" s="274">
        <v>0</v>
      </c>
      <c r="M344" s="274">
        <v>0</v>
      </c>
      <c r="O344" s="275">
        <v>0</v>
      </c>
      <c r="P344" s="169">
        <v>122600</v>
      </c>
      <c r="Q344" s="276">
        <v>0</v>
      </c>
      <c r="R344" s="276">
        <v>18.171038980287534</v>
      </c>
      <c r="S344" s="276">
        <v>0</v>
      </c>
      <c r="T344" s="277">
        <v>0</v>
      </c>
      <c r="U344" s="277">
        <v>0</v>
      </c>
      <c r="W344" s="69"/>
      <c r="X344" s="69"/>
      <c r="Y344" s="302"/>
      <c r="Z344" s="69"/>
      <c r="AA344" s="318">
        <v>122600</v>
      </c>
      <c r="AB344" s="310">
        <v>0</v>
      </c>
      <c r="AC344" s="67"/>
      <c r="AD344" s="59"/>
      <c r="AE344" s="294">
        <v>0</v>
      </c>
      <c r="AF344" s="293">
        <v>0</v>
      </c>
      <c r="AG344" s="294">
        <v>0</v>
      </c>
      <c r="AH344" s="293">
        <v>0</v>
      </c>
      <c r="AI344" s="293">
        <v>18.171038980287534</v>
      </c>
    </row>
    <row r="345" spans="1:35" s="86" customFormat="1">
      <c r="A345" s="170" t="s">
        <v>325</v>
      </c>
      <c r="B345" s="272" t="s">
        <v>24</v>
      </c>
      <c r="C345" s="278" t="s">
        <v>6</v>
      </c>
      <c r="D345" s="278"/>
      <c r="E345" s="265">
        <v>23</v>
      </c>
      <c r="F345" s="266">
        <v>59.869565217391305</v>
      </c>
      <c r="G345" s="266">
        <v>80</v>
      </c>
      <c r="H345" s="267">
        <v>0.74836956521739129</v>
      </c>
      <c r="I345" s="267">
        <v>0.68</v>
      </c>
      <c r="J345" s="169">
        <v>400200</v>
      </c>
      <c r="K345" s="85"/>
      <c r="L345" s="268">
        <v>52.2</v>
      </c>
      <c r="M345" s="274">
        <f>L345/I345</f>
        <v>76.764705882352942</v>
      </c>
      <c r="O345" s="275">
        <v>4</v>
      </c>
      <c r="P345" s="169">
        <v>409600</v>
      </c>
      <c r="Q345" s="276">
        <v>71</v>
      </c>
      <c r="R345" s="276">
        <v>63.125389061805237</v>
      </c>
      <c r="S345" s="276">
        <v>58.333333333333336</v>
      </c>
      <c r="T345" s="277">
        <v>0.88749999999999996</v>
      </c>
      <c r="U345" s="277">
        <v>80</v>
      </c>
      <c r="W345" s="67" t="s">
        <v>325</v>
      </c>
      <c r="X345" s="67" t="s">
        <v>6</v>
      </c>
      <c r="Y345" s="67"/>
      <c r="Z345" s="67" t="s">
        <v>831</v>
      </c>
      <c r="AA345" s="317">
        <v>445400</v>
      </c>
      <c r="AB345" s="71">
        <v>9</v>
      </c>
      <c r="AC345" s="67" t="s">
        <v>826</v>
      </c>
      <c r="AD345" s="59">
        <v>720</v>
      </c>
      <c r="AE345" s="305">
        <v>0.89</v>
      </c>
      <c r="AF345" s="305">
        <v>71</v>
      </c>
      <c r="AG345" s="305">
        <v>80</v>
      </c>
      <c r="AH345" s="305">
        <v>54</v>
      </c>
      <c r="AI345" s="316">
        <v>90</v>
      </c>
    </row>
    <row r="346" spans="1:35" s="86" customFormat="1" ht="20.25" customHeight="1">
      <c r="A346" s="170" t="s">
        <v>313</v>
      </c>
      <c r="B346" s="272" t="s">
        <v>58</v>
      </c>
      <c r="C346" s="172" t="s">
        <v>37</v>
      </c>
      <c r="D346" s="172" t="s">
        <v>536</v>
      </c>
      <c r="E346" s="265">
        <v>0</v>
      </c>
      <c r="F346" s="266">
        <v>0</v>
      </c>
      <c r="G346" s="266" t="s">
        <v>693</v>
      </c>
      <c r="H346" s="267">
        <v>0</v>
      </c>
      <c r="I346" s="267">
        <v>0</v>
      </c>
      <c r="J346" s="169">
        <v>122600</v>
      </c>
      <c r="K346" s="273"/>
      <c r="L346" s="274">
        <v>0</v>
      </c>
      <c r="M346" s="274">
        <v>0</v>
      </c>
      <c r="O346" s="275">
        <v>0</v>
      </c>
      <c r="P346" s="169">
        <v>122600</v>
      </c>
      <c r="Q346" s="276">
        <v>0</v>
      </c>
      <c r="R346" s="276">
        <v>18.171038980287534</v>
      </c>
      <c r="S346" s="276">
        <v>0</v>
      </c>
      <c r="T346" s="277">
        <v>0</v>
      </c>
      <c r="U346" s="277">
        <v>0</v>
      </c>
      <c r="W346" s="67"/>
      <c r="X346" s="67"/>
      <c r="Y346" s="67"/>
      <c r="Z346" s="67"/>
      <c r="AA346" s="318">
        <v>122600</v>
      </c>
      <c r="AB346" s="310">
        <v>0</v>
      </c>
      <c r="AC346" s="67"/>
      <c r="AD346" s="59"/>
      <c r="AE346" s="294">
        <v>0</v>
      </c>
      <c r="AF346" s="293">
        <v>0</v>
      </c>
      <c r="AG346" s="294">
        <v>0</v>
      </c>
      <c r="AH346" s="293">
        <v>0</v>
      </c>
      <c r="AI346" s="293">
        <v>18.171038980287534</v>
      </c>
    </row>
    <row r="347" spans="1:35" s="86" customFormat="1" ht="20.25" customHeight="1">
      <c r="A347" s="170" t="s">
        <v>123</v>
      </c>
      <c r="B347" s="272" t="s">
        <v>82</v>
      </c>
      <c r="C347" s="278" t="s">
        <v>536</v>
      </c>
      <c r="D347" s="172" t="s">
        <v>37</v>
      </c>
      <c r="E347" s="265">
        <v>16</v>
      </c>
      <c r="F347" s="266">
        <v>55</v>
      </c>
      <c r="G347" s="266">
        <v>76.6875</v>
      </c>
      <c r="H347" s="267">
        <v>0.71719641401792988</v>
      </c>
      <c r="I347" s="267">
        <v>0.62</v>
      </c>
      <c r="J347" s="169">
        <v>367600</v>
      </c>
      <c r="K347" s="273"/>
      <c r="L347" s="268">
        <v>49.363636363636367</v>
      </c>
      <c r="M347" s="274">
        <f>L347/I347</f>
        <v>79.618768328445753</v>
      </c>
      <c r="O347" s="275">
        <v>3</v>
      </c>
      <c r="P347" s="169">
        <v>422000</v>
      </c>
      <c r="Q347" s="276">
        <v>87</v>
      </c>
      <c r="R347" s="276">
        <v>42.638950644730983</v>
      </c>
      <c r="S347" s="276">
        <v>87</v>
      </c>
      <c r="T347" s="277">
        <v>1.1059322033898258</v>
      </c>
      <c r="U347" s="277">
        <v>78.666666666666998</v>
      </c>
      <c r="W347" s="69" t="s">
        <v>123</v>
      </c>
      <c r="X347" s="302" t="s">
        <v>536</v>
      </c>
      <c r="Y347" s="69" t="s">
        <v>37</v>
      </c>
      <c r="Z347" s="69" t="s">
        <v>832</v>
      </c>
      <c r="AA347" s="320">
        <v>356000</v>
      </c>
      <c r="AB347" s="314">
        <v>8</v>
      </c>
      <c r="AC347" s="69" t="s">
        <v>826</v>
      </c>
      <c r="AD347" s="307">
        <v>637</v>
      </c>
      <c r="AE347" s="316">
        <v>0.84</v>
      </c>
      <c r="AF347" s="316">
        <v>67</v>
      </c>
      <c r="AG347" s="316">
        <v>80</v>
      </c>
      <c r="AH347" s="316">
        <v>71</v>
      </c>
      <c r="AI347" s="316">
        <v>-18</v>
      </c>
    </row>
    <row r="348" spans="1:35" s="86" customFormat="1">
      <c r="A348" s="170" t="s">
        <v>16</v>
      </c>
      <c r="B348" s="272" t="s">
        <v>4</v>
      </c>
      <c r="C348" s="278" t="s">
        <v>8</v>
      </c>
      <c r="D348" s="278" t="s">
        <v>6</v>
      </c>
      <c r="E348" s="265">
        <v>20</v>
      </c>
      <c r="F348" s="266">
        <v>50.3</v>
      </c>
      <c r="G348" s="266">
        <v>73.55</v>
      </c>
      <c r="H348" s="267">
        <v>0.68388851121685923</v>
      </c>
      <c r="I348" s="267">
        <v>0.63</v>
      </c>
      <c r="J348" s="169">
        <v>336200</v>
      </c>
      <c r="K348" s="273"/>
      <c r="L348" s="274">
        <v>36.727272727272727</v>
      </c>
      <c r="M348" s="274">
        <f>L348/I348</f>
        <v>58.297258297258296</v>
      </c>
      <c r="O348" s="275">
        <v>4</v>
      </c>
      <c r="P348" s="169">
        <v>300400</v>
      </c>
      <c r="Q348" s="276">
        <v>39.25</v>
      </c>
      <c r="R348" s="276">
        <v>79.570475767007565</v>
      </c>
      <c r="S348" s="276">
        <v>32.333333333333336</v>
      </c>
      <c r="T348" s="277">
        <v>0.47865853658536583</v>
      </c>
      <c r="U348" s="277">
        <v>82</v>
      </c>
      <c r="W348" s="67" t="s">
        <v>16</v>
      </c>
      <c r="X348" s="67" t="s">
        <v>6</v>
      </c>
      <c r="Y348" s="67" t="s">
        <v>8</v>
      </c>
      <c r="Z348" s="67" t="s">
        <v>833</v>
      </c>
      <c r="AA348" s="317">
        <v>297800</v>
      </c>
      <c r="AB348" s="71">
        <v>8</v>
      </c>
      <c r="AC348" s="67" t="s">
        <v>826</v>
      </c>
      <c r="AD348" s="59">
        <v>647</v>
      </c>
      <c r="AE348" s="305">
        <v>0.55000000000000004</v>
      </c>
      <c r="AF348" s="305">
        <v>44</v>
      </c>
      <c r="AG348" s="305">
        <v>81</v>
      </c>
      <c r="AH348" s="305">
        <v>56</v>
      </c>
      <c r="AI348" s="316">
        <v>3</v>
      </c>
    </row>
    <row r="349" spans="1:35" s="86" customFormat="1">
      <c r="A349" s="170" t="s">
        <v>739</v>
      </c>
      <c r="B349" s="272" t="s">
        <v>82</v>
      </c>
      <c r="C349" s="278" t="s">
        <v>14</v>
      </c>
      <c r="D349" s="278"/>
      <c r="E349" s="265">
        <v>9</v>
      </c>
      <c r="F349" s="266">
        <v>22</v>
      </c>
      <c r="G349" s="266">
        <v>25.555555555555554</v>
      </c>
      <c r="H349" s="267">
        <v>0.86086956521739133</v>
      </c>
      <c r="I349" s="267">
        <v>1.17</v>
      </c>
      <c r="J349" s="169">
        <v>147100</v>
      </c>
      <c r="K349" s="273"/>
      <c r="L349" s="274">
        <v>22.666666666666668</v>
      </c>
      <c r="M349" s="274">
        <f>L349/I349</f>
        <v>19.373219373219374</v>
      </c>
      <c r="O349" s="275">
        <v>2</v>
      </c>
      <c r="P349" s="169">
        <v>147100</v>
      </c>
      <c r="Q349" s="276">
        <v>25</v>
      </c>
      <c r="R349" s="276">
        <v>15.406847487772339</v>
      </c>
      <c r="S349" s="276">
        <v>25</v>
      </c>
      <c r="T349" s="277">
        <v>1</v>
      </c>
      <c r="U349" s="277">
        <v>25</v>
      </c>
      <c r="W349" s="67" t="s">
        <v>739</v>
      </c>
      <c r="X349" s="67" t="s">
        <v>14</v>
      </c>
      <c r="Y349" s="67"/>
      <c r="Z349" s="67" t="s">
        <v>832</v>
      </c>
      <c r="AA349" s="317">
        <v>147100</v>
      </c>
      <c r="AB349" s="71">
        <v>2</v>
      </c>
      <c r="AC349" s="67" t="s">
        <v>826</v>
      </c>
      <c r="AD349" s="59">
        <v>52</v>
      </c>
      <c r="AE349" s="305">
        <v>0.96</v>
      </c>
      <c r="AF349" s="305">
        <v>25</v>
      </c>
      <c r="AG349" s="305">
        <v>26</v>
      </c>
      <c r="AH349" s="305">
        <v>0</v>
      </c>
      <c r="AI349" s="316">
        <v>18</v>
      </c>
    </row>
    <row r="350" spans="1:35" s="86" customFormat="1">
      <c r="A350" s="170" t="s">
        <v>384</v>
      </c>
      <c r="B350" s="272" t="s">
        <v>4</v>
      </c>
      <c r="C350" s="278" t="s">
        <v>14</v>
      </c>
      <c r="D350" s="278" t="s">
        <v>8</v>
      </c>
      <c r="E350" s="265">
        <v>16</v>
      </c>
      <c r="F350" s="266">
        <v>29.875</v>
      </c>
      <c r="G350" s="266">
        <v>31.0625</v>
      </c>
      <c r="H350" s="267">
        <v>0.9617706237424547</v>
      </c>
      <c r="I350" s="267">
        <v>0.99</v>
      </c>
      <c r="J350" s="169">
        <v>199700</v>
      </c>
      <c r="K350" s="273"/>
      <c r="L350" s="274">
        <v>24.818181818181817</v>
      </c>
      <c r="M350" s="274">
        <f>L350/I350</f>
        <v>25.068870523415978</v>
      </c>
      <c r="O350" s="275">
        <v>0</v>
      </c>
      <c r="P350" s="169">
        <v>199700</v>
      </c>
      <c r="Q350" s="276">
        <v>0</v>
      </c>
      <c r="R350" s="276">
        <v>29.598340002964282</v>
      </c>
      <c r="S350" s="276">
        <v>0</v>
      </c>
      <c r="T350" s="277">
        <v>0</v>
      </c>
      <c r="U350" s="277">
        <v>0</v>
      </c>
      <c r="W350" s="67" t="s">
        <v>384</v>
      </c>
      <c r="X350" s="67" t="s">
        <v>14</v>
      </c>
      <c r="Y350" s="67" t="s">
        <v>8</v>
      </c>
      <c r="Z350" s="67" t="s">
        <v>833</v>
      </c>
      <c r="AA350" s="317">
        <v>199700</v>
      </c>
      <c r="AB350" s="71">
        <v>2</v>
      </c>
      <c r="AC350" s="67" t="s">
        <v>826</v>
      </c>
      <c r="AD350" s="59">
        <v>46</v>
      </c>
      <c r="AE350" s="305">
        <v>1.2</v>
      </c>
      <c r="AF350" s="305">
        <v>28</v>
      </c>
      <c r="AG350" s="305">
        <v>23</v>
      </c>
      <c r="AH350" s="305">
        <v>0</v>
      </c>
      <c r="AI350" s="316">
        <v>37</v>
      </c>
    </row>
    <row r="351" spans="1:35" s="86" customFormat="1">
      <c r="A351" s="170" t="s">
        <v>641</v>
      </c>
      <c r="B351" s="272" t="s">
        <v>23</v>
      </c>
      <c r="C351" s="278" t="s">
        <v>6</v>
      </c>
      <c r="D351" s="278"/>
      <c r="E351" s="265">
        <v>0</v>
      </c>
      <c r="F351" s="266">
        <v>0</v>
      </c>
      <c r="G351" s="266" t="s">
        <v>693</v>
      </c>
      <c r="H351" s="267">
        <v>0</v>
      </c>
      <c r="I351" s="267">
        <v>0</v>
      </c>
      <c r="J351" s="169">
        <v>132000</v>
      </c>
      <c r="K351" s="273"/>
      <c r="L351" s="274">
        <v>0</v>
      </c>
      <c r="M351" s="274">
        <v>0</v>
      </c>
      <c r="O351" s="275">
        <v>0</v>
      </c>
      <c r="P351" s="169">
        <v>132000</v>
      </c>
      <c r="Q351" s="276">
        <v>0</v>
      </c>
      <c r="R351" s="276">
        <v>19.564250778123611</v>
      </c>
      <c r="S351" s="276">
        <v>0</v>
      </c>
      <c r="T351" s="277">
        <v>0</v>
      </c>
      <c r="U351" s="277">
        <v>0</v>
      </c>
      <c r="W351" s="67"/>
      <c r="X351" s="67"/>
      <c r="Y351" s="67"/>
      <c r="Z351" s="67"/>
      <c r="AA351" s="318">
        <v>132000</v>
      </c>
      <c r="AB351" s="310">
        <v>0</v>
      </c>
      <c r="AC351" s="67"/>
      <c r="AD351" s="59"/>
      <c r="AE351" s="294">
        <v>0</v>
      </c>
      <c r="AF351" s="293">
        <v>0</v>
      </c>
      <c r="AG351" s="294">
        <v>0</v>
      </c>
      <c r="AH351" s="293">
        <v>0</v>
      </c>
      <c r="AI351" s="293">
        <v>20</v>
      </c>
    </row>
    <row r="352" spans="1:35" s="86" customFormat="1">
      <c r="A352" s="170" t="s">
        <v>507</v>
      </c>
      <c r="B352" s="272" t="s">
        <v>104</v>
      </c>
      <c r="C352" s="278" t="s">
        <v>6</v>
      </c>
      <c r="D352" s="278"/>
      <c r="E352" s="265">
        <v>4</v>
      </c>
      <c r="F352" s="266">
        <v>28.75</v>
      </c>
      <c r="G352" s="266">
        <v>65.5</v>
      </c>
      <c r="H352" s="267">
        <v>0.43893129770992367</v>
      </c>
      <c r="I352" s="267">
        <v>0</v>
      </c>
      <c r="J352" s="169">
        <v>192200</v>
      </c>
      <c r="K352" s="85"/>
      <c r="L352" s="274">
        <v>0</v>
      </c>
      <c r="M352" s="274">
        <v>0</v>
      </c>
      <c r="O352" s="275">
        <v>0</v>
      </c>
      <c r="P352" s="169">
        <v>192200</v>
      </c>
      <c r="Q352" s="276">
        <v>0</v>
      </c>
      <c r="R352" s="276">
        <v>28.486734845116349</v>
      </c>
      <c r="S352" s="276">
        <v>0</v>
      </c>
      <c r="T352" s="277">
        <v>0</v>
      </c>
      <c r="U352" s="277">
        <v>0</v>
      </c>
      <c r="W352" s="67" t="s">
        <v>507</v>
      </c>
      <c r="X352" s="67" t="s">
        <v>6</v>
      </c>
      <c r="Y352" s="67"/>
      <c r="Z352" s="67" t="s">
        <v>830</v>
      </c>
      <c r="AA352" s="317">
        <v>192200</v>
      </c>
      <c r="AB352" s="71">
        <v>1</v>
      </c>
      <c r="AC352" s="67" t="s">
        <v>826</v>
      </c>
      <c r="AD352" s="59">
        <v>80</v>
      </c>
      <c r="AE352" s="305">
        <v>0.78</v>
      </c>
      <c r="AF352" s="305">
        <v>62</v>
      </c>
      <c r="AG352" s="305">
        <v>80</v>
      </c>
      <c r="AH352" s="305">
        <v>0</v>
      </c>
      <c r="AI352" s="316">
        <v>-35</v>
      </c>
    </row>
    <row r="353" spans="1:35" s="86" customFormat="1">
      <c r="A353" s="170" t="s">
        <v>429</v>
      </c>
      <c r="B353" s="272" t="s">
        <v>106</v>
      </c>
      <c r="C353" s="172" t="s">
        <v>6</v>
      </c>
      <c r="D353" s="172"/>
      <c r="E353" s="265">
        <v>4</v>
      </c>
      <c r="F353" s="266">
        <v>33</v>
      </c>
      <c r="G353" s="266">
        <v>80</v>
      </c>
      <c r="H353" s="267">
        <v>0.41249999999999998</v>
      </c>
      <c r="I353" s="267">
        <v>0.23</v>
      </c>
      <c r="J353" s="169">
        <v>198500</v>
      </c>
      <c r="K353" s="85"/>
      <c r="L353" s="274">
        <v>18</v>
      </c>
      <c r="M353" s="274">
        <f>L353/I353</f>
        <v>78.260869565217391</v>
      </c>
      <c r="O353" s="275">
        <v>0</v>
      </c>
      <c r="P353" s="169">
        <v>198500</v>
      </c>
      <c r="Q353" s="276">
        <v>0</v>
      </c>
      <c r="R353" s="276">
        <v>29.420483177708611</v>
      </c>
      <c r="S353" s="276">
        <v>0</v>
      </c>
      <c r="T353" s="277">
        <v>0</v>
      </c>
      <c r="U353" s="277">
        <v>0</v>
      </c>
      <c r="W353" s="67"/>
      <c r="X353" s="67"/>
      <c r="Y353" s="67"/>
      <c r="Z353" s="67"/>
      <c r="AA353" s="318">
        <v>198500</v>
      </c>
      <c r="AB353" s="310">
        <v>0</v>
      </c>
      <c r="AC353" s="67"/>
      <c r="AD353" s="59"/>
      <c r="AE353" s="294">
        <v>0</v>
      </c>
      <c r="AF353" s="293">
        <v>0</v>
      </c>
      <c r="AG353" s="294">
        <v>0</v>
      </c>
      <c r="AH353" s="293">
        <v>0</v>
      </c>
      <c r="AI353" s="293">
        <v>29</v>
      </c>
    </row>
    <row r="354" spans="1:35" s="86" customFormat="1">
      <c r="A354" s="170" t="s">
        <v>740</v>
      </c>
      <c r="B354" s="272" t="s">
        <v>53</v>
      </c>
      <c r="C354" s="172" t="s">
        <v>6</v>
      </c>
      <c r="D354" s="172"/>
      <c r="E354" s="265">
        <v>22</v>
      </c>
      <c r="F354" s="266">
        <v>44.590909090909093</v>
      </c>
      <c r="G354" s="266">
        <v>79.63636363636364</v>
      </c>
      <c r="H354" s="267">
        <v>0.55993150684931503</v>
      </c>
      <c r="I354" s="267">
        <v>0.59</v>
      </c>
      <c r="J354" s="169">
        <v>298100</v>
      </c>
      <c r="K354" s="85"/>
      <c r="L354" s="268">
        <v>45</v>
      </c>
      <c r="M354" s="274">
        <f>L354/I354</f>
        <v>76.271186440677965</v>
      </c>
      <c r="O354" s="275">
        <v>3</v>
      </c>
      <c r="P354" s="169">
        <v>256300</v>
      </c>
      <c r="Q354" s="276">
        <v>20</v>
      </c>
      <c r="R354" s="276">
        <v>81.961760782570025</v>
      </c>
      <c r="S354" s="276">
        <v>20</v>
      </c>
      <c r="T354" s="277">
        <v>0.29999999999999849</v>
      </c>
      <c r="U354" s="277">
        <v>66.666666666666998</v>
      </c>
      <c r="W354" s="67" t="s">
        <v>740</v>
      </c>
      <c r="X354" s="67" t="s">
        <v>6</v>
      </c>
      <c r="Y354" s="67"/>
      <c r="Z354" s="67" t="s">
        <v>834</v>
      </c>
      <c r="AA354" s="317">
        <v>188700</v>
      </c>
      <c r="AB354" s="71">
        <v>6</v>
      </c>
      <c r="AC354" s="67" t="s">
        <v>826</v>
      </c>
      <c r="AD354" s="59">
        <v>439</v>
      </c>
      <c r="AE354" s="305">
        <v>0.33</v>
      </c>
      <c r="AF354" s="305">
        <v>24</v>
      </c>
      <c r="AG354" s="305">
        <v>73</v>
      </c>
      <c r="AH354" s="305">
        <v>28</v>
      </c>
      <c r="AI354" s="316">
        <v>18</v>
      </c>
    </row>
    <row r="355" spans="1:35" s="86" customFormat="1">
      <c r="A355" s="170" t="s">
        <v>508</v>
      </c>
      <c r="B355" s="272" t="s">
        <v>4</v>
      </c>
      <c r="C355" s="172" t="s">
        <v>6</v>
      </c>
      <c r="D355" s="172"/>
      <c r="E355" s="265">
        <v>8</v>
      </c>
      <c r="F355" s="266">
        <v>41.625</v>
      </c>
      <c r="G355" s="266">
        <v>64.125</v>
      </c>
      <c r="H355" s="267">
        <v>0.64912280701754388</v>
      </c>
      <c r="I355" s="267">
        <v>0</v>
      </c>
      <c r="J355" s="169">
        <v>278200</v>
      </c>
      <c r="K355" s="273"/>
      <c r="L355" s="274">
        <v>0</v>
      </c>
      <c r="M355" s="274">
        <v>0</v>
      </c>
      <c r="O355" s="275">
        <v>0</v>
      </c>
      <c r="P355" s="169">
        <v>278200</v>
      </c>
      <c r="Q355" s="276">
        <v>0</v>
      </c>
      <c r="R355" s="276">
        <v>41.23314065510597</v>
      </c>
      <c r="S355" s="276">
        <v>0</v>
      </c>
      <c r="T355" s="277">
        <v>0</v>
      </c>
      <c r="U355" s="277">
        <v>0</v>
      </c>
      <c r="W355" s="67"/>
      <c r="X355" s="67"/>
      <c r="Y355" s="67"/>
      <c r="Z355" s="67"/>
      <c r="AA355" s="318">
        <v>278200</v>
      </c>
      <c r="AB355" s="310">
        <v>0</v>
      </c>
      <c r="AC355" s="67"/>
      <c r="AD355" s="59"/>
      <c r="AE355" s="294">
        <v>0</v>
      </c>
      <c r="AF355" s="293">
        <v>0</v>
      </c>
      <c r="AG355" s="294">
        <v>0</v>
      </c>
      <c r="AH355" s="293">
        <v>0</v>
      </c>
      <c r="AI355" s="293">
        <v>41</v>
      </c>
    </row>
    <row r="356" spans="1:35" s="86" customFormat="1">
      <c r="A356" s="170" t="s">
        <v>741</v>
      </c>
      <c r="B356" s="272" t="s">
        <v>22</v>
      </c>
      <c r="C356" s="278" t="s">
        <v>6</v>
      </c>
      <c r="D356" s="278"/>
      <c r="E356" s="265">
        <v>0</v>
      </c>
      <c r="F356" s="266">
        <v>0</v>
      </c>
      <c r="G356" s="266" t="s">
        <v>693</v>
      </c>
      <c r="H356" s="267">
        <v>0</v>
      </c>
      <c r="I356" s="267">
        <v>0</v>
      </c>
      <c r="J356" s="169">
        <v>122600</v>
      </c>
      <c r="K356" s="85"/>
      <c r="L356" s="274">
        <v>0</v>
      </c>
      <c r="M356" s="274">
        <v>0</v>
      </c>
      <c r="O356" s="275">
        <v>0</v>
      </c>
      <c r="P356" s="169">
        <v>122600</v>
      </c>
      <c r="Q356" s="276">
        <v>0</v>
      </c>
      <c r="R356" s="276">
        <v>18.171038980287534</v>
      </c>
      <c r="S356" s="276">
        <v>0</v>
      </c>
      <c r="T356" s="277">
        <v>0</v>
      </c>
      <c r="U356" s="277">
        <v>0</v>
      </c>
      <c r="W356" s="67"/>
      <c r="X356" s="67"/>
      <c r="Y356" s="67"/>
      <c r="Z356" s="67"/>
      <c r="AA356" s="318">
        <v>122600</v>
      </c>
      <c r="AB356" s="310">
        <v>0</v>
      </c>
      <c r="AC356" s="67"/>
      <c r="AD356" s="59"/>
      <c r="AE356" s="294">
        <v>0</v>
      </c>
      <c r="AF356" s="293">
        <v>0</v>
      </c>
      <c r="AG356" s="294">
        <v>0</v>
      </c>
      <c r="AH356" s="293">
        <v>0</v>
      </c>
      <c r="AI356" s="293">
        <v>18.171038980287534</v>
      </c>
    </row>
    <row r="357" spans="1:35" s="86" customFormat="1">
      <c r="A357" s="170" t="s">
        <v>420</v>
      </c>
      <c r="B357" s="272" t="s">
        <v>106</v>
      </c>
      <c r="C357" s="172" t="s">
        <v>14</v>
      </c>
      <c r="D357" s="172" t="s">
        <v>8</v>
      </c>
      <c r="E357" s="265">
        <v>24</v>
      </c>
      <c r="F357" s="266">
        <v>46.625</v>
      </c>
      <c r="G357" s="266">
        <v>43.625</v>
      </c>
      <c r="H357" s="267">
        <v>1.0687679083094557</v>
      </c>
      <c r="I357" s="267">
        <v>0.79</v>
      </c>
      <c r="J357" s="169">
        <v>311700</v>
      </c>
      <c r="K357" s="273"/>
      <c r="L357" s="274">
        <v>38.611111111111114</v>
      </c>
      <c r="M357" s="274">
        <f>L357/I357</f>
        <v>48.874824191279892</v>
      </c>
      <c r="O357" s="275">
        <v>4</v>
      </c>
      <c r="P357" s="169">
        <v>286000</v>
      </c>
      <c r="Q357" s="276">
        <v>36.25</v>
      </c>
      <c r="R357" s="276">
        <v>69.167630057803464</v>
      </c>
      <c r="S357" s="276">
        <v>35</v>
      </c>
      <c r="T357" s="277">
        <v>0.80110497237569056</v>
      </c>
      <c r="U357" s="277">
        <v>45.25</v>
      </c>
      <c r="W357" s="67" t="s">
        <v>420</v>
      </c>
      <c r="X357" s="67" t="s">
        <v>14</v>
      </c>
      <c r="Y357" s="67" t="s">
        <v>8</v>
      </c>
      <c r="Z357" s="67" t="s">
        <v>840</v>
      </c>
      <c r="AA357" s="317">
        <v>286000</v>
      </c>
      <c r="AB357" s="71">
        <v>4</v>
      </c>
      <c r="AC357" s="67" t="s">
        <v>826</v>
      </c>
      <c r="AD357" s="59">
        <v>180</v>
      </c>
      <c r="AE357" s="305">
        <v>0.81</v>
      </c>
      <c r="AF357" s="305">
        <v>36</v>
      </c>
      <c r="AG357" s="305">
        <v>45</v>
      </c>
      <c r="AH357" s="305">
        <v>35</v>
      </c>
      <c r="AI357" s="316">
        <v>74</v>
      </c>
    </row>
    <row r="358" spans="1:35" s="86" customFormat="1">
      <c r="A358" s="170" t="s">
        <v>742</v>
      </c>
      <c r="B358" s="272" t="s">
        <v>58</v>
      </c>
      <c r="C358" s="278" t="s">
        <v>14</v>
      </c>
      <c r="D358" s="278"/>
      <c r="E358" s="265">
        <v>22</v>
      </c>
      <c r="F358" s="266">
        <v>40.18181818181818</v>
      </c>
      <c r="G358" s="266">
        <v>42.136363636363633</v>
      </c>
      <c r="H358" s="267">
        <v>0.95361380798273998</v>
      </c>
      <c r="I358" s="267">
        <v>0</v>
      </c>
      <c r="J358" s="169">
        <v>268600</v>
      </c>
      <c r="K358" s="85"/>
      <c r="L358" s="274">
        <v>0</v>
      </c>
      <c r="M358" s="274">
        <v>0</v>
      </c>
      <c r="O358" s="275">
        <v>4</v>
      </c>
      <c r="P358" s="169">
        <v>258500</v>
      </c>
      <c r="Q358" s="276">
        <v>36</v>
      </c>
      <c r="R358" s="276">
        <v>48.939973321476202</v>
      </c>
      <c r="S358" s="276">
        <v>35</v>
      </c>
      <c r="T358" s="277">
        <v>0.79120879120879117</v>
      </c>
      <c r="U358" s="277">
        <v>45.5</v>
      </c>
      <c r="W358" s="67" t="s">
        <v>742</v>
      </c>
      <c r="X358" s="67" t="s">
        <v>14</v>
      </c>
      <c r="Y358" s="67"/>
      <c r="Z358" s="67" t="s">
        <v>829</v>
      </c>
      <c r="AA358" s="317">
        <v>278400</v>
      </c>
      <c r="AB358" s="71">
        <v>9</v>
      </c>
      <c r="AC358" s="67" t="s">
        <v>826</v>
      </c>
      <c r="AD358" s="59">
        <v>410</v>
      </c>
      <c r="AE358" s="305">
        <v>0.9</v>
      </c>
      <c r="AF358" s="305">
        <v>41</v>
      </c>
      <c r="AG358" s="305">
        <v>46</v>
      </c>
      <c r="AH358" s="305">
        <v>48</v>
      </c>
      <c r="AI358" s="316">
        <v>42</v>
      </c>
    </row>
    <row r="359" spans="1:35" s="86" customFormat="1">
      <c r="A359" s="170" t="s">
        <v>510</v>
      </c>
      <c r="B359" s="272" t="s">
        <v>28</v>
      </c>
      <c r="C359" s="172" t="s">
        <v>14</v>
      </c>
      <c r="D359" s="172"/>
      <c r="E359" s="265">
        <v>15</v>
      </c>
      <c r="F359" s="266">
        <v>29.6</v>
      </c>
      <c r="G359" s="266">
        <v>29.733333333333334</v>
      </c>
      <c r="H359" s="267">
        <v>0.99551569506726456</v>
      </c>
      <c r="I359" s="267">
        <v>0</v>
      </c>
      <c r="J359" s="169">
        <v>197900</v>
      </c>
      <c r="K359" s="85"/>
      <c r="L359" s="274">
        <v>0</v>
      </c>
      <c r="M359" s="274">
        <v>0</v>
      </c>
      <c r="O359" s="275">
        <v>0</v>
      </c>
      <c r="P359" s="169">
        <v>197900</v>
      </c>
      <c r="Q359" s="276">
        <v>0</v>
      </c>
      <c r="R359" s="276">
        <v>29.331554765080778</v>
      </c>
      <c r="S359" s="276">
        <v>0</v>
      </c>
      <c r="T359" s="277">
        <v>0</v>
      </c>
      <c r="U359" s="277">
        <v>0</v>
      </c>
      <c r="W359" s="67"/>
      <c r="X359" s="67"/>
      <c r="Y359" s="67"/>
      <c r="Z359" s="67"/>
      <c r="AA359" s="318">
        <v>197900</v>
      </c>
      <c r="AB359" s="310">
        <v>0</v>
      </c>
      <c r="AC359" s="67"/>
      <c r="AD359" s="59"/>
      <c r="AE359" s="294">
        <v>0</v>
      </c>
      <c r="AF359" s="293">
        <v>0</v>
      </c>
      <c r="AG359" s="294">
        <v>0</v>
      </c>
      <c r="AH359" s="293">
        <v>0</v>
      </c>
      <c r="AI359" s="293">
        <v>29</v>
      </c>
    </row>
    <row r="360" spans="1:35" s="86" customFormat="1">
      <c r="A360" s="170" t="s">
        <v>613</v>
      </c>
      <c r="B360" s="272" t="s">
        <v>4</v>
      </c>
      <c r="C360" s="172" t="s">
        <v>6</v>
      </c>
      <c r="D360" s="172"/>
      <c r="E360" s="265">
        <v>0</v>
      </c>
      <c r="F360" s="266">
        <v>0</v>
      </c>
      <c r="G360" s="266" t="s">
        <v>693</v>
      </c>
      <c r="H360" s="267">
        <v>0</v>
      </c>
      <c r="I360" s="267">
        <v>0</v>
      </c>
      <c r="J360" s="169">
        <v>122600</v>
      </c>
      <c r="K360" s="85"/>
      <c r="L360" s="274">
        <v>0</v>
      </c>
      <c r="M360" s="274">
        <v>0</v>
      </c>
      <c r="O360" s="275">
        <v>0</v>
      </c>
      <c r="P360" s="169">
        <v>122600</v>
      </c>
      <c r="Q360" s="276">
        <v>0</v>
      </c>
      <c r="R360" s="276">
        <v>18.171038980287534</v>
      </c>
      <c r="S360" s="276">
        <v>0</v>
      </c>
      <c r="T360" s="277">
        <v>0</v>
      </c>
      <c r="U360" s="277">
        <v>0</v>
      </c>
      <c r="W360" s="67"/>
      <c r="X360" s="67"/>
      <c r="Y360" s="67"/>
      <c r="Z360" s="67"/>
      <c r="AA360" s="318">
        <v>122600</v>
      </c>
      <c r="AB360" s="310">
        <v>0</v>
      </c>
      <c r="AC360" s="67"/>
      <c r="AD360" s="59"/>
      <c r="AE360" s="294">
        <v>0</v>
      </c>
      <c r="AF360" s="293">
        <v>0</v>
      </c>
      <c r="AG360" s="294">
        <v>0</v>
      </c>
      <c r="AH360" s="293">
        <v>0</v>
      </c>
      <c r="AI360" s="293">
        <v>18.171038980287534</v>
      </c>
    </row>
    <row r="361" spans="1:35" s="86" customFormat="1">
      <c r="A361" s="170" t="s">
        <v>213</v>
      </c>
      <c r="B361" s="272" t="s">
        <v>4</v>
      </c>
      <c r="C361" s="172" t="s">
        <v>14</v>
      </c>
      <c r="D361" s="172" t="s">
        <v>8</v>
      </c>
      <c r="E361" s="265">
        <v>12</v>
      </c>
      <c r="F361" s="266">
        <v>33.5</v>
      </c>
      <c r="G361" s="266">
        <v>24.333333333333336</v>
      </c>
      <c r="H361" s="267">
        <v>1.3767123287671232</v>
      </c>
      <c r="I361" s="267">
        <v>0</v>
      </c>
      <c r="J361" s="169">
        <v>223900</v>
      </c>
      <c r="K361" s="85"/>
      <c r="L361" s="274">
        <v>0</v>
      </c>
      <c r="M361" s="274">
        <v>0</v>
      </c>
      <c r="O361" s="275">
        <v>3</v>
      </c>
      <c r="P361" s="169">
        <v>232500</v>
      </c>
      <c r="Q361" s="276">
        <v>38.333333333333336</v>
      </c>
      <c r="R361" s="276">
        <v>30.379279679857717</v>
      </c>
      <c r="S361" s="276">
        <v>38.333333333333336</v>
      </c>
      <c r="T361" s="277">
        <v>1.6911764705882106</v>
      </c>
      <c r="U361" s="277">
        <v>22.666666666666998</v>
      </c>
      <c r="W361" s="67" t="s">
        <v>213</v>
      </c>
      <c r="X361" s="67" t="s">
        <v>14</v>
      </c>
      <c r="Y361" s="67" t="s">
        <v>8</v>
      </c>
      <c r="Z361" s="67" t="s">
        <v>833</v>
      </c>
      <c r="AA361" s="317">
        <v>244900</v>
      </c>
      <c r="AB361" s="71">
        <v>6</v>
      </c>
      <c r="AC361" s="67" t="s">
        <v>826</v>
      </c>
      <c r="AD361" s="59">
        <v>137</v>
      </c>
      <c r="AE361" s="305">
        <v>1.61</v>
      </c>
      <c r="AF361" s="305">
        <v>37</v>
      </c>
      <c r="AG361" s="305">
        <v>23</v>
      </c>
      <c r="AH361" s="305">
        <v>35</v>
      </c>
      <c r="AI361" s="316">
        <v>39</v>
      </c>
    </row>
    <row r="362" spans="1:35" s="86" customFormat="1">
      <c r="A362" s="179" t="s">
        <v>784</v>
      </c>
      <c r="B362" s="280" t="s">
        <v>105</v>
      </c>
      <c r="C362" s="181" t="s">
        <v>14</v>
      </c>
      <c r="D362" s="181"/>
      <c r="E362" s="282">
        <v>0</v>
      </c>
      <c r="F362" s="283">
        <v>0</v>
      </c>
      <c r="G362" s="283">
        <v>0</v>
      </c>
      <c r="H362" s="284">
        <v>0</v>
      </c>
      <c r="I362" s="284">
        <v>0</v>
      </c>
      <c r="J362" s="180">
        <v>122600</v>
      </c>
      <c r="K362" s="188"/>
      <c r="L362" s="286">
        <v>0</v>
      </c>
      <c r="M362" s="286">
        <v>0</v>
      </c>
      <c r="N362" s="287"/>
      <c r="O362" s="288">
        <v>1</v>
      </c>
      <c r="P362" s="180">
        <v>122600</v>
      </c>
      <c r="Q362" s="289">
        <v>16</v>
      </c>
      <c r="R362" s="289">
        <v>22.513116940862602</v>
      </c>
      <c r="S362" s="289">
        <v>16</v>
      </c>
      <c r="T362" s="290">
        <v>0.8</v>
      </c>
      <c r="U362" s="290">
        <v>20</v>
      </c>
      <c r="W362" s="67" t="s">
        <v>784</v>
      </c>
      <c r="X362" s="67" t="s">
        <v>14</v>
      </c>
      <c r="Y362" s="67"/>
      <c r="Z362" s="67" t="s">
        <v>828</v>
      </c>
      <c r="AA362" s="317">
        <v>122600</v>
      </c>
      <c r="AB362" s="71">
        <v>1</v>
      </c>
      <c r="AC362" s="67" t="s">
        <v>826</v>
      </c>
      <c r="AD362" s="59">
        <v>21</v>
      </c>
      <c r="AE362" s="305">
        <v>0.76</v>
      </c>
      <c r="AF362" s="305">
        <v>16</v>
      </c>
      <c r="AG362" s="305">
        <v>21</v>
      </c>
      <c r="AH362" s="305">
        <v>0</v>
      </c>
      <c r="AI362" s="316">
        <v>25</v>
      </c>
    </row>
    <row r="363" spans="1:35" s="86" customFormat="1">
      <c r="A363" s="170" t="s">
        <v>214</v>
      </c>
      <c r="B363" s="272" t="s">
        <v>22</v>
      </c>
      <c r="C363" s="172" t="s">
        <v>14</v>
      </c>
      <c r="D363" s="172" t="s">
        <v>8</v>
      </c>
      <c r="E363" s="265">
        <v>22</v>
      </c>
      <c r="F363" s="266">
        <v>62.81818181818182</v>
      </c>
      <c r="G363" s="266">
        <v>79.818181818181813</v>
      </c>
      <c r="H363" s="267">
        <v>0.78701594533029617</v>
      </c>
      <c r="I363" s="267">
        <v>0.78</v>
      </c>
      <c r="J363" s="169">
        <v>419900</v>
      </c>
      <c r="K363" s="85"/>
      <c r="L363" s="268">
        <v>56.208333333333336</v>
      </c>
      <c r="M363" s="274">
        <f>L363/I363</f>
        <v>72.061965811965806</v>
      </c>
      <c r="O363" s="275">
        <v>4</v>
      </c>
      <c r="P363" s="169">
        <v>471600</v>
      </c>
      <c r="Q363" s="276">
        <v>78.25</v>
      </c>
      <c r="R363" s="276">
        <v>51.693196976433967</v>
      </c>
      <c r="S363" s="276">
        <v>74</v>
      </c>
      <c r="T363" s="277">
        <v>0.98119122257053293</v>
      </c>
      <c r="U363" s="277">
        <v>79.75</v>
      </c>
      <c r="W363" s="67" t="s">
        <v>214</v>
      </c>
      <c r="X363" s="67" t="s">
        <v>8</v>
      </c>
      <c r="Y363" s="67" t="s">
        <v>14</v>
      </c>
      <c r="Z363" s="67" t="s">
        <v>836</v>
      </c>
      <c r="AA363" s="317">
        <v>479200</v>
      </c>
      <c r="AB363" s="71">
        <v>9</v>
      </c>
      <c r="AC363" s="67" t="s">
        <v>826</v>
      </c>
      <c r="AD363" s="59">
        <v>722</v>
      </c>
      <c r="AE363" s="305">
        <v>0.97</v>
      </c>
      <c r="AF363" s="305">
        <v>78</v>
      </c>
      <c r="AG363" s="305">
        <v>80</v>
      </c>
      <c r="AH363" s="305">
        <v>79</v>
      </c>
      <c r="AI363" s="316">
        <v>41</v>
      </c>
    </row>
    <row r="364" spans="1:35" s="86" customFormat="1">
      <c r="A364" s="170" t="s">
        <v>609</v>
      </c>
      <c r="B364" s="272" t="s">
        <v>566</v>
      </c>
      <c r="C364" s="172" t="s">
        <v>6</v>
      </c>
      <c r="D364" s="172"/>
      <c r="E364" s="265">
        <v>4</v>
      </c>
      <c r="F364" s="266">
        <v>26.5</v>
      </c>
      <c r="G364" s="266">
        <v>81</v>
      </c>
      <c r="H364" s="267">
        <v>0.3271604938271605</v>
      </c>
      <c r="I364" s="267">
        <v>0</v>
      </c>
      <c r="J364" s="169">
        <v>177100</v>
      </c>
      <c r="K364" s="273"/>
      <c r="L364" s="274">
        <v>0</v>
      </c>
      <c r="M364" s="274">
        <v>0</v>
      </c>
      <c r="O364" s="275">
        <v>0</v>
      </c>
      <c r="P364" s="169">
        <v>177100</v>
      </c>
      <c r="Q364" s="276">
        <v>0</v>
      </c>
      <c r="R364" s="276">
        <v>26.248703127315846</v>
      </c>
      <c r="S364" s="276">
        <v>0</v>
      </c>
      <c r="T364" s="277">
        <v>0</v>
      </c>
      <c r="U364" s="277">
        <v>0</v>
      </c>
      <c r="W364" s="67"/>
      <c r="X364" s="67"/>
      <c r="Y364" s="67"/>
      <c r="Z364" s="67"/>
      <c r="AA364" s="318">
        <v>177100</v>
      </c>
      <c r="AB364" s="310">
        <v>0</v>
      </c>
      <c r="AC364" s="67"/>
      <c r="AD364" s="59"/>
      <c r="AE364" s="294">
        <v>0</v>
      </c>
      <c r="AF364" s="293">
        <v>0</v>
      </c>
      <c r="AG364" s="294">
        <v>0</v>
      </c>
      <c r="AH364" s="293">
        <v>0</v>
      </c>
      <c r="AI364" s="293">
        <v>26</v>
      </c>
    </row>
    <row r="365" spans="1:35" s="86" customFormat="1">
      <c r="A365" s="170" t="s">
        <v>124</v>
      </c>
      <c r="B365" s="272" t="s">
        <v>28</v>
      </c>
      <c r="C365" s="278" t="s">
        <v>14</v>
      </c>
      <c r="D365" s="278" t="s">
        <v>8</v>
      </c>
      <c r="E365" s="265">
        <v>15</v>
      </c>
      <c r="F365" s="266">
        <v>40.666666666666664</v>
      </c>
      <c r="G365" s="266">
        <v>51.93333333333333</v>
      </c>
      <c r="H365" s="267">
        <v>0.78305519897304232</v>
      </c>
      <c r="I365" s="267">
        <v>0.75</v>
      </c>
      <c r="J365" s="169">
        <v>271800</v>
      </c>
      <c r="K365" s="273"/>
      <c r="L365" s="268">
        <v>22.8125</v>
      </c>
      <c r="M365" s="274">
        <f>L365/I365</f>
        <v>30.416666666666668</v>
      </c>
      <c r="O365" s="275">
        <v>0</v>
      </c>
      <c r="P365" s="169">
        <v>271800</v>
      </c>
      <c r="Q365" s="276">
        <v>0</v>
      </c>
      <c r="R365" s="276">
        <v>40.284570920409074</v>
      </c>
      <c r="S365" s="276">
        <v>0</v>
      </c>
      <c r="T365" s="277">
        <v>0</v>
      </c>
      <c r="U365" s="277">
        <v>0</v>
      </c>
      <c r="W365" s="67"/>
      <c r="X365" s="67"/>
      <c r="Y365" s="67"/>
      <c r="Z365" s="67"/>
      <c r="AA365" s="318">
        <v>271800</v>
      </c>
      <c r="AB365" s="310">
        <v>0</v>
      </c>
      <c r="AC365" s="67"/>
      <c r="AD365" s="59"/>
      <c r="AE365" s="294">
        <v>0</v>
      </c>
      <c r="AF365" s="293">
        <v>0</v>
      </c>
      <c r="AG365" s="294">
        <v>0</v>
      </c>
      <c r="AH365" s="293">
        <v>0</v>
      </c>
      <c r="AI365" s="293">
        <v>40</v>
      </c>
    </row>
    <row r="366" spans="1:35" s="86" customFormat="1">
      <c r="A366" s="170" t="s">
        <v>135</v>
      </c>
      <c r="B366" s="272" t="s">
        <v>55</v>
      </c>
      <c r="C366" s="278" t="s">
        <v>8</v>
      </c>
      <c r="D366" s="278" t="s">
        <v>536</v>
      </c>
      <c r="E366" s="265">
        <v>20</v>
      </c>
      <c r="F366" s="266">
        <v>22.55</v>
      </c>
      <c r="G366" s="266">
        <v>25.8</v>
      </c>
      <c r="H366" s="267">
        <v>0.87403100775193798</v>
      </c>
      <c r="I366" s="267">
        <v>0.69</v>
      </c>
      <c r="J366" s="169">
        <v>150700</v>
      </c>
      <c r="K366" s="273"/>
      <c r="L366" s="274">
        <v>32.642857142857146</v>
      </c>
      <c r="M366" s="274">
        <f>L366/I366</f>
        <v>47.308488612836449</v>
      </c>
      <c r="O366" s="275">
        <v>2</v>
      </c>
      <c r="P366" s="169">
        <v>150700</v>
      </c>
      <c r="Q366" s="276">
        <v>27</v>
      </c>
      <c r="R366" s="276">
        <v>13.007558915073361</v>
      </c>
      <c r="S366" s="276">
        <v>27</v>
      </c>
      <c r="T366" s="277">
        <v>1.5428571428571429</v>
      </c>
      <c r="U366" s="277">
        <v>17.5</v>
      </c>
      <c r="W366" s="69" t="s">
        <v>135</v>
      </c>
      <c r="X366" s="69" t="s">
        <v>8</v>
      </c>
      <c r="Y366" s="302" t="s">
        <v>536</v>
      </c>
      <c r="Z366" s="69" t="s">
        <v>839</v>
      </c>
      <c r="AA366" s="320">
        <v>167200</v>
      </c>
      <c r="AB366" s="314">
        <v>4</v>
      </c>
      <c r="AC366" s="69" t="s">
        <v>826</v>
      </c>
      <c r="AD366" s="307">
        <v>68</v>
      </c>
      <c r="AE366" s="316">
        <v>1.46</v>
      </c>
      <c r="AF366" s="316">
        <v>25</v>
      </c>
      <c r="AG366" s="316">
        <v>17</v>
      </c>
      <c r="AH366" s="316">
        <v>29</v>
      </c>
      <c r="AI366" s="316">
        <v>32</v>
      </c>
    </row>
    <row r="367" spans="1:35" s="86" customFormat="1">
      <c r="A367" s="170" t="s">
        <v>125</v>
      </c>
      <c r="B367" s="272" t="s">
        <v>22</v>
      </c>
      <c r="C367" s="278" t="s">
        <v>14</v>
      </c>
      <c r="D367" s="278"/>
      <c r="E367" s="265">
        <v>21</v>
      </c>
      <c r="F367" s="266">
        <v>47.095238095238095</v>
      </c>
      <c r="G367" s="266">
        <v>48.523809523809526</v>
      </c>
      <c r="H367" s="267">
        <v>0.97055937193326791</v>
      </c>
      <c r="I367" s="267">
        <v>1.01</v>
      </c>
      <c r="J367" s="169">
        <v>314800</v>
      </c>
      <c r="K367" s="85"/>
      <c r="L367" s="274">
        <v>51.133333333333333</v>
      </c>
      <c r="M367" s="274">
        <f>L367/I367</f>
        <v>50.627062706270628</v>
      </c>
      <c r="O367" s="275">
        <v>3</v>
      </c>
      <c r="P367" s="169">
        <v>317000</v>
      </c>
      <c r="Q367" s="276">
        <v>48</v>
      </c>
      <c r="R367" s="276">
        <v>34.951534015117829</v>
      </c>
      <c r="S367" s="276">
        <v>48</v>
      </c>
      <c r="T367" s="277">
        <v>0.87804878048779955</v>
      </c>
      <c r="U367" s="277">
        <v>54.666666666666998</v>
      </c>
      <c r="W367" s="67" t="s">
        <v>125</v>
      </c>
      <c r="X367" s="67" t="s">
        <v>14</v>
      </c>
      <c r="Y367" s="67"/>
      <c r="Z367" s="67" t="s">
        <v>836</v>
      </c>
      <c r="AA367" s="317">
        <v>340700</v>
      </c>
      <c r="AB367" s="71">
        <v>8</v>
      </c>
      <c r="AC367" s="67" t="s">
        <v>826</v>
      </c>
      <c r="AD367" s="59">
        <v>466</v>
      </c>
      <c r="AE367" s="305">
        <v>0.89</v>
      </c>
      <c r="AF367" s="305">
        <v>52</v>
      </c>
      <c r="AG367" s="305">
        <v>58</v>
      </c>
      <c r="AH367" s="305">
        <v>55</v>
      </c>
      <c r="AI367" s="316">
        <v>50</v>
      </c>
    </row>
    <row r="368" spans="1:35" s="86" customFormat="1" ht="18" customHeight="1">
      <c r="A368" s="170" t="s">
        <v>169</v>
      </c>
      <c r="B368" s="272" t="s">
        <v>104</v>
      </c>
      <c r="C368" s="172" t="s">
        <v>8</v>
      </c>
      <c r="D368" s="172" t="s">
        <v>6</v>
      </c>
      <c r="E368" s="265">
        <v>22</v>
      </c>
      <c r="F368" s="266">
        <v>58</v>
      </c>
      <c r="G368" s="266">
        <v>74</v>
      </c>
      <c r="H368" s="267">
        <v>0.78378378378378377</v>
      </c>
      <c r="I368" s="267">
        <v>0.93</v>
      </c>
      <c r="J368" s="169">
        <v>387700</v>
      </c>
      <c r="L368" s="274">
        <v>53.727272727272727</v>
      </c>
      <c r="M368" s="274">
        <f>L368/I368</f>
        <v>57.771260997067444</v>
      </c>
      <c r="O368" s="275">
        <v>4</v>
      </c>
      <c r="P368" s="169">
        <v>446600</v>
      </c>
      <c r="Q368" s="276">
        <v>71.75</v>
      </c>
      <c r="R368" s="276">
        <v>79.577145397954638</v>
      </c>
      <c r="S368" s="276">
        <v>77.666666666666671</v>
      </c>
      <c r="T368" s="277">
        <v>0.89687499999999998</v>
      </c>
      <c r="U368" s="277">
        <v>80</v>
      </c>
      <c r="W368" s="67" t="s">
        <v>169</v>
      </c>
      <c r="X368" s="67" t="s">
        <v>8</v>
      </c>
      <c r="Y368" s="67" t="s">
        <v>6</v>
      </c>
      <c r="Z368" s="67" t="s">
        <v>830</v>
      </c>
      <c r="AA368" s="317">
        <v>322300</v>
      </c>
      <c r="AB368" s="71">
        <v>8</v>
      </c>
      <c r="AC368" s="67" t="s">
        <v>826</v>
      </c>
      <c r="AD368" s="59">
        <v>561</v>
      </c>
      <c r="AE368" s="305">
        <v>0.8</v>
      </c>
      <c r="AF368" s="305">
        <v>56</v>
      </c>
      <c r="AG368" s="305">
        <v>70</v>
      </c>
      <c r="AH368" s="305">
        <v>40</v>
      </c>
      <c r="AI368" s="316">
        <v>62</v>
      </c>
    </row>
    <row r="369" spans="1:35" s="86" customFormat="1" ht="18" customHeight="1">
      <c r="A369" s="170" t="s">
        <v>240</v>
      </c>
      <c r="B369" s="272" t="s">
        <v>107</v>
      </c>
      <c r="C369" s="174" t="s">
        <v>37</v>
      </c>
      <c r="D369" s="174"/>
      <c r="E369" s="265">
        <v>12</v>
      </c>
      <c r="F369" s="266">
        <v>66.333333333333329</v>
      </c>
      <c r="G369" s="266">
        <v>79.666666666666657</v>
      </c>
      <c r="H369" s="267">
        <v>0.83263598326359833</v>
      </c>
      <c r="I369" s="267">
        <v>0.68</v>
      </c>
      <c r="J369" s="169">
        <v>443400</v>
      </c>
      <c r="K369" s="273"/>
      <c r="L369" s="268">
        <v>52.55</v>
      </c>
      <c r="M369" s="274">
        <f>L369/I369</f>
        <v>77.27941176470587</v>
      </c>
      <c r="O369" s="275">
        <v>4</v>
      </c>
      <c r="P369" s="169">
        <v>426300</v>
      </c>
      <c r="Q369" s="276">
        <v>62.75</v>
      </c>
      <c r="R369" s="276">
        <v>76.550911516229434</v>
      </c>
      <c r="S369" s="276">
        <v>50</v>
      </c>
      <c r="T369" s="277">
        <v>0.78437500000000004</v>
      </c>
      <c r="U369" s="277">
        <v>80</v>
      </c>
      <c r="W369" s="67" t="s">
        <v>240</v>
      </c>
      <c r="X369" s="67" t="s">
        <v>37</v>
      </c>
      <c r="Y369" s="67"/>
      <c r="Z369" s="67" t="s">
        <v>835</v>
      </c>
      <c r="AA369" s="317">
        <v>420100</v>
      </c>
      <c r="AB369" s="71">
        <v>9</v>
      </c>
      <c r="AC369" s="67" t="s">
        <v>826</v>
      </c>
      <c r="AD369" s="59">
        <v>719</v>
      </c>
      <c r="AE369" s="305">
        <v>0.78</v>
      </c>
      <c r="AF369" s="305">
        <v>63</v>
      </c>
      <c r="AG369" s="305">
        <v>80</v>
      </c>
      <c r="AH369" s="305">
        <v>71</v>
      </c>
      <c r="AI369" s="316">
        <v>78</v>
      </c>
    </row>
    <row r="370" spans="1:35" s="86" customFormat="1">
      <c r="A370" s="170" t="s">
        <v>512</v>
      </c>
      <c r="B370" s="272" t="s">
        <v>28</v>
      </c>
      <c r="C370" s="278" t="s">
        <v>536</v>
      </c>
      <c r="D370" s="278"/>
      <c r="E370" s="265">
        <v>3</v>
      </c>
      <c r="F370" s="266">
        <v>16</v>
      </c>
      <c r="G370" s="266">
        <v>31</v>
      </c>
      <c r="H370" s="267">
        <v>0.5161290322580645</v>
      </c>
      <c r="I370" s="267">
        <v>0</v>
      </c>
      <c r="J370" s="169">
        <v>143600</v>
      </c>
      <c r="K370" s="85"/>
      <c r="L370" s="274">
        <v>0</v>
      </c>
      <c r="M370" s="274">
        <v>0</v>
      </c>
      <c r="O370" s="275">
        <v>0</v>
      </c>
      <c r="P370" s="169">
        <v>143600</v>
      </c>
      <c r="Q370" s="276">
        <v>0</v>
      </c>
      <c r="R370" s="276">
        <v>21.283533422261748</v>
      </c>
      <c r="S370" s="276">
        <v>0</v>
      </c>
      <c r="T370" s="277">
        <v>0</v>
      </c>
      <c r="U370" s="277">
        <v>0</v>
      </c>
      <c r="W370" s="67"/>
      <c r="X370" s="67"/>
      <c r="Y370" s="67"/>
      <c r="Z370" s="67"/>
      <c r="AA370" s="318">
        <v>143600</v>
      </c>
      <c r="AB370" s="310">
        <v>0</v>
      </c>
      <c r="AC370" s="67"/>
      <c r="AD370" s="59"/>
      <c r="AE370" s="294">
        <v>0</v>
      </c>
      <c r="AF370" s="293">
        <v>0</v>
      </c>
      <c r="AG370" s="294">
        <v>0</v>
      </c>
      <c r="AH370" s="293">
        <v>0</v>
      </c>
      <c r="AI370" s="293">
        <v>21</v>
      </c>
    </row>
    <row r="371" spans="1:35" s="86" customFormat="1">
      <c r="A371" s="170" t="s">
        <v>614</v>
      </c>
      <c r="B371" s="272" t="s">
        <v>4</v>
      </c>
      <c r="C371" s="172" t="s">
        <v>6</v>
      </c>
      <c r="D371" s="172"/>
      <c r="E371" s="265">
        <v>1</v>
      </c>
      <c r="F371" s="266">
        <v>80</v>
      </c>
      <c r="G371" s="266">
        <v>80</v>
      </c>
      <c r="H371" s="267">
        <v>1</v>
      </c>
      <c r="I371" s="267">
        <v>0</v>
      </c>
      <c r="J371" s="169">
        <v>267400</v>
      </c>
      <c r="K371" s="273"/>
      <c r="L371" s="274">
        <v>0</v>
      </c>
      <c r="M371" s="274">
        <v>0</v>
      </c>
      <c r="O371" s="275">
        <v>0</v>
      </c>
      <c r="P371" s="169">
        <v>267400</v>
      </c>
      <c r="Q371" s="276">
        <v>0</v>
      </c>
      <c r="R371" s="276">
        <v>39.632429227804948</v>
      </c>
      <c r="S371" s="276">
        <v>0</v>
      </c>
      <c r="T371" s="277">
        <v>0</v>
      </c>
      <c r="U371" s="277">
        <v>0</v>
      </c>
      <c r="W371" s="67" t="s">
        <v>614</v>
      </c>
      <c r="X371" s="67" t="s">
        <v>6</v>
      </c>
      <c r="Y371" s="67"/>
      <c r="Z371" s="67" t="s">
        <v>833</v>
      </c>
      <c r="AA371" s="317">
        <v>267400</v>
      </c>
      <c r="AB371" s="71">
        <v>1</v>
      </c>
      <c r="AC371" s="67" t="s">
        <v>826</v>
      </c>
      <c r="AD371" s="59">
        <v>14</v>
      </c>
      <c r="AE371" s="305">
        <v>0.21</v>
      </c>
      <c r="AF371" s="305">
        <v>3</v>
      </c>
      <c r="AG371" s="305">
        <v>14</v>
      </c>
      <c r="AH371" s="305">
        <v>0</v>
      </c>
      <c r="AI371" s="316">
        <v>118</v>
      </c>
    </row>
    <row r="372" spans="1:35" s="86" customFormat="1">
      <c r="A372" s="170" t="s">
        <v>126</v>
      </c>
      <c r="B372" s="272" t="s">
        <v>106</v>
      </c>
      <c r="C372" s="278" t="s">
        <v>397</v>
      </c>
      <c r="D372" s="278"/>
      <c r="E372" s="265">
        <v>19</v>
      </c>
      <c r="F372" s="266">
        <v>54.578947368421055</v>
      </c>
      <c r="G372" s="266">
        <v>64.789473684210535</v>
      </c>
      <c r="H372" s="267">
        <v>0.84240454914703489</v>
      </c>
      <c r="I372" s="267">
        <v>0.77</v>
      </c>
      <c r="J372" s="169">
        <v>364800</v>
      </c>
      <c r="K372" s="273"/>
      <c r="L372" s="268">
        <v>58.157894736842103</v>
      </c>
      <c r="M372" s="274">
        <f>L372/I372</f>
        <v>75.529733424470265</v>
      </c>
      <c r="O372" s="275">
        <v>0</v>
      </c>
      <c r="P372" s="169">
        <v>364800</v>
      </c>
      <c r="Q372" s="276">
        <v>0</v>
      </c>
      <c r="R372" s="276">
        <v>54.068474877723432</v>
      </c>
      <c r="S372" s="276">
        <v>0</v>
      </c>
      <c r="T372" s="277">
        <v>0</v>
      </c>
      <c r="U372" s="277">
        <v>0</v>
      </c>
      <c r="W372" s="67" t="s">
        <v>126</v>
      </c>
      <c r="X372" s="67" t="s">
        <v>397</v>
      </c>
      <c r="Y372" s="67"/>
      <c r="Z372" s="67" t="s">
        <v>840</v>
      </c>
      <c r="AA372" s="317">
        <v>371000</v>
      </c>
      <c r="AB372" s="71">
        <v>3</v>
      </c>
      <c r="AC372" s="67" t="s">
        <v>826</v>
      </c>
      <c r="AD372" s="59">
        <v>227</v>
      </c>
      <c r="AE372" s="305">
        <v>0.79</v>
      </c>
      <c r="AF372" s="305">
        <v>60</v>
      </c>
      <c r="AG372" s="305">
        <v>76</v>
      </c>
      <c r="AH372" s="305">
        <v>60</v>
      </c>
      <c r="AI372" s="316">
        <v>46</v>
      </c>
    </row>
    <row r="373" spans="1:35" s="86" customFormat="1">
      <c r="A373" s="170" t="s">
        <v>385</v>
      </c>
      <c r="B373" s="272" t="s">
        <v>566</v>
      </c>
      <c r="C373" s="278" t="s">
        <v>14</v>
      </c>
      <c r="D373" s="278"/>
      <c r="E373" s="265">
        <v>2</v>
      </c>
      <c r="F373" s="266">
        <v>22.5</v>
      </c>
      <c r="G373" s="266">
        <v>20.5</v>
      </c>
      <c r="H373" s="267">
        <v>1.0975609756097562</v>
      </c>
      <c r="I373" s="267">
        <v>0.93</v>
      </c>
      <c r="J373" s="169">
        <v>150400</v>
      </c>
      <c r="K373" s="273"/>
      <c r="L373" s="274">
        <v>27.928571428571427</v>
      </c>
      <c r="M373" s="274">
        <f>L373/I373</f>
        <v>30.030721966205835</v>
      </c>
      <c r="O373" s="275">
        <v>1</v>
      </c>
      <c r="P373" s="169">
        <v>150400</v>
      </c>
      <c r="Q373" s="276">
        <v>23</v>
      </c>
      <c r="R373" s="276">
        <v>20.874166296131605</v>
      </c>
      <c r="S373" s="276">
        <v>23</v>
      </c>
      <c r="T373" s="277">
        <v>1.4375</v>
      </c>
      <c r="U373" s="277">
        <v>16</v>
      </c>
      <c r="W373" s="67" t="s">
        <v>385</v>
      </c>
      <c r="X373" s="67" t="s">
        <v>14</v>
      </c>
      <c r="Y373" s="67"/>
      <c r="Z373" s="67" t="s">
        <v>837</v>
      </c>
      <c r="AA373" s="317">
        <v>150400</v>
      </c>
      <c r="AB373" s="71">
        <v>2</v>
      </c>
      <c r="AC373" s="67" t="s">
        <v>826</v>
      </c>
      <c r="AD373" s="59">
        <v>53</v>
      </c>
      <c r="AE373" s="305">
        <v>1.57</v>
      </c>
      <c r="AF373" s="305">
        <v>42</v>
      </c>
      <c r="AG373" s="305">
        <v>27</v>
      </c>
      <c r="AH373" s="305">
        <v>0</v>
      </c>
      <c r="AI373" s="316">
        <v>-13</v>
      </c>
    </row>
    <row r="374" spans="1:35" s="86" customFormat="1">
      <c r="A374" s="170" t="s">
        <v>408</v>
      </c>
      <c r="B374" s="272" t="s">
        <v>106</v>
      </c>
      <c r="C374" s="278" t="s">
        <v>14</v>
      </c>
      <c r="D374" s="278"/>
      <c r="E374" s="265">
        <v>2</v>
      </c>
      <c r="F374" s="266">
        <v>34.5</v>
      </c>
      <c r="G374" s="266">
        <v>33</v>
      </c>
      <c r="H374" s="267">
        <v>1.0454545454545454</v>
      </c>
      <c r="I374" s="267">
        <v>1.1599999999999999</v>
      </c>
      <c r="J374" s="169">
        <v>184500</v>
      </c>
      <c r="K374" s="273"/>
      <c r="L374" s="274">
        <v>29.6</v>
      </c>
      <c r="M374" s="274">
        <f>L374/I374</f>
        <v>25.517241379310349</v>
      </c>
      <c r="O374" s="275">
        <v>3</v>
      </c>
      <c r="P374" s="169">
        <v>200300</v>
      </c>
      <c r="Q374" s="276">
        <v>37.333333333333336</v>
      </c>
      <c r="R374" s="276">
        <v>13.061805246776345</v>
      </c>
      <c r="S374" s="276">
        <v>37.333333333333336</v>
      </c>
      <c r="T374" s="277">
        <v>1.3493975903614297</v>
      </c>
      <c r="U374" s="277">
        <v>27.666666666666998</v>
      </c>
      <c r="W374" s="67" t="s">
        <v>408</v>
      </c>
      <c r="X374" s="67" t="s">
        <v>14</v>
      </c>
      <c r="Y374" s="67"/>
      <c r="Z374" s="67" t="s">
        <v>840</v>
      </c>
      <c r="AA374" s="317">
        <v>205600</v>
      </c>
      <c r="AB374" s="71">
        <v>4</v>
      </c>
      <c r="AC374" s="67" t="s">
        <v>826</v>
      </c>
      <c r="AD374" s="59">
        <v>112</v>
      </c>
      <c r="AE374" s="305">
        <v>1.2</v>
      </c>
      <c r="AF374" s="305">
        <v>34</v>
      </c>
      <c r="AG374" s="305">
        <v>28</v>
      </c>
      <c r="AH374" s="305">
        <v>33</v>
      </c>
      <c r="AI374" s="316">
        <v>50</v>
      </c>
    </row>
    <row r="375" spans="1:35" s="86" customFormat="1">
      <c r="A375" s="170" t="s">
        <v>399</v>
      </c>
      <c r="B375" s="272" t="s">
        <v>106</v>
      </c>
      <c r="C375" s="278" t="s">
        <v>14</v>
      </c>
      <c r="D375" s="278" t="s">
        <v>8</v>
      </c>
      <c r="E375" s="265">
        <v>11</v>
      </c>
      <c r="F375" s="266">
        <v>22.363636363636363</v>
      </c>
      <c r="G375" s="266">
        <v>24.90909090909091</v>
      </c>
      <c r="H375" s="267">
        <v>0.8978102189781022</v>
      </c>
      <c r="I375" s="267">
        <v>0.91</v>
      </c>
      <c r="J375" s="169">
        <v>149500</v>
      </c>
      <c r="L375" s="274">
        <v>38.142857142857146</v>
      </c>
      <c r="M375" s="274">
        <f>L375/I375</f>
        <v>41.915227629513346</v>
      </c>
      <c r="O375" s="275">
        <v>1</v>
      </c>
      <c r="P375" s="169">
        <v>149500</v>
      </c>
      <c r="Q375" s="276">
        <v>12</v>
      </c>
      <c r="R375" s="276">
        <v>42.473988439306353</v>
      </c>
      <c r="S375" s="276">
        <v>12</v>
      </c>
      <c r="T375" s="277">
        <v>0.5</v>
      </c>
      <c r="U375" s="277">
        <v>24</v>
      </c>
      <c r="W375" s="67" t="s">
        <v>399</v>
      </c>
      <c r="X375" s="67" t="s">
        <v>8</v>
      </c>
      <c r="Y375" s="67" t="s">
        <v>14</v>
      </c>
      <c r="Z375" s="67" t="s">
        <v>840</v>
      </c>
      <c r="AA375" s="317">
        <v>149500</v>
      </c>
      <c r="AB375" s="71">
        <v>1</v>
      </c>
      <c r="AC375" s="67" t="s">
        <v>826</v>
      </c>
      <c r="AD375" s="59">
        <v>23</v>
      </c>
      <c r="AE375" s="305">
        <v>0.52</v>
      </c>
      <c r="AF375" s="305">
        <v>12</v>
      </c>
      <c r="AG375" s="305">
        <v>23</v>
      </c>
      <c r="AH375" s="305">
        <v>0</v>
      </c>
      <c r="AI375" s="316">
        <v>45</v>
      </c>
    </row>
    <row r="376" spans="1:35" s="86" customFormat="1" ht="15.75" customHeight="1">
      <c r="A376" s="170" t="s">
        <v>46</v>
      </c>
      <c r="B376" s="272" t="s">
        <v>31</v>
      </c>
      <c r="C376" s="174" t="s">
        <v>6</v>
      </c>
      <c r="D376" s="174"/>
      <c r="E376" s="265">
        <v>4</v>
      </c>
      <c r="F376" s="266">
        <v>46.25</v>
      </c>
      <c r="G376" s="266">
        <v>80</v>
      </c>
      <c r="H376" s="267">
        <v>0.578125</v>
      </c>
      <c r="I376" s="267">
        <v>0.38</v>
      </c>
      <c r="J376" s="169">
        <v>247300</v>
      </c>
      <c r="K376" s="273"/>
      <c r="L376" s="274">
        <v>30</v>
      </c>
      <c r="M376" s="274">
        <f>L376/I376</f>
        <v>78.94736842105263</v>
      </c>
      <c r="O376" s="275">
        <v>0</v>
      </c>
      <c r="P376" s="169">
        <v>247300</v>
      </c>
      <c r="Q376" s="276">
        <v>0</v>
      </c>
      <c r="R376" s="276">
        <v>36.65332740477249</v>
      </c>
      <c r="S376" s="276">
        <v>0</v>
      </c>
      <c r="T376" s="277">
        <v>0</v>
      </c>
      <c r="U376" s="277">
        <v>0</v>
      </c>
      <c r="W376" s="67"/>
      <c r="X376" s="67"/>
      <c r="Y376" s="67"/>
      <c r="Z376" s="67"/>
      <c r="AA376" s="318">
        <v>247300</v>
      </c>
      <c r="AB376" s="310">
        <v>0</v>
      </c>
      <c r="AC376" s="67"/>
      <c r="AD376" s="59"/>
      <c r="AE376" s="294">
        <v>0</v>
      </c>
      <c r="AF376" s="293">
        <v>0</v>
      </c>
      <c r="AG376" s="294">
        <v>0</v>
      </c>
      <c r="AH376" s="293">
        <v>0</v>
      </c>
      <c r="AI376" s="293">
        <v>37</v>
      </c>
    </row>
    <row r="377" spans="1:35" s="86" customFormat="1">
      <c r="A377" s="170" t="s">
        <v>647</v>
      </c>
      <c r="B377" s="272" t="s">
        <v>28</v>
      </c>
      <c r="C377" s="278" t="s">
        <v>397</v>
      </c>
      <c r="D377" s="278" t="s">
        <v>3</v>
      </c>
      <c r="E377" s="265">
        <v>2</v>
      </c>
      <c r="F377" s="266">
        <v>26</v>
      </c>
      <c r="G377" s="266">
        <v>25</v>
      </c>
      <c r="H377" s="267">
        <v>1.04</v>
      </c>
      <c r="I377" s="267">
        <v>0</v>
      </c>
      <c r="J377" s="169">
        <v>156400</v>
      </c>
      <c r="K377" s="85"/>
      <c r="L377" s="274">
        <v>0</v>
      </c>
      <c r="M377" s="274">
        <v>0</v>
      </c>
      <c r="O377" s="275">
        <v>1</v>
      </c>
      <c r="P377" s="169">
        <v>156400</v>
      </c>
      <c r="Q377" s="276">
        <v>17</v>
      </c>
      <c r="R377" s="276">
        <v>35.542018674966656</v>
      </c>
      <c r="S377" s="276">
        <v>17</v>
      </c>
      <c r="T377" s="277">
        <v>0.34</v>
      </c>
      <c r="U377" s="277">
        <v>50</v>
      </c>
      <c r="W377" s="67" t="s">
        <v>647</v>
      </c>
      <c r="X377" s="67" t="s">
        <v>3</v>
      </c>
      <c r="Y377" s="67" t="s">
        <v>397</v>
      </c>
      <c r="Z377" s="67" t="s">
        <v>838</v>
      </c>
      <c r="AA377" s="317">
        <v>156400</v>
      </c>
      <c r="AB377" s="71">
        <v>1</v>
      </c>
      <c r="AC377" s="67" t="s">
        <v>826</v>
      </c>
      <c r="AD377" s="59">
        <v>49</v>
      </c>
      <c r="AE377" s="305">
        <v>0.35</v>
      </c>
      <c r="AF377" s="305">
        <v>17</v>
      </c>
      <c r="AG377" s="305">
        <v>49</v>
      </c>
      <c r="AH377" s="305">
        <v>0</v>
      </c>
      <c r="AI377" s="316">
        <v>38</v>
      </c>
    </row>
    <row r="378" spans="1:35" s="86" customFormat="1">
      <c r="A378" s="287" t="s">
        <v>799</v>
      </c>
      <c r="B378" s="280" t="s">
        <v>106</v>
      </c>
      <c r="C378" s="193" t="s">
        <v>397</v>
      </c>
      <c r="D378" s="281"/>
      <c r="E378" s="282">
        <v>0</v>
      </c>
      <c r="F378" s="283">
        <v>0</v>
      </c>
      <c r="G378" s="283">
        <v>0</v>
      </c>
      <c r="H378" s="284">
        <v>0</v>
      </c>
      <c r="I378" s="284">
        <v>0</v>
      </c>
      <c r="J378" s="180">
        <v>140400</v>
      </c>
      <c r="K378" s="188"/>
      <c r="L378" s="286">
        <v>0</v>
      </c>
      <c r="M378" s="286">
        <v>0</v>
      </c>
      <c r="N378" s="287"/>
      <c r="O378" s="288">
        <v>0</v>
      </c>
      <c r="P378" s="180">
        <v>140400</v>
      </c>
      <c r="Q378" s="289">
        <v>0</v>
      </c>
      <c r="R378" s="289">
        <v>20.809248554913296</v>
      </c>
      <c r="S378" s="289">
        <v>0</v>
      </c>
      <c r="T378" s="290">
        <v>0</v>
      </c>
      <c r="U378" s="290">
        <v>0</v>
      </c>
      <c r="W378" s="67"/>
      <c r="X378" s="67"/>
      <c r="Y378" s="67"/>
      <c r="Z378" s="67"/>
      <c r="AA378" s="318">
        <v>140400</v>
      </c>
      <c r="AB378" s="310">
        <v>0</v>
      </c>
      <c r="AC378" s="67"/>
      <c r="AD378" s="59"/>
      <c r="AE378" s="294">
        <v>0</v>
      </c>
      <c r="AF378" s="293">
        <v>0</v>
      </c>
      <c r="AG378" s="294">
        <v>0</v>
      </c>
      <c r="AH378" s="293">
        <v>0</v>
      </c>
      <c r="AI378" s="293">
        <v>21</v>
      </c>
    </row>
    <row r="379" spans="1:35" s="86" customFormat="1">
      <c r="A379" s="170" t="s">
        <v>513</v>
      </c>
      <c r="B379" s="272" t="s">
        <v>53</v>
      </c>
      <c r="C379" s="278" t="s">
        <v>6</v>
      </c>
      <c r="D379" s="278" t="s">
        <v>3</v>
      </c>
      <c r="E379" s="265">
        <v>0</v>
      </c>
      <c r="F379" s="266">
        <v>0</v>
      </c>
      <c r="G379" s="266" t="s">
        <v>693</v>
      </c>
      <c r="H379" s="267">
        <v>0</v>
      </c>
      <c r="I379" s="267">
        <v>0</v>
      </c>
      <c r="J379" s="169">
        <v>122600</v>
      </c>
      <c r="L379" s="274">
        <v>0</v>
      </c>
      <c r="M379" s="274">
        <v>0</v>
      </c>
      <c r="O379" s="275">
        <v>2</v>
      </c>
      <c r="P379" s="169">
        <v>122600</v>
      </c>
      <c r="Q379" s="276">
        <v>66</v>
      </c>
      <c r="R379" s="276">
        <v>-77.486883059137398</v>
      </c>
      <c r="S379" s="276">
        <v>66</v>
      </c>
      <c r="T379" s="277">
        <v>0.82499999999999996</v>
      </c>
      <c r="U379" s="277">
        <v>80</v>
      </c>
      <c r="W379" s="67" t="s">
        <v>513</v>
      </c>
      <c r="X379" s="67" t="s">
        <v>3</v>
      </c>
      <c r="Y379" s="67" t="s">
        <v>6</v>
      </c>
      <c r="Z379" s="67" t="s">
        <v>834</v>
      </c>
      <c r="AA379" s="317">
        <v>317600</v>
      </c>
      <c r="AB379" s="71">
        <v>6</v>
      </c>
      <c r="AC379" s="67" t="s">
        <v>826</v>
      </c>
      <c r="AD379" s="59">
        <v>480</v>
      </c>
      <c r="AE379" s="305">
        <v>0.76</v>
      </c>
      <c r="AF379" s="305">
        <v>61</v>
      </c>
      <c r="AG379" s="305">
        <v>80</v>
      </c>
      <c r="AH379" s="305">
        <v>63</v>
      </c>
      <c r="AI379" s="316">
        <v>14</v>
      </c>
    </row>
    <row r="380" spans="1:35" s="86" customFormat="1">
      <c r="A380" s="170" t="s">
        <v>624</v>
      </c>
      <c r="B380" s="272" t="s">
        <v>22</v>
      </c>
      <c r="C380" s="172" t="s">
        <v>14</v>
      </c>
      <c r="D380" s="172" t="s">
        <v>8</v>
      </c>
      <c r="E380" s="265">
        <v>13</v>
      </c>
      <c r="F380" s="266">
        <v>23.46153846153846</v>
      </c>
      <c r="G380" s="266">
        <v>27</v>
      </c>
      <c r="H380" s="267">
        <v>0.86894586894586889</v>
      </c>
      <c r="I380" s="267">
        <v>0</v>
      </c>
      <c r="J380" s="169">
        <v>156800</v>
      </c>
      <c r="K380" s="273"/>
      <c r="L380" s="274">
        <v>0</v>
      </c>
      <c r="M380" s="274">
        <v>0</v>
      </c>
      <c r="O380" s="275">
        <v>3</v>
      </c>
      <c r="P380" s="169">
        <v>177600</v>
      </c>
      <c r="Q380" s="276">
        <v>35.666666666666664</v>
      </c>
      <c r="R380" s="276">
        <v>1.9684304135171118</v>
      </c>
      <c r="S380" s="276">
        <v>35.666666666666664</v>
      </c>
      <c r="T380" s="277">
        <v>0.89166666666666661</v>
      </c>
      <c r="U380" s="277">
        <v>40</v>
      </c>
      <c r="W380" s="67" t="s">
        <v>624</v>
      </c>
      <c r="X380" s="67" t="s">
        <v>8</v>
      </c>
      <c r="Y380" s="67" t="s">
        <v>14</v>
      </c>
      <c r="Z380" s="67" t="s">
        <v>836</v>
      </c>
      <c r="AA380" s="317">
        <v>198000</v>
      </c>
      <c r="AB380" s="71">
        <v>6</v>
      </c>
      <c r="AC380" s="67" t="s">
        <v>826</v>
      </c>
      <c r="AD380" s="59">
        <v>210</v>
      </c>
      <c r="AE380" s="305">
        <v>0.92</v>
      </c>
      <c r="AF380" s="305">
        <v>32</v>
      </c>
      <c r="AG380" s="305">
        <v>35</v>
      </c>
      <c r="AH380" s="305">
        <v>29</v>
      </c>
      <c r="AI380" s="316">
        <v>52</v>
      </c>
    </row>
    <row r="381" spans="1:35" s="86" customFormat="1">
      <c r="A381" s="170" t="s">
        <v>286</v>
      </c>
      <c r="B381" s="272" t="s">
        <v>55</v>
      </c>
      <c r="C381" s="278" t="s">
        <v>14</v>
      </c>
      <c r="D381" s="278" t="s">
        <v>8</v>
      </c>
      <c r="E381" s="265">
        <v>22</v>
      </c>
      <c r="F381" s="266">
        <v>42.954545454545453</v>
      </c>
      <c r="G381" s="266">
        <v>42.727272727272727</v>
      </c>
      <c r="H381" s="267">
        <v>1.0053191489361701</v>
      </c>
      <c r="I381" s="267">
        <v>0.99</v>
      </c>
      <c r="J381" s="169">
        <v>287100</v>
      </c>
      <c r="K381" s="273"/>
      <c r="L381" s="274">
        <v>31.5</v>
      </c>
      <c r="M381" s="274">
        <f>L381/I381</f>
        <v>31.81818181818182</v>
      </c>
      <c r="O381" s="275">
        <v>4</v>
      </c>
      <c r="P381" s="169">
        <v>291900</v>
      </c>
      <c r="Q381" s="276">
        <v>44.5</v>
      </c>
      <c r="R381" s="276">
        <v>49.791018230324596</v>
      </c>
      <c r="S381" s="276">
        <v>47</v>
      </c>
      <c r="T381" s="277">
        <v>1.0787878787878789</v>
      </c>
      <c r="U381" s="277">
        <v>41.25</v>
      </c>
      <c r="W381" s="67" t="s">
        <v>286</v>
      </c>
      <c r="X381" s="67" t="s">
        <v>8</v>
      </c>
      <c r="Y381" s="67" t="s">
        <v>14</v>
      </c>
      <c r="Z381" s="67" t="s">
        <v>839</v>
      </c>
      <c r="AA381" s="317">
        <v>276700</v>
      </c>
      <c r="AB381" s="71">
        <v>9</v>
      </c>
      <c r="AC381" s="67" t="s">
        <v>826</v>
      </c>
      <c r="AD381" s="59">
        <v>415</v>
      </c>
      <c r="AE381" s="305">
        <v>0.93</v>
      </c>
      <c r="AF381" s="305">
        <v>43</v>
      </c>
      <c r="AG381" s="305">
        <v>46</v>
      </c>
      <c r="AH381" s="305">
        <v>43</v>
      </c>
      <c r="AI381" s="316">
        <v>38</v>
      </c>
    </row>
    <row r="382" spans="1:35" s="86" customFormat="1">
      <c r="A382" s="170" t="s">
        <v>743</v>
      </c>
      <c r="B382" s="272" t="s">
        <v>82</v>
      </c>
      <c r="C382" s="278" t="s">
        <v>8</v>
      </c>
      <c r="D382" s="278"/>
      <c r="E382" s="265">
        <v>0</v>
      </c>
      <c r="F382" s="266">
        <v>0</v>
      </c>
      <c r="G382" s="266" t="s">
        <v>693</v>
      </c>
      <c r="H382" s="267">
        <v>0</v>
      </c>
      <c r="I382" s="267">
        <v>0.94</v>
      </c>
      <c r="J382" s="169">
        <v>322000</v>
      </c>
      <c r="L382" s="274">
        <v>53.521739130434781</v>
      </c>
      <c r="M382" s="274">
        <f>L382/I382</f>
        <v>56.938020351526369</v>
      </c>
      <c r="O382" s="275">
        <v>4</v>
      </c>
      <c r="P382" s="169">
        <v>277500</v>
      </c>
      <c r="Q382" s="276">
        <v>32.5</v>
      </c>
      <c r="R382" s="276">
        <v>37.388172521120481</v>
      </c>
      <c r="S382" s="276">
        <v>36.666666666666664</v>
      </c>
      <c r="T382" s="277">
        <v>0.80745341614906829</v>
      </c>
      <c r="U382" s="277">
        <v>40.25</v>
      </c>
      <c r="W382" s="67" t="s">
        <v>743</v>
      </c>
      <c r="X382" s="67" t="s">
        <v>8</v>
      </c>
      <c r="Y382" s="67"/>
      <c r="Z382" s="67" t="s">
        <v>832</v>
      </c>
      <c r="AA382" s="317">
        <v>266700</v>
      </c>
      <c r="AB382" s="71">
        <v>6</v>
      </c>
      <c r="AC382" s="67" t="s">
        <v>826</v>
      </c>
      <c r="AD382" s="59">
        <v>269</v>
      </c>
      <c r="AE382" s="305">
        <v>0.71</v>
      </c>
      <c r="AF382" s="305">
        <v>32</v>
      </c>
      <c r="AG382" s="305">
        <v>45</v>
      </c>
      <c r="AH382" s="305">
        <v>36</v>
      </c>
      <c r="AI382" s="316">
        <v>61</v>
      </c>
    </row>
    <row r="383" spans="1:35" s="86" customFormat="1">
      <c r="A383" s="170" t="s">
        <v>127</v>
      </c>
      <c r="B383" s="272" t="s">
        <v>82</v>
      </c>
      <c r="C383" s="174" t="s">
        <v>397</v>
      </c>
      <c r="D383" s="174"/>
      <c r="E383" s="265">
        <v>16</v>
      </c>
      <c r="F383" s="266">
        <v>22.9375</v>
      </c>
      <c r="G383" s="266">
        <v>26.8125</v>
      </c>
      <c r="H383" s="267">
        <v>0.85547785547785549</v>
      </c>
      <c r="I383" s="267">
        <v>0.56999999999999995</v>
      </c>
      <c r="J383" s="169">
        <v>153300</v>
      </c>
      <c r="K383" s="273"/>
      <c r="L383" s="274">
        <v>37</v>
      </c>
      <c r="M383" s="274">
        <f>L383/I383</f>
        <v>64.912280701754398</v>
      </c>
      <c r="O383" s="275">
        <v>4</v>
      </c>
      <c r="P383" s="169">
        <v>175400</v>
      </c>
      <c r="Q383" s="276">
        <v>32.5</v>
      </c>
      <c r="R383" s="276">
        <v>10.990217874610934</v>
      </c>
      <c r="S383" s="276">
        <v>30.333333333333332</v>
      </c>
      <c r="T383" s="277">
        <v>0.44982698961937717</v>
      </c>
      <c r="U383" s="277">
        <v>72.25</v>
      </c>
      <c r="W383" s="67" t="s">
        <v>127</v>
      </c>
      <c r="X383" s="67" t="s">
        <v>397</v>
      </c>
      <c r="Y383" s="67"/>
      <c r="Z383" s="67" t="s">
        <v>832</v>
      </c>
      <c r="AA383" s="317">
        <v>329800</v>
      </c>
      <c r="AB383" s="71">
        <v>9</v>
      </c>
      <c r="AC383" s="67" t="s">
        <v>826</v>
      </c>
      <c r="AD383" s="59">
        <v>636</v>
      </c>
      <c r="AE383" s="305">
        <v>0.69</v>
      </c>
      <c r="AF383" s="305">
        <v>49</v>
      </c>
      <c r="AG383" s="305">
        <v>71</v>
      </c>
      <c r="AH383" s="305">
        <v>61</v>
      </c>
      <c r="AI383" s="316">
        <v>17</v>
      </c>
    </row>
    <row r="384" spans="1:35" s="86" customFormat="1">
      <c r="A384" s="170" t="s">
        <v>307</v>
      </c>
      <c r="B384" s="272" t="s">
        <v>106</v>
      </c>
      <c r="C384" s="278" t="s">
        <v>8</v>
      </c>
      <c r="D384" s="278"/>
      <c r="E384" s="265">
        <v>21</v>
      </c>
      <c r="F384" s="266">
        <v>61</v>
      </c>
      <c r="G384" s="266">
        <v>69.80952380952381</v>
      </c>
      <c r="H384" s="267">
        <v>0.87380627557980906</v>
      </c>
      <c r="I384" s="267">
        <v>0.81</v>
      </c>
      <c r="J384" s="169">
        <v>407800</v>
      </c>
      <c r="K384" s="85"/>
      <c r="L384" s="279">
        <v>51.541666666666664</v>
      </c>
      <c r="M384" s="274">
        <f>L384/I384</f>
        <v>63.63168724279835</v>
      </c>
      <c r="O384" s="275">
        <v>4</v>
      </c>
      <c r="P384" s="169">
        <v>355400</v>
      </c>
      <c r="Q384" s="276">
        <v>39.5</v>
      </c>
      <c r="R384" s="276">
        <v>67.02578923966206</v>
      </c>
      <c r="S384" s="276">
        <v>46.333333333333336</v>
      </c>
      <c r="T384" s="277">
        <v>0.56428571428571428</v>
      </c>
      <c r="U384" s="277">
        <v>70</v>
      </c>
      <c r="W384" s="67" t="s">
        <v>307</v>
      </c>
      <c r="X384" s="67" t="s">
        <v>8</v>
      </c>
      <c r="Y384" s="67"/>
      <c r="Z384" s="67" t="s">
        <v>840</v>
      </c>
      <c r="AA384" s="317">
        <v>333900</v>
      </c>
      <c r="AB384" s="71">
        <v>7</v>
      </c>
      <c r="AC384" s="67" t="s">
        <v>826</v>
      </c>
      <c r="AD384" s="59">
        <v>494</v>
      </c>
      <c r="AE384" s="305">
        <v>0.62</v>
      </c>
      <c r="AF384" s="305">
        <v>44</v>
      </c>
      <c r="AG384" s="305">
        <v>71</v>
      </c>
      <c r="AH384" s="305">
        <v>50</v>
      </c>
      <c r="AI384" s="316">
        <v>54</v>
      </c>
    </row>
    <row r="385" spans="1:35" s="86" customFormat="1">
      <c r="A385" s="170" t="s">
        <v>514</v>
      </c>
      <c r="B385" s="272" t="s">
        <v>106</v>
      </c>
      <c r="C385" s="172" t="s">
        <v>14</v>
      </c>
      <c r="D385" s="278"/>
      <c r="E385" s="265">
        <v>22</v>
      </c>
      <c r="F385" s="266">
        <v>33.090909090909093</v>
      </c>
      <c r="G385" s="266">
        <v>36.909090909090914</v>
      </c>
      <c r="H385" s="267">
        <v>0.89655172413793105</v>
      </c>
      <c r="I385" s="267">
        <v>0</v>
      </c>
      <c r="J385" s="169">
        <v>221200</v>
      </c>
      <c r="K385" s="85"/>
      <c r="L385" s="274">
        <v>0</v>
      </c>
      <c r="M385" s="274">
        <v>0</v>
      </c>
      <c r="O385" s="275">
        <v>4</v>
      </c>
      <c r="P385" s="169">
        <v>225100</v>
      </c>
      <c r="Q385" s="276">
        <v>37.5</v>
      </c>
      <c r="R385" s="276">
        <v>10.088928412627837</v>
      </c>
      <c r="S385" s="276">
        <v>39</v>
      </c>
      <c r="T385" s="277">
        <v>0.75</v>
      </c>
      <c r="U385" s="277">
        <v>50</v>
      </c>
      <c r="W385" s="67" t="s">
        <v>514</v>
      </c>
      <c r="X385" s="67" t="s">
        <v>14</v>
      </c>
      <c r="Y385" s="67"/>
      <c r="Z385" s="67" t="s">
        <v>840</v>
      </c>
      <c r="AA385" s="317">
        <v>288500</v>
      </c>
      <c r="AB385" s="71">
        <v>9</v>
      </c>
      <c r="AC385" s="67" t="s">
        <v>826</v>
      </c>
      <c r="AD385" s="59">
        <v>458</v>
      </c>
      <c r="AE385" s="305">
        <v>0.82</v>
      </c>
      <c r="AF385" s="305">
        <v>42</v>
      </c>
      <c r="AG385" s="305">
        <v>51</v>
      </c>
      <c r="AH385" s="305">
        <v>49</v>
      </c>
      <c r="AI385" s="316">
        <v>30</v>
      </c>
    </row>
    <row r="386" spans="1:35" s="86" customFormat="1">
      <c r="A386" s="170" t="s">
        <v>128</v>
      </c>
      <c r="B386" s="272" t="s">
        <v>82</v>
      </c>
      <c r="C386" s="172" t="s">
        <v>6</v>
      </c>
      <c r="D386" s="172"/>
      <c r="E386" s="265">
        <v>19</v>
      </c>
      <c r="F386" s="266">
        <v>61.315789473684212</v>
      </c>
      <c r="G386" s="266">
        <v>76.210526315789465</v>
      </c>
      <c r="H386" s="267">
        <v>0.8045580110497238</v>
      </c>
      <c r="I386" s="267">
        <v>1.04</v>
      </c>
      <c r="J386" s="169">
        <v>409900</v>
      </c>
      <c r="K386" s="85"/>
      <c r="L386" s="268">
        <v>81.277777777777771</v>
      </c>
      <c r="M386" s="274">
        <f>L386/I386</f>
        <v>78.151709401709397</v>
      </c>
      <c r="O386" s="275">
        <v>4</v>
      </c>
      <c r="P386" s="169">
        <v>454300</v>
      </c>
      <c r="Q386" s="276">
        <v>65.75</v>
      </c>
      <c r="R386" s="276">
        <v>129.00088928412626</v>
      </c>
      <c r="S386" s="276">
        <v>76.333333333333329</v>
      </c>
      <c r="T386" s="277">
        <v>0.82187500000000002</v>
      </c>
      <c r="U386" s="277">
        <v>80</v>
      </c>
      <c r="W386" s="67" t="s">
        <v>128</v>
      </c>
      <c r="X386" s="67" t="s">
        <v>6</v>
      </c>
      <c r="Y386" s="67"/>
      <c r="Z386" s="67" t="s">
        <v>832</v>
      </c>
      <c r="AA386" s="317">
        <v>324200</v>
      </c>
      <c r="AB386" s="71">
        <v>9</v>
      </c>
      <c r="AC386" s="67" t="s">
        <v>826</v>
      </c>
      <c r="AD386" s="59">
        <v>704</v>
      </c>
      <c r="AE386" s="305">
        <v>0.66</v>
      </c>
      <c r="AF386" s="305">
        <v>51</v>
      </c>
      <c r="AG386" s="305">
        <v>78</v>
      </c>
      <c r="AH386" s="305">
        <v>51</v>
      </c>
      <c r="AI386" s="316">
        <v>79</v>
      </c>
    </row>
    <row r="387" spans="1:35" s="86" customFormat="1">
      <c r="A387" s="287" t="s">
        <v>800</v>
      </c>
      <c r="B387" s="280" t="s">
        <v>55</v>
      </c>
      <c r="C387" s="181" t="s">
        <v>6</v>
      </c>
      <c r="D387" s="181"/>
      <c r="E387" s="282">
        <v>0</v>
      </c>
      <c r="F387" s="283">
        <v>0</v>
      </c>
      <c r="G387" s="283">
        <v>0</v>
      </c>
      <c r="H387" s="284">
        <v>0</v>
      </c>
      <c r="I387" s="284">
        <v>0</v>
      </c>
      <c r="J387" s="180">
        <v>122600</v>
      </c>
      <c r="K387" s="285"/>
      <c r="L387" s="286">
        <v>0</v>
      </c>
      <c r="M387" s="286">
        <v>0</v>
      </c>
      <c r="N387" s="287"/>
      <c r="O387" s="288">
        <v>0</v>
      </c>
      <c r="P387" s="180">
        <v>122600</v>
      </c>
      <c r="Q387" s="289">
        <v>0</v>
      </c>
      <c r="R387" s="289">
        <v>18.171038980287534</v>
      </c>
      <c r="S387" s="289">
        <v>0</v>
      </c>
      <c r="T387" s="290">
        <v>0</v>
      </c>
      <c r="U387" s="290">
        <v>0</v>
      </c>
      <c r="W387" s="67"/>
      <c r="X387" s="67"/>
      <c r="Y387" s="67"/>
      <c r="Z387" s="67"/>
      <c r="AA387" s="318">
        <v>122600</v>
      </c>
      <c r="AB387" s="310">
        <v>0</v>
      </c>
      <c r="AC387" s="67"/>
      <c r="AD387" s="59"/>
      <c r="AE387" s="294">
        <v>0</v>
      </c>
      <c r="AF387" s="293">
        <v>0</v>
      </c>
      <c r="AG387" s="294">
        <v>0</v>
      </c>
      <c r="AH387" s="293">
        <v>0</v>
      </c>
      <c r="AI387" s="293">
        <v>18.171038980287534</v>
      </c>
    </row>
    <row r="388" spans="1:35" s="86" customFormat="1">
      <c r="A388" s="170" t="s">
        <v>147</v>
      </c>
      <c r="B388" s="272" t="s">
        <v>28</v>
      </c>
      <c r="C388" s="172" t="s">
        <v>397</v>
      </c>
      <c r="D388" s="172"/>
      <c r="E388" s="265">
        <v>18</v>
      </c>
      <c r="F388" s="266">
        <v>31.555555555555557</v>
      </c>
      <c r="G388" s="266">
        <v>47.5</v>
      </c>
      <c r="H388" s="267">
        <v>0.66432748538011699</v>
      </c>
      <c r="I388" s="267">
        <v>0.8</v>
      </c>
      <c r="J388" s="169">
        <v>210900</v>
      </c>
      <c r="K388" s="273"/>
      <c r="L388" s="268">
        <v>34.6</v>
      </c>
      <c r="M388" s="274">
        <f>L388/I388</f>
        <v>43.25</v>
      </c>
      <c r="O388" s="275">
        <v>0</v>
      </c>
      <c r="P388" s="169">
        <v>210900</v>
      </c>
      <c r="Q388" s="276">
        <v>0</v>
      </c>
      <c r="R388" s="276">
        <v>31.258337038683859</v>
      </c>
      <c r="S388" s="276">
        <v>0</v>
      </c>
      <c r="T388" s="290">
        <v>0</v>
      </c>
      <c r="U388" s="290">
        <v>0</v>
      </c>
      <c r="W388" s="67"/>
      <c r="X388" s="67"/>
      <c r="Y388" s="67"/>
      <c r="Z388" s="67"/>
      <c r="AA388" s="318">
        <v>210900</v>
      </c>
      <c r="AB388" s="310">
        <v>0</v>
      </c>
      <c r="AC388" s="67"/>
      <c r="AD388" s="59"/>
      <c r="AE388" s="294">
        <v>0</v>
      </c>
      <c r="AF388" s="293">
        <v>0</v>
      </c>
      <c r="AG388" s="294">
        <v>0</v>
      </c>
      <c r="AH388" s="293">
        <v>0</v>
      </c>
      <c r="AI388" s="293">
        <v>31</v>
      </c>
    </row>
    <row r="389" spans="1:35" s="86" customFormat="1">
      <c r="A389" s="170" t="s">
        <v>515</v>
      </c>
      <c r="B389" s="272" t="s">
        <v>24</v>
      </c>
      <c r="C389" s="278" t="s">
        <v>6</v>
      </c>
      <c r="D389" s="278" t="s">
        <v>3</v>
      </c>
      <c r="E389" s="265">
        <v>22</v>
      </c>
      <c r="F389" s="266">
        <v>39.772727272727273</v>
      </c>
      <c r="G389" s="266">
        <v>80.227272727272734</v>
      </c>
      <c r="H389" s="267">
        <v>0.49575070821529743</v>
      </c>
      <c r="I389" s="267">
        <v>0</v>
      </c>
      <c r="J389" s="169">
        <v>265900</v>
      </c>
      <c r="K389" s="85"/>
      <c r="L389" s="274">
        <v>0</v>
      </c>
      <c r="M389" s="274">
        <v>0</v>
      </c>
      <c r="O389" s="275">
        <v>0</v>
      </c>
      <c r="P389" s="169">
        <v>265900</v>
      </c>
      <c r="Q389" s="276">
        <v>0</v>
      </c>
      <c r="R389" s="276">
        <v>39.410108196235363</v>
      </c>
      <c r="S389" s="276">
        <v>0</v>
      </c>
      <c r="T389" s="277">
        <v>0</v>
      </c>
      <c r="U389" s="277">
        <v>0</v>
      </c>
      <c r="W389" s="67"/>
      <c r="X389" s="67"/>
      <c r="Y389" s="67"/>
      <c r="Z389" s="67"/>
      <c r="AA389" s="318">
        <v>265900</v>
      </c>
      <c r="AB389" s="310">
        <v>0</v>
      </c>
      <c r="AC389" s="67"/>
      <c r="AD389" s="59"/>
      <c r="AE389" s="294">
        <v>0</v>
      </c>
      <c r="AF389" s="293">
        <v>0</v>
      </c>
      <c r="AG389" s="294">
        <v>0</v>
      </c>
      <c r="AH389" s="293">
        <v>0</v>
      </c>
      <c r="AI389" s="293">
        <v>39</v>
      </c>
    </row>
    <row r="390" spans="1:35" s="86" customFormat="1">
      <c r="A390" s="170" t="s">
        <v>215</v>
      </c>
      <c r="B390" s="272" t="s">
        <v>22</v>
      </c>
      <c r="C390" s="172" t="s">
        <v>6</v>
      </c>
      <c r="D390" s="172"/>
      <c r="E390" s="265">
        <v>24</v>
      </c>
      <c r="F390" s="266">
        <v>65.291666666666671</v>
      </c>
      <c r="G390" s="266">
        <v>78.916666666666671</v>
      </c>
      <c r="H390" s="267">
        <v>0.82734952481520596</v>
      </c>
      <c r="I390" s="267">
        <v>0.6</v>
      </c>
      <c r="J390" s="169">
        <v>436400</v>
      </c>
      <c r="K390" s="85"/>
      <c r="L390" s="274">
        <v>44.94736842105263</v>
      </c>
      <c r="M390" s="274">
        <f>L390/I390</f>
        <v>74.912280701754383</v>
      </c>
      <c r="O390" s="275">
        <v>4</v>
      </c>
      <c r="P390" s="169">
        <v>492800</v>
      </c>
      <c r="Q390" s="276">
        <v>79</v>
      </c>
      <c r="R390" s="276">
        <v>4.1196087149844516</v>
      </c>
      <c r="S390" s="276">
        <v>88.666666666666671</v>
      </c>
      <c r="T390" s="277">
        <v>0.97230769230769232</v>
      </c>
      <c r="U390" s="277">
        <v>81.25</v>
      </c>
      <c r="W390" s="67" t="s">
        <v>215</v>
      </c>
      <c r="X390" s="67" t="s">
        <v>6</v>
      </c>
      <c r="Y390" s="67"/>
      <c r="Z390" s="67" t="s">
        <v>836</v>
      </c>
      <c r="AA390" s="317">
        <v>514500</v>
      </c>
      <c r="AB390" s="71">
        <v>9</v>
      </c>
      <c r="AC390" s="67" t="s">
        <v>826</v>
      </c>
      <c r="AD390" s="59">
        <v>729</v>
      </c>
      <c r="AE390" s="305">
        <v>0.95</v>
      </c>
      <c r="AF390" s="305">
        <v>77</v>
      </c>
      <c r="AG390" s="305">
        <v>81</v>
      </c>
      <c r="AH390" s="305">
        <v>44</v>
      </c>
      <c r="AI390" s="316">
        <v>171</v>
      </c>
    </row>
    <row r="391" spans="1:35" s="86" customFormat="1">
      <c r="A391" s="170" t="s">
        <v>99</v>
      </c>
      <c r="B391" s="272" t="s">
        <v>104</v>
      </c>
      <c r="C391" s="172" t="s">
        <v>397</v>
      </c>
      <c r="D391" s="172"/>
      <c r="E391" s="265">
        <v>24</v>
      </c>
      <c r="F391" s="266">
        <v>51</v>
      </c>
      <c r="G391" s="266">
        <v>69.916666666666671</v>
      </c>
      <c r="H391" s="267">
        <v>0.72943980929678187</v>
      </c>
      <c r="I391" s="267">
        <v>0.95</v>
      </c>
      <c r="J391" s="169">
        <v>340900</v>
      </c>
      <c r="K391" s="273"/>
      <c r="L391" s="268">
        <v>55.173913043478258</v>
      </c>
      <c r="M391" s="274">
        <f>L391/I391</f>
        <v>58.077803203661325</v>
      </c>
      <c r="O391" s="275">
        <v>0</v>
      </c>
      <c r="P391" s="169">
        <v>340900</v>
      </c>
      <c r="Q391" s="276">
        <v>0</v>
      </c>
      <c r="R391" s="276">
        <v>50.526159774714685</v>
      </c>
      <c r="S391" s="276">
        <v>0</v>
      </c>
      <c r="T391" s="277">
        <v>0</v>
      </c>
      <c r="U391" s="277">
        <v>0</v>
      </c>
      <c r="W391" s="67"/>
      <c r="X391" s="67"/>
      <c r="Y391" s="67"/>
      <c r="Z391" s="67"/>
      <c r="AA391" s="318">
        <v>340900</v>
      </c>
      <c r="AB391" s="310">
        <v>0</v>
      </c>
      <c r="AC391" s="67"/>
      <c r="AD391" s="59"/>
      <c r="AE391" s="294">
        <v>0</v>
      </c>
      <c r="AF391" s="293">
        <v>0</v>
      </c>
      <c r="AG391" s="294">
        <v>0</v>
      </c>
      <c r="AH391" s="293">
        <v>0</v>
      </c>
      <c r="AI391" s="293">
        <v>51</v>
      </c>
    </row>
    <row r="392" spans="1:35" s="86" customFormat="1">
      <c r="A392" s="170" t="s">
        <v>193</v>
      </c>
      <c r="B392" s="272" t="s">
        <v>657</v>
      </c>
      <c r="C392" s="278" t="s">
        <v>37</v>
      </c>
      <c r="D392" s="278"/>
      <c r="E392" s="265">
        <v>16</v>
      </c>
      <c r="F392" s="266">
        <v>57.625</v>
      </c>
      <c r="G392" s="266">
        <v>73.0625</v>
      </c>
      <c r="H392" s="267">
        <v>0.78870829769033357</v>
      </c>
      <c r="I392" s="267">
        <v>0.72</v>
      </c>
      <c r="J392" s="169">
        <v>385200</v>
      </c>
      <c r="K392" s="273"/>
      <c r="L392" s="268">
        <v>54.705882352941174</v>
      </c>
      <c r="M392" s="274">
        <f>L392/I392</f>
        <v>75.980392156862749</v>
      </c>
      <c r="O392" s="275">
        <v>3</v>
      </c>
      <c r="P392" s="169">
        <v>410700</v>
      </c>
      <c r="Q392" s="276">
        <v>72.333333333333329</v>
      </c>
      <c r="R392" s="276">
        <v>64.614495331258325</v>
      </c>
      <c r="S392" s="276">
        <v>72.333333333333329</v>
      </c>
      <c r="T392" s="277">
        <v>0.90416666666666656</v>
      </c>
      <c r="U392" s="277">
        <v>80</v>
      </c>
      <c r="W392" s="67" t="s">
        <v>193</v>
      </c>
      <c r="X392" s="67" t="s">
        <v>37</v>
      </c>
      <c r="Y392" s="67"/>
      <c r="Z392" s="67" t="s">
        <v>841</v>
      </c>
      <c r="AA392" s="317">
        <v>361300</v>
      </c>
      <c r="AB392" s="71">
        <v>7</v>
      </c>
      <c r="AC392" s="67" t="s">
        <v>826</v>
      </c>
      <c r="AD392" s="59">
        <v>560</v>
      </c>
      <c r="AE392" s="305">
        <v>0.71</v>
      </c>
      <c r="AF392" s="305">
        <v>57</v>
      </c>
      <c r="AG392" s="305">
        <v>80</v>
      </c>
      <c r="AH392" s="305">
        <v>52</v>
      </c>
      <c r="AI392" s="316">
        <v>98</v>
      </c>
    </row>
    <row r="393" spans="1:35" s="86" customFormat="1">
      <c r="A393" s="170" t="s">
        <v>47</v>
      </c>
      <c r="B393" s="272" t="s">
        <v>31</v>
      </c>
      <c r="C393" s="278" t="s">
        <v>536</v>
      </c>
      <c r="D393" s="278"/>
      <c r="E393" s="265">
        <v>24</v>
      </c>
      <c r="F393" s="266">
        <v>52.208333333333336</v>
      </c>
      <c r="G393" s="266">
        <v>80.458333333333343</v>
      </c>
      <c r="H393" s="267">
        <v>0.64888658726048676</v>
      </c>
      <c r="I393" s="267">
        <v>0.67</v>
      </c>
      <c r="J393" s="169">
        <v>349000</v>
      </c>
      <c r="K393" s="85"/>
      <c r="L393" s="274">
        <v>44.4</v>
      </c>
      <c r="M393" s="274">
        <f>L393/I393</f>
        <v>66.268656716417908</v>
      </c>
      <c r="O393" s="275">
        <v>4</v>
      </c>
      <c r="P393" s="169">
        <v>292400</v>
      </c>
      <c r="Q393" s="276">
        <v>37.75</v>
      </c>
      <c r="R393" s="276">
        <v>72.013339261894174</v>
      </c>
      <c r="S393" s="276">
        <v>27</v>
      </c>
      <c r="T393" s="277">
        <v>0.47187499999999999</v>
      </c>
      <c r="U393" s="277">
        <v>80</v>
      </c>
      <c r="W393" s="69" t="s">
        <v>47</v>
      </c>
      <c r="X393" s="302" t="s">
        <v>536</v>
      </c>
      <c r="Y393" s="69"/>
      <c r="Z393" s="69" t="s">
        <v>825</v>
      </c>
      <c r="AA393" s="320">
        <v>303300</v>
      </c>
      <c r="AB393" s="314">
        <v>9</v>
      </c>
      <c r="AC393" s="69" t="s">
        <v>826</v>
      </c>
      <c r="AD393" s="307">
        <v>678</v>
      </c>
      <c r="AE393" s="316">
        <v>0.56000000000000005</v>
      </c>
      <c r="AF393" s="316">
        <v>43</v>
      </c>
      <c r="AG393" s="316">
        <v>75</v>
      </c>
      <c r="AH393" s="316">
        <v>39</v>
      </c>
      <c r="AI393" s="316">
        <v>89</v>
      </c>
    </row>
    <row r="394" spans="1:35" s="86" customFormat="1">
      <c r="A394" s="170" t="s">
        <v>403</v>
      </c>
      <c r="B394" s="272" t="s">
        <v>105</v>
      </c>
      <c r="C394" s="172" t="s">
        <v>397</v>
      </c>
      <c r="D394" s="172" t="s">
        <v>3</v>
      </c>
      <c r="E394" s="265">
        <v>11</v>
      </c>
      <c r="F394" s="266">
        <v>19.181818181818183</v>
      </c>
      <c r="G394" s="266">
        <v>34.909090909090914</v>
      </c>
      <c r="H394" s="267">
        <v>0.54947916666666663</v>
      </c>
      <c r="I394" s="267">
        <v>0</v>
      </c>
      <c r="J394" s="169">
        <v>143600</v>
      </c>
      <c r="K394" s="85"/>
      <c r="L394" s="274">
        <v>0</v>
      </c>
      <c r="M394" s="274">
        <v>0</v>
      </c>
      <c r="O394" s="275">
        <v>0</v>
      </c>
      <c r="P394" s="169">
        <v>143600</v>
      </c>
      <c r="Q394" s="276">
        <v>0</v>
      </c>
      <c r="R394" s="276">
        <v>21.283533422261748</v>
      </c>
      <c r="S394" s="276">
        <v>0</v>
      </c>
      <c r="T394" s="277">
        <v>0</v>
      </c>
      <c r="U394" s="277">
        <v>0</v>
      </c>
      <c r="W394" s="67" t="s">
        <v>403</v>
      </c>
      <c r="X394" s="67" t="s">
        <v>397</v>
      </c>
      <c r="Y394" s="67" t="s">
        <v>3</v>
      </c>
      <c r="Z394" s="67" t="s">
        <v>828</v>
      </c>
      <c r="AA394" s="317">
        <v>124200</v>
      </c>
      <c r="AB394" s="71">
        <v>3</v>
      </c>
      <c r="AC394" s="67" t="s">
        <v>826</v>
      </c>
      <c r="AD394" s="59">
        <v>44</v>
      </c>
      <c r="AE394" s="305">
        <v>0.73</v>
      </c>
      <c r="AF394" s="305">
        <v>11</v>
      </c>
      <c r="AG394" s="305">
        <v>15</v>
      </c>
      <c r="AH394" s="305">
        <v>11</v>
      </c>
      <c r="AI394" s="316">
        <v>39</v>
      </c>
    </row>
    <row r="395" spans="1:35" s="86" customFormat="1">
      <c r="A395" s="170" t="s">
        <v>349</v>
      </c>
      <c r="B395" s="272" t="s">
        <v>4</v>
      </c>
      <c r="C395" s="172" t="s">
        <v>6</v>
      </c>
      <c r="D395" s="172"/>
      <c r="E395" s="265">
        <v>24</v>
      </c>
      <c r="F395" s="266">
        <v>51.041666666666664</v>
      </c>
      <c r="G395" s="266">
        <v>80.208333333333329</v>
      </c>
      <c r="H395" s="267">
        <v>0.63636363636363635</v>
      </c>
      <c r="I395" s="267">
        <v>0.69</v>
      </c>
      <c r="J395" s="169">
        <v>341200</v>
      </c>
      <c r="K395" s="85"/>
      <c r="L395" s="268">
        <v>54.958333333333336</v>
      </c>
      <c r="M395" s="274">
        <f>L395/I395</f>
        <v>79.649758454106291</v>
      </c>
      <c r="O395" s="275">
        <v>4</v>
      </c>
      <c r="P395" s="169">
        <v>382000</v>
      </c>
      <c r="Q395" s="276">
        <v>59.5</v>
      </c>
      <c r="R395" s="276">
        <v>92.853268119164056</v>
      </c>
      <c r="S395" s="276">
        <v>60.666666666666664</v>
      </c>
      <c r="T395" s="277">
        <v>0.72560975609756095</v>
      </c>
      <c r="U395" s="277">
        <v>82</v>
      </c>
      <c r="W395" s="67" t="s">
        <v>349</v>
      </c>
      <c r="X395" s="67" t="s">
        <v>6</v>
      </c>
      <c r="Y395" s="67"/>
      <c r="Z395" s="67" t="s">
        <v>833</v>
      </c>
      <c r="AA395" s="317">
        <v>464900</v>
      </c>
      <c r="AB395" s="71">
        <v>9</v>
      </c>
      <c r="AC395" s="67" t="s">
        <v>826</v>
      </c>
      <c r="AD395" s="59">
        <v>722</v>
      </c>
      <c r="AE395" s="305">
        <v>0.84</v>
      </c>
      <c r="AF395" s="305">
        <v>67</v>
      </c>
      <c r="AG395" s="305">
        <v>80</v>
      </c>
      <c r="AH395" s="305">
        <v>86</v>
      </c>
      <c r="AI395" s="316">
        <v>111</v>
      </c>
    </row>
    <row r="396" spans="1:35" s="86" customFormat="1">
      <c r="A396" s="170" t="s">
        <v>148</v>
      </c>
      <c r="B396" s="272" t="s">
        <v>106</v>
      </c>
      <c r="C396" s="172" t="s">
        <v>37</v>
      </c>
      <c r="D396" s="172" t="s">
        <v>536</v>
      </c>
      <c r="E396" s="265">
        <v>20</v>
      </c>
      <c r="F396" s="266">
        <v>44</v>
      </c>
      <c r="G396" s="266">
        <v>77.699999999999989</v>
      </c>
      <c r="H396" s="267">
        <v>0.56628056628056633</v>
      </c>
      <c r="I396" s="267">
        <v>0.54</v>
      </c>
      <c r="J396" s="169">
        <v>294100</v>
      </c>
      <c r="K396" s="273"/>
      <c r="L396" s="268">
        <v>41.19047619047619</v>
      </c>
      <c r="M396" s="274">
        <f>L396/I396</f>
        <v>76.278659611992936</v>
      </c>
      <c r="O396" s="275">
        <v>4</v>
      </c>
      <c r="P396" s="169">
        <v>304100</v>
      </c>
      <c r="Q396" s="276">
        <v>48</v>
      </c>
      <c r="R396" s="276">
        <v>1.2156514006225052</v>
      </c>
      <c r="S396" s="276">
        <v>55.666666666666664</v>
      </c>
      <c r="T396" s="277">
        <v>0.65529010238907848</v>
      </c>
      <c r="U396" s="277">
        <v>73.25</v>
      </c>
      <c r="W396" s="67" t="s">
        <v>148</v>
      </c>
      <c r="X396" s="302" t="s">
        <v>536</v>
      </c>
      <c r="Y396" s="67" t="s">
        <v>37</v>
      </c>
      <c r="Z396" s="67" t="s">
        <v>840</v>
      </c>
      <c r="AA396" s="317">
        <v>273100</v>
      </c>
      <c r="AB396" s="71">
        <v>6</v>
      </c>
      <c r="AC396" s="67" t="s">
        <v>826</v>
      </c>
      <c r="AD396" s="59">
        <v>427</v>
      </c>
      <c r="AE396" s="305">
        <v>0.62</v>
      </c>
      <c r="AF396" s="305">
        <v>44</v>
      </c>
      <c r="AG396" s="305">
        <v>71</v>
      </c>
      <c r="AH396" s="305">
        <v>44</v>
      </c>
      <c r="AI396" s="316">
        <v>41</v>
      </c>
    </row>
    <row r="397" spans="1:35" s="86" customFormat="1">
      <c r="A397" s="287" t="s">
        <v>801</v>
      </c>
      <c r="B397" s="280" t="s">
        <v>106</v>
      </c>
      <c r="C397" s="281" t="s">
        <v>6</v>
      </c>
      <c r="D397" s="281" t="s">
        <v>3</v>
      </c>
      <c r="E397" s="282">
        <v>0</v>
      </c>
      <c r="F397" s="283">
        <v>0</v>
      </c>
      <c r="G397" s="283">
        <v>0</v>
      </c>
      <c r="H397" s="284">
        <v>0</v>
      </c>
      <c r="I397" s="284">
        <v>0</v>
      </c>
      <c r="J397" s="180">
        <v>122600</v>
      </c>
      <c r="K397" s="285"/>
      <c r="L397" s="291">
        <v>0</v>
      </c>
      <c r="M397" s="286">
        <v>0</v>
      </c>
      <c r="N397" s="287"/>
      <c r="O397" s="288">
        <v>3</v>
      </c>
      <c r="P397" s="180">
        <v>150200</v>
      </c>
      <c r="Q397" s="289">
        <v>34.666666666666664</v>
      </c>
      <c r="R397" s="289">
        <v>16.785237883503783</v>
      </c>
      <c r="S397" s="289">
        <v>34.666666666666664</v>
      </c>
      <c r="T397" s="290">
        <v>0.43333333333333329</v>
      </c>
      <c r="U397" s="290">
        <v>80</v>
      </c>
      <c r="W397" s="67" t="s">
        <v>801</v>
      </c>
      <c r="X397" s="67" t="s">
        <v>6</v>
      </c>
      <c r="Y397" s="67" t="s">
        <v>3</v>
      </c>
      <c r="Z397" s="67" t="s">
        <v>840</v>
      </c>
      <c r="AA397" s="317">
        <v>128500</v>
      </c>
      <c r="AB397" s="71">
        <v>6</v>
      </c>
      <c r="AC397" s="67" t="s">
        <v>826</v>
      </c>
      <c r="AD397" s="59">
        <v>320</v>
      </c>
      <c r="AE397" s="305">
        <v>0.3</v>
      </c>
      <c r="AF397" s="305">
        <v>19</v>
      </c>
      <c r="AG397" s="305">
        <v>80</v>
      </c>
      <c r="AH397" s="305">
        <v>13</v>
      </c>
      <c r="AI397" s="316">
        <v>33</v>
      </c>
    </row>
    <row r="398" spans="1:35" s="86" customFormat="1">
      <c r="A398" s="170" t="s">
        <v>287</v>
      </c>
      <c r="B398" s="272" t="s">
        <v>82</v>
      </c>
      <c r="C398" s="278" t="s">
        <v>37</v>
      </c>
      <c r="D398" s="278" t="s">
        <v>536</v>
      </c>
      <c r="E398" s="265">
        <v>16</v>
      </c>
      <c r="F398" s="266">
        <v>34.8125</v>
      </c>
      <c r="G398" s="266">
        <v>79.75</v>
      </c>
      <c r="H398" s="267">
        <v>0.43652037617554856</v>
      </c>
      <c r="I398" s="267">
        <v>0.38</v>
      </c>
      <c r="J398" s="169">
        <v>232700</v>
      </c>
      <c r="K398" s="85"/>
      <c r="L398" s="268">
        <v>30.791666666666668</v>
      </c>
      <c r="M398" s="274">
        <f>L398/I398</f>
        <v>81.030701754385973</v>
      </c>
      <c r="O398" s="275">
        <v>1</v>
      </c>
      <c r="P398" s="169">
        <v>232700</v>
      </c>
      <c r="Q398" s="276">
        <v>41</v>
      </c>
      <c r="R398" s="276">
        <v>21.46820809248554</v>
      </c>
      <c r="S398" s="276">
        <v>41</v>
      </c>
      <c r="T398" s="277">
        <v>0.51249999999999996</v>
      </c>
      <c r="U398" s="277">
        <v>80</v>
      </c>
      <c r="W398" s="67" t="s">
        <v>287</v>
      </c>
      <c r="X398" s="67" t="s">
        <v>37</v>
      </c>
      <c r="Y398" s="302" t="s">
        <v>536</v>
      </c>
      <c r="Z398" s="67" t="s">
        <v>832</v>
      </c>
      <c r="AA398" s="317">
        <v>232700</v>
      </c>
      <c r="AB398" s="71">
        <v>1</v>
      </c>
      <c r="AC398" s="67" t="s">
        <v>826</v>
      </c>
      <c r="AD398" s="59">
        <v>80</v>
      </c>
      <c r="AE398" s="305">
        <v>0.51</v>
      </c>
      <c r="AF398" s="305">
        <v>41</v>
      </c>
      <c r="AG398" s="305">
        <v>80</v>
      </c>
      <c r="AH398" s="305">
        <v>0</v>
      </c>
      <c r="AI398" s="316">
        <v>26</v>
      </c>
    </row>
    <row r="399" spans="1:35" s="86" customFormat="1">
      <c r="A399" s="170" t="s">
        <v>149</v>
      </c>
      <c r="B399" s="272" t="s">
        <v>657</v>
      </c>
      <c r="C399" s="172" t="s">
        <v>8</v>
      </c>
      <c r="D399" s="172" t="s">
        <v>14</v>
      </c>
      <c r="E399" s="265">
        <v>8</v>
      </c>
      <c r="F399" s="266">
        <v>51.25</v>
      </c>
      <c r="G399" s="266">
        <v>72.375</v>
      </c>
      <c r="H399" s="267">
        <v>0.7081174438687392</v>
      </c>
      <c r="I399" s="267">
        <v>0.88</v>
      </c>
      <c r="J399" s="169">
        <v>342600</v>
      </c>
      <c r="K399" s="273"/>
      <c r="L399" s="274">
        <v>55.8</v>
      </c>
      <c r="M399" s="274">
        <f>L399/I399</f>
        <v>63.409090909090907</v>
      </c>
      <c r="O399" s="275">
        <v>4</v>
      </c>
      <c r="P399" s="169">
        <v>255700</v>
      </c>
      <c r="Q399" s="276">
        <v>24.75</v>
      </c>
      <c r="R399" s="276">
        <v>81.694975544686542</v>
      </c>
      <c r="S399" s="276">
        <v>19.666666666666668</v>
      </c>
      <c r="T399" s="277">
        <v>0.81147540983606559</v>
      </c>
      <c r="U399" s="277">
        <v>30.5</v>
      </c>
      <c r="W399" s="67" t="s">
        <v>149</v>
      </c>
      <c r="X399" s="67" t="s">
        <v>14</v>
      </c>
      <c r="Y399" s="67" t="s">
        <v>8</v>
      </c>
      <c r="Z399" s="67" t="s">
        <v>841</v>
      </c>
      <c r="AA399" s="317">
        <v>255700</v>
      </c>
      <c r="AB399" s="71">
        <v>4</v>
      </c>
      <c r="AC399" s="67" t="s">
        <v>826</v>
      </c>
      <c r="AD399" s="59">
        <v>121</v>
      </c>
      <c r="AE399" s="305">
        <v>0.82</v>
      </c>
      <c r="AF399" s="305">
        <v>25</v>
      </c>
      <c r="AG399" s="305">
        <v>30</v>
      </c>
      <c r="AH399" s="305">
        <v>20</v>
      </c>
      <c r="AI399" s="316">
        <v>86</v>
      </c>
    </row>
    <row r="400" spans="1:35" s="86" customFormat="1">
      <c r="A400" s="170" t="s">
        <v>440</v>
      </c>
      <c r="B400" s="272" t="s">
        <v>28</v>
      </c>
      <c r="C400" s="278" t="s">
        <v>6</v>
      </c>
      <c r="D400" s="278"/>
      <c r="E400" s="265">
        <v>19</v>
      </c>
      <c r="F400" s="266">
        <v>47.842105263157897</v>
      </c>
      <c r="G400" s="266">
        <v>74.684210526315795</v>
      </c>
      <c r="H400" s="267">
        <v>0.64059196617336156</v>
      </c>
      <c r="I400" s="267">
        <v>0.44</v>
      </c>
      <c r="J400" s="169">
        <v>319800</v>
      </c>
      <c r="K400" s="85"/>
      <c r="L400" s="268">
        <v>35.4</v>
      </c>
      <c r="M400" s="274">
        <f>L400/I400</f>
        <v>80.454545454545453</v>
      </c>
      <c r="O400" s="275">
        <v>4</v>
      </c>
      <c r="P400" s="169">
        <v>346900</v>
      </c>
      <c r="Q400" s="276">
        <v>58.25</v>
      </c>
      <c r="R400" s="276">
        <v>89.246331702979091</v>
      </c>
      <c r="S400" s="276">
        <v>49.333333333333336</v>
      </c>
      <c r="T400" s="277">
        <v>0.72812500000000002</v>
      </c>
      <c r="U400" s="277">
        <v>80</v>
      </c>
      <c r="W400" s="67" t="s">
        <v>440</v>
      </c>
      <c r="X400" s="67" t="s">
        <v>6</v>
      </c>
      <c r="Y400" s="67"/>
      <c r="Z400" s="67" t="s">
        <v>838</v>
      </c>
      <c r="AA400" s="317">
        <v>315500</v>
      </c>
      <c r="AB400" s="71">
        <v>8</v>
      </c>
      <c r="AC400" s="67" t="s">
        <v>826</v>
      </c>
      <c r="AD400" s="59">
        <v>640</v>
      </c>
      <c r="AE400" s="305">
        <v>0.65</v>
      </c>
      <c r="AF400" s="305">
        <v>52</v>
      </c>
      <c r="AG400" s="305">
        <v>80</v>
      </c>
      <c r="AH400" s="305">
        <v>47</v>
      </c>
      <c r="AI400" s="316">
        <v>66</v>
      </c>
    </row>
    <row r="401" spans="1:35" s="86" customFormat="1">
      <c r="A401" s="170" t="s">
        <v>545</v>
      </c>
      <c r="B401" s="272" t="s">
        <v>28</v>
      </c>
      <c r="C401" s="172" t="s">
        <v>14</v>
      </c>
      <c r="D401" s="278"/>
      <c r="E401" s="265">
        <v>20</v>
      </c>
      <c r="F401" s="266">
        <v>44.5</v>
      </c>
      <c r="G401" s="266">
        <v>43.800000000000004</v>
      </c>
      <c r="H401" s="267">
        <v>1.0159817351598173</v>
      </c>
      <c r="I401" s="267">
        <v>0</v>
      </c>
      <c r="J401" s="169">
        <v>297500</v>
      </c>
      <c r="K401" s="85"/>
      <c r="L401" s="274">
        <v>0</v>
      </c>
      <c r="M401" s="274">
        <v>0</v>
      </c>
      <c r="O401" s="275">
        <v>4</v>
      </c>
      <c r="P401" s="169">
        <v>292100</v>
      </c>
      <c r="Q401" s="276">
        <v>40.5</v>
      </c>
      <c r="R401" s="276">
        <v>36.879946642952405</v>
      </c>
      <c r="S401" s="276">
        <v>44.333333333333336</v>
      </c>
      <c r="T401" s="277">
        <v>0.86631016042780751</v>
      </c>
      <c r="U401" s="277">
        <v>46.75</v>
      </c>
      <c r="W401" s="67" t="s">
        <v>545</v>
      </c>
      <c r="X401" s="67" t="s">
        <v>14</v>
      </c>
      <c r="Y401" s="67"/>
      <c r="Z401" s="67" t="s">
        <v>838</v>
      </c>
      <c r="AA401" s="317">
        <v>262800</v>
      </c>
      <c r="AB401" s="71">
        <v>9</v>
      </c>
      <c r="AC401" s="67" t="s">
        <v>826</v>
      </c>
      <c r="AD401" s="59">
        <v>402</v>
      </c>
      <c r="AE401" s="305">
        <v>0.88</v>
      </c>
      <c r="AF401" s="305">
        <v>39</v>
      </c>
      <c r="AG401" s="305">
        <v>45</v>
      </c>
      <c r="AH401" s="305">
        <v>41</v>
      </c>
      <c r="AI401" s="316">
        <v>38</v>
      </c>
    </row>
    <row r="402" spans="1:35" s="86" customFormat="1">
      <c r="A402" s="170" t="s">
        <v>546</v>
      </c>
      <c r="B402" s="272" t="s">
        <v>28</v>
      </c>
      <c r="C402" s="172" t="s">
        <v>14</v>
      </c>
      <c r="D402" s="172" t="s">
        <v>8</v>
      </c>
      <c r="E402" s="265">
        <v>18</v>
      </c>
      <c r="F402" s="266">
        <v>37.5</v>
      </c>
      <c r="G402" s="266">
        <v>57.5</v>
      </c>
      <c r="H402" s="267">
        <v>0.65217391304347827</v>
      </c>
      <c r="I402" s="267">
        <v>0</v>
      </c>
      <c r="J402" s="169">
        <v>250700</v>
      </c>
      <c r="K402" s="85"/>
      <c r="L402" s="274">
        <v>0</v>
      </c>
      <c r="M402" s="274">
        <v>0</v>
      </c>
      <c r="O402" s="275">
        <v>4</v>
      </c>
      <c r="P402" s="169">
        <v>201100</v>
      </c>
      <c r="Q402" s="276">
        <v>24</v>
      </c>
      <c r="R402" s="276">
        <v>62.417518897287678</v>
      </c>
      <c r="S402" s="276">
        <v>16.666666666666668</v>
      </c>
      <c r="T402" s="277">
        <v>0.71641791044776115</v>
      </c>
      <c r="U402" s="277">
        <v>33.5</v>
      </c>
      <c r="W402" s="67" t="s">
        <v>546</v>
      </c>
      <c r="X402" s="67" t="s">
        <v>14</v>
      </c>
      <c r="Y402" s="67" t="s">
        <v>8</v>
      </c>
      <c r="Z402" s="67" t="s">
        <v>838</v>
      </c>
      <c r="AA402" s="317">
        <v>185500</v>
      </c>
      <c r="AB402" s="71">
        <v>7</v>
      </c>
      <c r="AC402" s="67" t="s">
        <v>826</v>
      </c>
      <c r="AD402" s="59">
        <v>230</v>
      </c>
      <c r="AE402" s="305">
        <v>0.84</v>
      </c>
      <c r="AF402" s="305">
        <v>28</v>
      </c>
      <c r="AG402" s="305">
        <v>33</v>
      </c>
      <c r="AH402" s="305">
        <v>33</v>
      </c>
      <c r="AI402" s="316">
        <v>14</v>
      </c>
    </row>
    <row r="403" spans="1:35" s="86" customFormat="1">
      <c r="A403" s="170" t="s">
        <v>744</v>
      </c>
      <c r="B403" s="272" t="s">
        <v>107</v>
      </c>
      <c r="C403" s="278" t="s">
        <v>8</v>
      </c>
      <c r="D403" s="278"/>
      <c r="E403" s="265">
        <v>0</v>
      </c>
      <c r="F403" s="266">
        <v>0</v>
      </c>
      <c r="G403" s="266" t="s">
        <v>693</v>
      </c>
      <c r="H403" s="267">
        <v>0</v>
      </c>
      <c r="I403" s="267">
        <v>0.9</v>
      </c>
      <c r="J403" s="169">
        <v>132000</v>
      </c>
      <c r="L403" s="268">
        <v>24.1</v>
      </c>
      <c r="M403" s="274">
        <f>L403/I403</f>
        <v>26.777777777777779</v>
      </c>
      <c r="O403" s="275">
        <v>0</v>
      </c>
      <c r="P403" s="169">
        <v>132000</v>
      </c>
      <c r="Q403" s="276">
        <v>0</v>
      </c>
      <c r="R403" s="276">
        <v>19.564250778123611</v>
      </c>
      <c r="S403" s="276">
        <v>0</v>
      </c>
      <c r="T403" s="277">
        <v>0</v>
      </c>
      <c r="U403" s="277">
        <v>0</v>
      </c>
      <c r="W403" s="67"/>
      <c r="X403" s="67"/>
      <c r="Y403" s="67"/>
      <c r="Z403" s="67"/>
      <c r="AA403" s="318">
        <v>132000</v>
      </c>
      <c r="AB403" s="310">
        <v>0</v>
      </c>
      <c r="AC403" s="67"/>
      <c r="AD403" s="59"/>
      <c r="AE403" s="294">
        <v>0</v>
      </c>
      <c r="AF403" s="293">
        <v>0</v>
      </c>
      <c r="AG403" s="294">
        <v>0</v>
      </c>
      <c r="AH403" s="293">
        <v>0</v>
      </c>
      <c r="AI403" s="293">
        <v>20</v>
      </c>
    </row>
    <row r="404" spans="1:35" s="86" customFormat="1" ht="16.5" customHeight="1">
      <c r="A404" s="170" t="s">
        <v>74</v>
      </c>
      <c r="B404" s="272" t="s">
        <v>22</v>
      </c>
      <c r="C404" s="172" t="s">
        <v>6</v>
      </c>
      <c r="D404" s="278"/>
      <c r="E404" s="265">
        <v>1</v>
      </c>
      <c r="F404" s="266">
        <v>28</v>
      </c>
      <c r="G404" s="266">
        <v>80</v>
      </c>
      <c r="H404" s="267">
        <v>0.35</v>
      </c>
      <c r="I404" s="267">
        <v>0</v>
      </c>
      <c r="J404" s="169">
        <v>149700</v>
      </c>
      <c r="L404" s="274">
        <v>0</v>
      </c>
      <c r="M404" s="274">
        <v>0</v>
      </c>
      <c r="O404" s="275">
        <v>1</v>
      </c>
      <c r="P404" s="169">
        <v>149700</v>
      </c>
      <c r="Q404" s="276">
        <v>39</v>
      </c>
      <c r="R404" s="276">
        <v>-11.437083148065796</v>
      </c>
      <c r="S404" s="276">
        <v>39</v>
      </c>
      <c r="T404" s="277">
        <v>0.45882352941176469</v>
      </c>
      <c r="U404" s="277">
        <v>85</v>
      </c>
      <c r="W404" s="67" t="s">
        <v>74</v>
      </c>
      <c r="X404" s="67" t="s">
        <v>6</v>
      </c>
      <c r="Y404" s="67"/>
      <c r="Z404" s="67" t="s">
        <v>836</v>
      </c>
      <c r="AA404" s="317">
        <v>149700</v>
      </c>
      <c r="AB404" s="71">
        <v>1</v>
      </c>
      <c r="AC404" s="67" t="s">
        <v>826</v>
      </c>
      <c r="AD404" s="59">
        <v>84</v>
      </c>
      <c r="AE404" s="305">
        <v>0.46</v>
      </c>
      <c r="AF404" s="305">
        <v>39</v>
      </c>
      <c r="AG404" s="305">
        <v>84</v>
      </c>
      <c r="AH404" s="305">
        <v>0</v>
      </c>
      <c r="AI404" s="316">
        <v>-9</v>
      </c>
    </row>
    <row r="405" spans="1:35" s="86" customFormat="1">
      <c r="A405" s="170" t="s">
        <v>257</v>
      </c>
      <c r="B405" s="272" t="s">
        <v>105</v>
      </c>
      <c r="C405" s="172" t="s">
        <v>14</v>
      </c>
      <c r="D405" s="172"/>
      <c r="E405" s="265">
        <v>2</v>
      </c>
      <c r="F405" s="266">
        <v>15.5</v>
      </c>
      <c r="G405" s="266">
        <v>14</v>
      </c>
      <c r="H405" s="267">
        <v>1.1071428571428572</v>
      </c>
      <c r="I405" s="267">
        <v>1.05</v>
      </c>
      <c r="J405" s="169">
        <v>143600</v>
      </c>
      <c r="K405" s="273"/>
      <c r="L405" s="268">
        <v>37.35</v>
      </c>
      <c r="M405" s="274">
        <f>L405/I405</f>
        <v>35.571428571428569</v>
      </c>
      <c r="O405" s="275">
        <v>1</v>
      </c>
      <c r="P405" s="169">
        <v>143600</v>
      </c>
      <c r="Q405" s="276">
        <v>17</v>
      </c>
      <c r="R405" s="276">
        <v>29.850600266785243</v>
      </c>
      <c r="S405" s="276">
        <v>17</v>
      </c>
      <c r="T405" s="277">
        <v>1.1333333333333333</v>
      </c>
      <c r="U405" s="277">
        <v>15</v>
      </c>
      <c r="W405" s="67" t="s">
        <v>257</v>
      </c>
      <c r="X405" s="67" t="s">
        <v>14</v>
      </c>
      <c r="Y405" s="67"/>
      <c r="Z405" s="67" t="s">
        <v>828</v>
      </c>
      <c r="AA405" s="317">
        <v>133400</v>
      </c>
      <c r="AB405" s="71">
        <v>6</v>
      </c>
      <c r="AC405" s="67" t="s">
        <v>826</v>
      </c>
      <c r="AD405" s="59">
        <v>120</v>
      </c>
      <c r="AE405" s="305">
        <v>1.04</v>
      </c>
      <c r="AF405" s="305">
        <v>21</v>
      </c>
      <c r="AG405" s="305">
        <v>20</v>
      </c>
      <c r="AH405" s="305">
        <v>20</v>
      </c>
      <c r="AI405" s="316">
        <v>24</v>
      </c>
    </row>
    <row r="406" spans="1:35" s="86" customFormat="1">
      <c r="A406" s="170" t="s">
        <v>745</v>
      </c>
      <c r="B406" s="272" t="s">
        <v>106</v>
      </c>
      <c r="C406" s="278" t="s">
        <v>536</v>
      </c>
      <c r="D406" s="278" t="s">
        <v>6</v>
      </c>
      <c r="E406" s="265">
        <v>0</v>
      </c>
      <c r="F406" s="266">
        <v>0</v>
      </c>
      <c r="G406" s="266" t="s">
        <v>693</v>
      </c>
      <c r="H406" s="267">
        <v>0</v>
      </c>
      <c r="I406" s="267">
        <v>0</v>
      </c>
      <c r="J406" s="169">
        <v>219900</v>
      </c>
      <c r="K406" s="85"/>
      <c r="L406" s="274">
        <v>0</v>
      </c>
      <c r="M406" s="274">
        <v>0</v>
      </c>
      <c r="O406" s="275">
        <v>1</v>
      </c>
      <c r="P406" s="169">
        <v>219900</v>
      </c>
      <c r="Q406" s="276">
        <v>32</v>
      </c>
      <c r="R406" s="276">
        <v>33.776789684304134</v>
      </c>
      <c r="S406" s="276">
        <v>32</v>
      </c>
      <c r="T406" s="277">
        <v>0.4</v>
      </c>
      <c r="U406" s="277">
        <v>80</v>
      </c>
      <c r="W406" s="67" t="s">
        <v>745</v>
      </c>
      <c r="X406" s="67" t="s">
        <v>6</v>
      </c>
      <c r="Y406" s="302" t="s">
        <v>536</v>
      </c>
      <c r="Z406" s="67" t="s">
        <v>840</v>
      </c>
      <c r="AA406" s="317">
        <v>232400</v>
      </c>
      <c r="AB406" s="71">
        <v>4</v>
      </c>
      <c r="AC406" s="67" t="s">
        <v>826</v>
      </c>
      <c r="AD406" s="59">
        <v>306</v>
      </c>
      <c r="AE406" s="305">
        <v>0.47</v>
      </c>
      <c r="AF406" s="305">
        <v>36</v>
      </c>
      <c r="AG406" s="305">
        <v>77</v>
      </c>
      <c r="AH406" s="305">
        <v>38</v>
      </c>
      <c r="AI406" s="316">
        <v>19</v>
      </c>
    </row>
    <row r="407" spans="1:35" s="86" customFormat="1">
      <c r="A407" s="170" t="s">
        <v>746</v>
      </c>
      <c r="B407" s="272" t="s">
        <v>104</v>
      </c>
      <c r="C407" s="172" t="s">
        <v>14</v>
      </c>
      <c r="D407" s="172" t="s">
        <v>8</v>
      </c>
      <c r="E407" s="265">
        <v>0</v>
      </c>
      <c r="F407" s="266">
        <v>0</v>
      </c>
      <c r="G407" s="266" t="s">
        <v>693</v>
      </c>
      <c r="H407" s="267">
        <v>0</v>
      </c>
      <c r="I407" s="267">
        <v>0</v>
      </c>
      <c r="J407" s="169">
        <v>122600</v>
      </c>
      <c r="K407" s="85"/>
      <c r="L407" s="274">
        <v>0</v>
      </c>
      <c r="M407" s="274">
        <v>0</v>
      </c>
      <c r="O407" s="275">
        <v>0</v>
      </c>
      <c r="P407" s="169">
        <v>122600</v>
      </c>
      <c r="Q407" s="276">
        <v>0</v>
      </c>
      <c r="R407" s="276">
        <v>18.171038980287534</v>
      </c>
      <c r="S407" s="276">
        <v>0</v>
      </c>
      <c r="T407" s="277">
        <v>0</v>
      </c>
      <c r="U407" s="277">
        <v>0</v>
      </c>
      <c r="W407" s="67"/>
      <c r="X407" s="67"/>
      <c r="Y407" s="302"/>
      <c r="Z407" s="67"/>
      <c r="AA407" s="318">
        <v>122600</v>
      </c>
      <c r="AB407" s="310">
        <v>0</v>
      </c>
      <c r="AC407" s="67"/>
      <c r="AD407" s="59"/>
      <c r="AE407" s="294">
        <v>0</v>
      </c>
      <c r="AF407" s="293">
        <v>0</v>
      </c>
      <c r="AG407" s="294">
        <v>0</v>
      </c>
      <c r="AH407" s="293">
        <v>0</v>
      </c>
      <c r="AI407" s="293">
        <v>18.171038980287534</v>
      </c>
    </row>
    <row r="408" spans="1:35" s="86" customFormat="1">
      <c r="A408" s="170" t="s">
        <v>516</v>
      </c>
      <c r="B408" s="272" t="s">
        <v>4</v>
      </c>
      <c r="C408" s="172" t="s">
        <v>37</v>
      </c>
      <c r="D408" s="172"/>
      <c r="E408" s="265">
        <v>0</v>
      </c>
      <c r="F408" s="266">
        <v>0</v>
      </c>
      <c r="G408" s="266" t="s">
        <v>693</v>
      </c>
      <c r="H408" s="267">
        <v>0</v>
      </c>
      <c r="I408" s="267">
        <v>0</v>
      </c>
      <c r="J408" s="169">
        <v>122600</v>
      </c>
      <c r="K408" s="85"/>
      <c r="L408" s="274">
        <v>0</v>
      </c>
      <c r="M408" s="274">
        <v>0</v>
      </c>
      <c r="O408" s="275">
        <v>0</v>
      </c>
      <c r="P408" s="169">
        <v>122600</v>
      </c>
      <c r="Q408" s="276">
        <v>0</v>
      </c>
      <c r="R408" s="276">
        <v>18.171038980287534</v>
      </c>
      <c r="S408" s="276">
        <v>0</v>
      </c>
      <c r="T408" s="277">
        <v>0</v>
      </c>
      <c r="U408" s="277">
        <v>0</v>
      </c>
      <c r="W408" s="67"/>
      <c r="X408" s="67"/>
      <c r="Y408" s="302"/>
      <c r="Z408" s="67"/>
      <c r="AA408" s="318">
        <v>122600</v>
      </c>
      <c r="AB408" s="310">
        <v>0</v>
      </c>
      <c r="AC408" s="67"/>
      <c r="AD408" s="59"/>
      <c r="AE408" s="294">
        <v>0</v>
      </c>
      <c r="AF408" s="293">
        <v>0</v>
      </c>
      <c r="AG408" s="294">
        <v>0</v>
      </c>
      <c r="AH408" s="293">
        <v>0</v>
      </c>
      <c r="AI408" s="293">
        <v>18.171038980287534</v>
      </c>
    </row>
    <row r="409" spans="1:35" s="86" customFormat="1">
      <c r="A409" s="170" t="s">
        <v>517</v>
      </c>
      <c r="B409" s="272" t="s">
        <v>82</v>
      </c>
      <c r="C409" s="172" t="s">
        <v>6</v>
      </c>
      <c r="D409" s="172"/>
      <c r="E409" s="265">
        <v>0</v>
      </c>
      <c r="F409" s="266">
        <v>0</v>
      </c>
      <c r="G409" s="266" t="s">
        <v>693</v>
      </c>
      <c r="H409" s="267">
        <v>0</v>
      </c>
      <c r="I409" s="267">
        <v>0</v>
      </c>
      <c r="J409" s="169">
        <v>122600</v>
      </c>
      <c r="K409" s="85"/>
      <c r="L409" s="274">
        <v>0</v>
      </c>
      <c r="M409" s="274">
        <v>0</v>
      </c>
      <c r="O409" s="275">
        <v>0</v>
      </c>
      <c r="P409" s="169">
        <v>122600</v>
      </c>
      <c r="Q409" s="276">
        <v>0</v>
      </c>
      <c r="R409" s="276">
        <v>18.171038980287534</v>
      </c>
      <c r="S409" s="276">
        <v>0</v>
      </c>
      <c r="T409" s="277">
        <v>0</v>
      </c>
      <c r="U409" s="277">
        <v>0</v>
      </c>
      <c r="W409" s="67"/>
      <c r="X409" s="67"/>
      <c r="Y409" s="302"/>
      <c r="Z409" s="67"/>
      <c r="AA409" s="318">
        <v>122600</v>
      </c>
      <c r="AB409" s="310">
        <v>0</v>
      </c>
      <c r="AC409" s="67"/>
      <c r="AD409" s="59"/>
      <c r="AE409" s="294">
        <v>0</v>
      </c>
      <c r="AF409" s="293">
        <v>0</v>
      </c>
      <c r="AG409" s="294">
        <v>0</v>
      </c>
      <c r="AH409" s="293">
        <v>0</v>
      </c>
      <c r="AI409" s="293">
        <v>18.171038980287534</v>
      </c>
    </row>
    <row r="410" spans="1:35" s="86" customFormat="1">
      <c r="A410" s="170" t="s">
        <v>150</v>
      </c>
      <c r="B410" s="272" t="s">
        <v>82</v>
      </c>
      <c r="C410" s="278" t="s">
        <v>8</v>
      </c>
      <c r="D410" s="278"/>
      <c r="E410" s="265">
        <v>20</v>
      </c>
      <c r="F410" s="266">
        <v>43.05</v>
      </c>
      <c r="G410" s="266">
        <v>58.199999999999996</v>
      </c>
      <c r="H410" s="267">
        <v>0.73969072164948457</v>
      </c>
      <c r="I410" s="267">
        <v>0.57999999999999996</v>
      </c>
      <c r="J410" s="169">
        <v>287800</v>
      </c>
      <c r="K410" s="273"/>
      <c r="L410" s="268">
        <v>40.722222222222221</v>
      </c>
      <c r="M410" s="274">
        <f>L410/I410</f>
        <v>70.210727969348667</v>
      </c>
      <c r="O410" s="275">
        <v>4</v>
      </c>
      <c r="P410" s="169">
        <v>290500</v>
      </c>
      <c r="Q410" s="276">
        <v>43.5</v>
      </c>
      <c r="R410" s="276">
        <v>30.168519341929766</v>
      </c>
      <c r="S410" s="276">
        <v>41.666666666666664</v>
      </c>
      <c r="T410" s="277">
        <v>0.89230769230769236</v>
      </c>
      <c r="U410" s="277">
        <v>48.75</v>
      </c>
      <c r="W410" s="67" t="s">
        <v>150</v>
      </c>
      <c r="X410" s="67" t="s">
        <v>8</v>
      </c>
      <c r="Y410" s="67"/>
      <c r="Z410" s="67" t="s">
        <v>832</v>
      </c>
      <c r="AA410" s="317">
        <v>247000</v>
      </c>
      <c r="AB410" s="71">
        <v>9</v>
      </c>
      <c r="AC410" s="67" t="s">
        <v>826</v>
      </c>
      <c r="AD410" s="59">
        <v>420</v>
      </c>
      <c r="AE410" s="305">
        <v>0.85</v>
      </c>
      <c r="AF410" s="305">
        <v>40</v>
      </c>
      <c r="AG410" s="305">
        <v>47</v>
      </c>
      <c r="AH410" s="305">
        <v>33</v>
      </c>
      <c r="AI410" s="316">
        <v>33</v>
      </c>
    </row>
    <row r="411" spans="1:35" s="86" customFormat="1">
      <c r="A411" s="170" t="s">
        <v>518</v>
      </c>
      <c r="B411" s="272" t="s">
        <v>23</v>
      </c>
      <c r="C411" s="278" t="s">
        <v>6</v>
      </c>
      <c r="D411" s="278"/>
      <c r="E411" s="265">
        <v>2</v>
      </c>
      <c r="F411" s="266">
        <v>20.5</v>
      </c>
      <c r="G411" s="266">
        <v>48.5</v>
      </c>
      <c r="H411" s="267">
        <v>0.42268041237113402</v>
      </c>
      <c r="I411" s="267">
        <v>0</v>
      </c>
      <c r="J411" s="169">
        <v>143600</v>
      </c>
      <c r="L411" s="274">
        <v>0</v>
      </c>
      <c r="M411" s="274">
        <v>0</v>
      </c>
      <c r="O411" s="275">
        <v>0</v>
      </c>
      <c r="P411" s="169">
        <v>143600</v>
      </c>
      <c r="Q411" s="276">
        <v>0</v>
      </c>
      <c r="R411" s="276">
        <v>21.283533422261748</v>
      </c>
      <c r="S411" s="276">
        <v>0</v>
      </c>
      <c r="T411" s="277">
        <v>0</v>
      </c>
      <c r="U411" s="277">
        <v>0</v>
      </c>
      <c r="W411" s="67"/>
      <c r="X411" s="67"/>
      <c r="Y411" s="67"/>
      <c r="Z411" s="67"/>
      <c r="AA411" s="318">
        <v>143600</v>
      </c>
      <c r="AB411" s="310">
        <v>0</v>
      </c>
      <c r="AC411" s="67"/>
      <c r="AD411" s="59"/>
      <c r="AE411" s="294">
        <v>0</v>
      </c>
      <c r="AF411" s="293">
        <v>0</v>
      </c>
      <c r="AG411" s="294">
        <v>0</v>
      </c>
      <c r="AH411" s="293">
        <v>0</v>
      </c>
      <c r="AI411" s="293">
        <v>21</v>
      </c>
    </row>
    <row r="412" spans="1:35" s="86" customFormat="1">
      <c r="A412" s="170" t="s">
        <v>75</v>
      </c>
      <c r="B412" s="272" t="s">
        <v>53</v>
      </c>
      <c r="C412" s="278" t="s">
        <v>14</v>
      </c>
      <c r="D412" s="278"/>
      <c r="E412" s="265">
        <v>20</v>
      </c>
      <c r="F412" s="266">
        <v>46.7</v>
      </c>
      <c r="G412" s="266">
        <v>46.050000000000004</v>
      </c>
      <c r="H412" s="267">
        <v>1.0141150922909881</v>
      </c>
      <c r="I412" s="267">
        <v>1</v>
      </c>
      <c r="J412" s="169">
        <v>312200</v>
      </c>
      <c r="K412" s="273"/>
      <c r="L412" s="274">
        <v>53.666666666666664</v>
      </c>
      <c r="M412" s="274">
        <f>L412/I412</f>
        <v>53.666666666666664</v>
      </c>
      <c r="O412" s="275">
        <v>2</v>
      </c>
      <c r="P412" s="169">
        <v>312200</v>
      </c>
      <c r="Q412" s="276">
        <v>48.5</v>
      </c>
      <c r="R412" s="276">
        <v>41.8172521120498</v>
      </c>
      <c r="S412" s="276">
        <v>48.5</v>
      </c>
      <c r="T412" s="277">
        <v>0.97979797979797978</v>
      </c>
      <c r="U412" s="277">
        <v>49.5</v>
      </c>
      <c r="W412" s="67" t="s">
        <v>75</v>
      </c>
      <c r="X412" s="67" t="s">
        <v>14</v>
      </c>
      <c r="Y412" s="67"/>
      <c r="Z412" s="67" t="s">
        <v>834</v>
      </c>
      <c r="AA412" s="317">
        <v>312200</v>
      </c>
      <c r="AB412" s="71">
        <v>2</v>
      </c>
      <c r="AC412" s="67" t="s">
        <v>826</v>
      </c>
      <c r="AD412" s="59">
        <v>97</v>
      </c>
      <c r="AE412" s="305">
        <v>1</v>
      </c>
      <c r="AF412" s="305">
        <v>49</v>
      </c>
      <c r="AG412" s="305">
        <v>49</v>
      </c>
      <c r="AH412" s="305">
        <v>0</v>
      </c>
      <c r="AI412" s="316">
        <v>47</v>
      </c>
    </row>
    <row r="413" spans="1:35" s="86" customFormat="1">
      <c r="A413" s="179" t="s">
        <v>170</v>
      </c>
      <c r="B413" s="280" t="s">
        <v>55</v>
      </c>
      <c r="C413" s="281" t="s">
        <v>397</v>
      </c>
      <c r="D413" s="281"/>
      <c r="E413" s="282">
        <v>4</v>
      </c>
      <c r="F413" s="283">
        <v>46.5</v>
      </c>
      <c r="G413" s="283">
        <v>48.75</v>
      </c>
      <c r="H413" s="284">
        <v>0.9538461538461539</v>
      </c>
      <c r="I413" s="284">
        <v>0.91</v>
      </c>
      <c r="J413" s="180">
        <v>340500</v>
      </c>
      <c r="K413" s="285"/>
      <c r="L413" s="286">
        <v>63.666666666666664</v>
      </c>
      <c r="M413" s="286">
        <f>L413/I413</f>
        <v>69.963369963369956</v>
      </c>
      <c r="N413" s="287"/>
      <c r="O413" s="288">
        <v>1</v>
      </c>
      <c r="P413" s="180">
        <v>340500</v>
      </c>
      <c r="Q413" s="289">
        <v>12</v>
      </c>
      <c r="R413" s="289">
        <v>127.4006224988884</v>
      </c>
      <c r="S413" s="289">
        <v>12</v>
      </c>
      <c r="T413" s="290">
        <v>0.5714285714285714</v>
      </c>
      <c r="U413" s="290">
        <v>21</v>
      </c>
      <c r="W413" s="67" t="s">
        <v>170</v>
      </c>
      <c r="X413" s="67" t="s">
        <v>397</v>
      </c>
      <c r="Y413" s="67"/>
      <c r="Z413" s="67" t="s">
        <v>839</v>
      </c>
      <c r="AA413" s="317">
        <v>304800</v>
      </c>
      <c r="AB413" s="71">
        <v>3</v>
      </c>
      <c r="AC413" s="67" t="s">
        <v>826</v>
      </c>
      <c r="AD413" s="59">
        <v>76</v>
      </c>
      <c r="AE413" s="305">
        <v>1.24</v>
      </c>
      <c r="AF413" s="305">
        <v>31</v>
      </c>
      <c r="AG413" s="305">
        <v>25</v>
      </c>
      <c r="AH413" s="305">
        <v>31</v>
      </c>
      <c r="AI413" s="316">
        <v>59</v>
      </c>
    </row>
    <row r="414" spans="1:35" s="86" customFormat="1">
      <c r="A414" s="287" t="s">
        <v>802</v>
      </c>
      <c r="B414" s="280" t="s">
        <v>58</v>
      </c>
      <c r="C414" s="181" t="s">
        <v>8</v>
      </c>
      <c r="D414" s="281"/>
      <c r="E414" s="282">
        <v>0</v>
      </c>
      <c r="F414" s="283">
        <v>0</v>
      </c>
      <c r="G414" s="283">
        <v>0</v>
      </c>
      <c r="H414" s="284">
        <v>0</v>
      </c>
      <c r="I414" s="284">
        <v>0</v>
      </c>
      <c r="J414" s="180">
        <v>122600</v>
      </c>
      <c r="K414" s="285"/>
      <c r="L414" s="291">
        <v>0</v>
      </c>
      <c r="M414" s="286">
        <v>0</v>
      </c>
      <c r="N414" s="287"/>
      <c r="O414" s="288">
        <v>0</v>
      </c>
      <c r="P414" s="180">
        <v>122600</v>
      </c>
      <c r="Q414" s="289">
        <v>0</v>
      </c>
      <c r="R414" s="289">
        <v>18.171038980287534</v>
      </c>
      <c r="S414" s="289">
        <v>0</v>
      </c>
      <c r="T414" s="290">
        <v>0</v>
      </c>
      <c r="U414" s="290">
        <v>0</v>
      </c>
      <c r="W414" s="67" t="s">
        <v>802</v>
      </c>
      <c r="X414" s="67" t="s">
        <v>8</v>
      </c>
      <c r="Y414" s="67"/>
      <c r="Z414" s="67" t="s">
        <v>829</v>
      </c>
      <c r="AA414" s="317">
        <v>122600</v>
      </c>
      <c r="AB414" s="71">
        <v>4</v>
      </c>
      <c r="AC414" s="67" t="s">
        <v>826</v>
      </c>
      <c r="AD414" s="59">
        <v>76</v>
      </c>
      <c r="AE414" s="305">
        <v>1.01</v>
      </c>
      <c r="AF414" s="305">
        <v>19</v>
      </c>
      <c r="AG414" s="305">
        <v>19</v>
      </c>
      <c r="AH414" s="305">
        <v>16</v>
      </c>
      <c r="AI414" s="316">
        <v>26</v>
      </c>
    </row>
    <row r="415" spans="1:35" s="86" customFormat="1">
      <c r="A415" s="170" t="s">
        <v>326</v>
      </c>
      <c r="B415" s="272" t="s">
        <v>24</v>
      </c>
      <c r="C415" s="278" t="s">
        <v>14</v>
      </c>
      <c r="D415" s="278"/>
      <c r="E415" s="265">
        <v>24</v>
      </c>
      <c r="F415" s="266">
        <v>38.916666666666664</v>
      </c>
      <c r="G415" s="266">
        <v>44.208333333333336</v>
      </c>
      <c r="H415" s="267">
        <v>0.88030160226201692</v>
      </c>
      <c r="I415" s="267">
        <v>1.08</v>
      </c>
      <c r="J415" s="169">
        <v>260100</v>
      </c>
      <c r="K415" s="85"/>
      <c r="L415" s="274">
        <v>34.956521739130437</v>
      </c>
      <c r="M415" s="274">
        <f>L415/I415</f>
        <v>32.367149758454104</v>
      </c>
      <c r="O415" s="275">
        <v>4</v>
      </c>
      <c r="P415" s="169">
        <v>269500</v>
      </c>
      <c r="Q415" s="276">
        <v>44.5</v>
      </c>
      <c r="R415" s="276">
        <v>46.831036016007118</v>
      </c>
      <c r="S415" s="276">
        <v>37.666666666666664</v>
      </c>
      <c r="T415" s="277">
        <v>1.0409356725146199</v>
      </c>
      <c r="U415" s="277">
        <v>42.75</v>
      </c>
      <c r="W415" s="67" t="s">
        <v>326</v>
      </c>
      <c r="X415" s="67" t="s">
        <v>14</v>
      </c>
      <c r="Y415" s="67"/>
      <c r="Z415" s="67" t="s">
        <v>831</v>
      </c>
      <c r="AA415" s="317">
        <v>251700</v>
      </c>
      <c r="AB415" s="71">
        <v>9</v>
      </c>
      <c r="AC415" s="67" t="s">
        <v>826</v>
      </c>
      <c r="AD415" s="59">
        <v>369</v>
      </c>
      <c r="AE415" s="305">
        <v>1.02</v>
      </c>
      <c r="AF415" s="305">
        <v>42</v>
      </c>
      <c r="AG415" s="305">
        <v>41</v>
      </c>
      <c r="AH415" s="305">
        <v>37</v>
      </c>
      <c r="AI415" s="316">
        <v>36</v>
      </c>
    </row>
    <row r="416" spans="1:35" s="86" customFormat="1">
      <c r="A416" s="170" t="s">
        <v>519</v>
      </c>
      <c r="B416" s="272" t="s">
        <v>4</v>
      </c>
      <c r="C416" s="172" t="s">
        <v>6</v>
      </c>
      <c r="D416" s="172"/>
      <c r="E416" s="265">
        <v>0</v>
      </c>
      <c r="F416" s="266">
        <v>0</v>
      </c>
      <c r="G416" s="266" t="s">
        <v>693</v>
      </c>
      <c r="H416" s="267">
        <v>0</v>
      </c>
      <c r="I416" s="267">
        <v>0</v>
      </c>
      <c r="J416" s="169">
        <v>122600</v>
      </c>
      <c r="K416" s="273"/>
      <c r="L416" s="274">
        <v>0</v>
      </c>
      <c r="M416" s="274">
        <v>0</v>
      </c>
      <c r="O416" s="275">
        <v>0</v>
      </c>
      <c r="P416" s="169">
        <v>122600</v>
      </c>
      <c r="Q416" s="276">
        <v>0</v>
      </c>
      <c r="R416" s="276">
        <v>18.171038980287534</v>
      </c>
      <c r="S416" s="276">
        <v>0</v>
      </c>
      <c r="T416" s="277">
        <v>0</v>
      </c>
      <c r="U416" s="277">
        <v>0</v>
      </c>
      <c r="W416" s="67"/>
      <c r="X416" s="67"/>
      <c r="Y416" s="67"/>
      <c r="Z416" s="67"/>
      <c r="AA416" s="318">
        <v>122600</v>
      </c>
      <c r="AB416" s="310">
        <v>0</v>
      </c>
      <c r="AC416" s="67"/>
      <c r="AD416" s="59"/>
      <c r="AE416" s="294">
        <v>0</v>
      </c>
      <c r="AF416" s="293">
        <v>0</v>
      </c>
      <c r="AG416" s="294">
        <v>0</v>
      </c>
      <c r="AH416" s="293">
        <v>0</v>
      </c>
      <c r="AI416" s="293">
        <v>18.171038980287534</v>
      </c>
    </row>
    <row r="417" spans="1:35" s="86" customFormat="1">
      <c r="A417" s="170" t="s">
        <v>350</v>
      </c>
      <c r="B417" s="272" t="s">
        <v>22</v>
      </c>
      <c r="C417" s="278" t="s">
        <v>37</v>
      </c>
      <c r="D417" s="278"/>
      <c r="E417" s="265">
        <v>21</v>
      </c>
      <c r="F417" s="266">
        <v>35.38095238095238</v>
      </c>
      <c r="G417" s="266">
        <v>80.047619047619037</v>
      </c>
      <c r="H417" s="267">
        <v>0.44199881023200477</v>
      </c>
      <c r="I417" s="267">
        <v>0.77</v>
      </c>
      <c r="J417" s="169">
        <v>236500</v>
      </c>
      <c r="K417" s="273"/>
      <c r="L417" s="268">
        <v>60.222222222222221</v>
      </c>
      <c r="M417" s="274">
        <f t="shared" ref="M417:M421" si="10">L417/I417</f>
        <v>78.210678210678211</v>
      </c>
      <c r="O417" s="275">
        <v>4</v>
      </c>
      <c r="P417" s="169">
        <v>255400</v>
      </c>
      <c r="Q417" s="276">
        <v>36.5</v>
      </c>
      <c r="R417" s="276">
        <v>30.561582925744773</v>
      </c>
      <c r="S417" s="276">
        <v>40.666666666666664</v>
      </c>
      <c r="T417" s="277">
        <v>0.44923076923076921</v>
      </c>
      <c r="U417" s="277">
        <v>81.25</v>
      </c>
      <c r="W417" s="67" t="s">
        <v>350</v>
      </c>
      <c r="X417" s="67" t="s">
        <v>37</v>
      </c>
      <c r="Y417" s="67"/>
      <c r="Z417" s="67" t="s">
        <v>836</v>
      </c>
      <c r="AA417" s="317">
        <v>257500</v>
      </c>
      <c r="AB417" s="71">
        <v>9</v>
      </c>
      <c r="AC417" s="67" t="s">
        <v>826</v>
      </c>
      <c r="AD417" s="59">
        <v>729</v>
      </c>
      <c r="AE417" s="305">
        <v>0.5</v>
      </c>
      <c r="AF417" s="305">
        <v>40</v>
      </c>
      <c r="AG417" s="305">
        <v>81</v>
      </c>
      <c r="AH417" s="305">
        <v>32</v>
      </c>
      <c r="AI417" s="316">
        <v>40</v>
      </c>
    </row>
    <row r="418" spans="1:35" s="86" customFormat="1">
      <c r="A418" s="170" t="s">
        <v>327</v>
      </c>
      <c r="B418" s="272" t="s">
        <v>24</v>
      </c>
      <c r="C418" s="172" t="s">
        <v>6</v>
      </c>
      <c r="D418" s="174"/>
      <c r="E418" s="265">
        <v>21</v>
      </c>
      <c r="F418" s="266">
        <v>40.38095238095238</v>
      </c>
      <c r="G418" s="266">
        <v>78.61904761904762</v>
      </c>
      <c r="H418" s="267">
        <v>0.51362810417928528</v>
      </c>
      <c r="I418" s="267">
        <v>0.59</v>
      </c>
      <c r="J418" s="169">
        <v>269900</v>
      </c>
      <c r="L418" s="274">
        <v>43.95</v>
      </c>
      <c r="M418" s="274">
        <f t="shared" si="10"/>
        <v>74.491525423728817</v>
      </c>
      <c r="O418" s="275">
        <v>0</v>
      </c>
      <c r="P418" s="169">
        <v>269900</v>
      </c>
      <c r="Q418" s="276">
        <v>0</v>
      </c>
      <c r="R418" s="276">
        <v>40.002964280420926</v>
      </c>
      <c r="S418" s="276">
        <v>0</v>
      </c>
      <c r="T418" s="277">
        <v>0</v>
      </c>
      <c r="U418" s="277">
        <v>0</v>
      </c>
      <c r="W418" s="67"/>
      <c r="X418" s="67"/>
      <c r="Y418" s="67"/>
      <c r="Z418" s="67"/>
      <c r="AA418" s="318">
        <v>269900</v>
      </c>
      <c r="AB418" s="310">
        <v>0</v>
      </c>
      <c r="AC418" s="67"/>
      <c r="AD418" s="59"/>
      <c r="AE418" s="294">
        <v>0</v>
      </c>
      <c r="AF418" s="293">
        <v>0</v>
      </c>
      <c r="AG418" s="294">
        <v>0</v>
      </c>
      <c r="AH418" s="293">
        <v>0</v>
      </c>
      <c r="AI418" s="293">
        <v>40</v>
      </c>
    </row>
    <row r="419" spans="1:35" s="86" customFormat="1">
      <c r="A419" s="170" t="s">
        <v>337</v>
      </c>
      <c r="B419" s="272" t="s">
        <v>106</v>
      </c>
      <c r="C419" s="172" t="s">
        <v>397</v>
      </c>
      <c r="D419" s="174" t="s">
        <v>8</v>
      </c>
      <c r="E419" s="265">
        <v>8</v>
      </c>
      <c r="F419" s="266">
        <v>17.25</v>
      </c>
      <c r="G419" s="266">
        <v>23.125</v>
      </c>
      <c r="H419" s="267">
        <v>0.74594594594594599</v>
      </c>
      <c r="I419" s="267">
        <v>0.9</v>
      </c>
      <c r="J419" s="169">
        <v>143600</v>
      </c>
      <c r="K419" s="85"/>
      <c r="L419" s="268">
        <v>37.333333333333336</v>
      </c>
      <c r="M419" s="274">
        <f t="shared" si="10"/>
        <v>41.481481481481481</v>
      </c>
      <c r="O419" s="275">
        <v>2</v>
      </c>
      <c r="P419" s="169">
        <v>143600</v>
      </c>
      <c r="Q419" s="276">
        <v>37</v>
      </c>
      <c r="R419" s="276">
        <v>-10.149399733214757</v>
      </c>
      <c r="S419" s="276">
        <v>37</v>
      </c>
      <c r="T419" s="277">
        <v>0.74747474747474751</v>
      </c>
      <c r="U419" s="277">
        <v>49.5</v>
      </c>
      <c r="W419" s="67" t="s">
        <v>337</v>
      </c>
      <c r="X419" s="67" t="s">
        <v>8</v>
      </c>
      <c r="Y419" s="67" t="s">
        <v>397</v>
      </c>
      <c r="Z419" s="67" t="s">
        <v>840</v>
      </c>
      <c r="AA419" s="317">
        <v>209800</v>
      </c>
      <c r="AB419" s="71">
        <v>7</v>
      </c>
      <c r="AC419" s="67" t="s">
        <v>826</v>
      </c>
      <c r="AD419" s="59">
        <v>344</v>
      </c>
      <c r="AE419" s="305">
        <v>0.69</v>
      </c>
      <c r="AF419" s="305">
        <v>34</v>
      </c>
      <c r="AG419" s="305">
        <v>49</v>
      </c>
      <c r="AH419" s="305">
        <v>40</v>
      </c>
      <c r="AI419" s="316">
        <v>13</v>
      </c>
    </row>
    <row r="420" spans="1:35" s="86" customFormat="1">
      <c r="A420" s="170" t="s">
        <v>151</v>
      </c>
      <c r="B420" s="272" t="s">
        <v>4</v>
      </c>
      <c r="C420" s="172" t="s">
        <v>14</v>
      </c>
      <c r="D420" s="172" t="s">
        <v>8</v>
      </c>
      <c r="E420" s="265">
        <v>22</v>
      </c>
      <c r="F420" s="266">
        <v>45.5</v>
      </c>
      <c r="G420" s="266">
        <v>58.13636363636364</v>
      </c>
      <c r="H420" s="267">
        <v>0.78264268960125094</v>
      </c>
      <c r="I420" s="267">
        <v>0.96</v>
      </c>
      <c r="J420" s="169">
        <v>304100</v>
      </c>
      <c r="K420" s="85"/>
      <c r="L420" s="268">
        <v>45.363636363636367</v>
      </c>
      <c r="M420" s="274">
        <f t="shared" si="10"/>
        <v>47.253787878787882</v>
      </c>
      <c r="O420" s="275">
        <v>4</v>
      </c>
      <c r="P420" s="169">
        <v>293000</v>
      </c>
      <c r="Q420" s="276">
        <v>42.5</v>
      </c>
      <c r="R420" s="276">
        <v>69.280124499777685</v>
      </c>
      <c r="S420" s="276">
        <v>38.666666666666664</v>
      </c>
      <c r="T420" s="277">
        <v>0.96590909090909094</v>
      </c>
      <c r="U420" s="277">
        <v>44</v>
      </c>
      <c r="W420" s="67" t="s">
        <v>151</v>
      </c>
      <c r="X420" s="67" t="s">
        <v>8</v>
      </c>
      <c r="Y420" s="67" t="s">
        <v>14</v>
      </c>
      <c r="Z420" s="67" t="s">
        <v>833</v>
      </c>
      <c r="AA420" s="317">
        <v>317600</v>
      </c>
      <c r="AB420" s="71">
        <v>9</v>
      </c>
      <c r="AC420" s="67" t="s">
        <v>826</v>
      </c>
      <c r="AD420" s="59">
        <v>340</v>
      </c>
      <c r="AE420" s="305">
        <v>1.29</v>
      </c>
      <c r="AF420" s="305">
        <v>49</v>
      </c>
      <c r="AG420" s="305">
        <v>38</v>
      </c>
      <c r="AH420" s="305">
        <v>54</v>
      </c>
      <c r="AI420" s="316">
        <v>27</v>
      </c>
    </row>
    <row r="421" spans="1:35" s="86" customFormat="1">
      <c r="A421" s="170" t="s">
        <v>138</v>
      </c>
      <c r="B421" s="272" t="s">
        <v>58</v>
      </c>
      <c r="C421" s="172" t="s">
        <v>8</v>
      </c>
      <c r="D421" s="172" t="s">
        <v>14</v>
      </c>
      <c r="E421" s="265">
        <v>16</v>
      </c>
      <c r="F421" s="266">
        <v>49.875</v>
      </c>
      <c r="G421" s="266">
        <v>61.125000000000007</v>
      </c>
      <c r="H421" s="267">
        <v>0.81595092024539873</v>
      </c>
      <c r="I421" s="267">
        <v>0.69</v>
      </c>
      <c r="J421" s="169">
        <v>333400</v>
      </c>
      <c r="K421" s="85"/>
      <c r="L421" s="268">
        <v>54.736842105263158</v>
      </c>
      <c r="M421" s="274">
        <f t="shared" si="10"/>
        <v>79.328756674294439</v>
      </c>
      <c r="O421" s="275">
        <v>4</v>
      </c>
      <c r="P421" s="169">
        <v>290400</v>
      </c>
      <c r="Q421" s="276">
        <v>35.25</v>
      </c>
      <c r="R421" s="276">
        <v>62.124055135615833</v>
      </c>
      <c r="S421" s="276">
        <v>34</v>
      </c>
      <c r="T421" s="277">
        <v>0.99295774647887325</v>
      </c>
      <c r="U421" s="277">
        <v>35.5</v>
      </c>
      <c r="W421" s="67" t="s">
        <v>138</v>
      </c>
      <c r="X421" s="67" t="s">
        <v>14</v>
      </c>
      <c r="Y421" s="67" t="s">
        <v>8</v>
      </c>
      <c r="Z421" s="67" t="s">
        <v>829</v>
      </c>
      <c r="AA421" s="317">
        <v>263500</v>
      </c>
      <c r="AB421" s="71">
        <v>9</v>
      </c>
      <c r="AC421" s="67" t="s">
        <v>826</v>
      </c>
      <c r="AD421" s="59">
        <v>346</v>
      </c>
      <c r="AE421" s="305">
        <v>1.03</v>
      </c>
      <c r="AF421" s="305">
        <v>40</v>
      </c>
      <c r="AG421" s="305">
        <v>38</v>
      </c>
      <c r="AH421" s="305">
        <v>50</v>
      </c>
      <c r="AI421" s="316">
        <v>8</v>
      </c>
    </row>
    <row r="422" spans="1:35" s="86" customFormat="1">
      <c r="A422" s="170" t="s">
        <v>648</v>
      </c>
      <c r="B422" s="272" t="s">
        <v>28</v>
      </c>
      <c r="C422" s="172" t="s">
        <v>6</v>
      </c>
      <c r="D422" s="172" t="s">
        <v>3</v>
      </c>
      <c r="E422" s="265">
        <v>0</v>
      </c>
      <c r="F422" s="266">
        <v>0</v>
      </c>
      <c r="G422" s="266" t="s">
        <v>693</v>
      </c>
      <c r="H422" s="267">
        <v>0</v>
      </c>
      <c r="I422" s="267">
        <v>0</v>
      </c>
      <c r="J422" s="169">
        <v>260100</v>
      </c>
      <c r="K422" s="85"/>
      <c r="L422" s="274">
        <v>0</v>
      </c>
      <c r="M422" s="274">
        <v>0</v>
      </c>
      <c r="O422" s="275">
        <v>4</v>
      </c>
      <c r="P422" s="169">
        <v>232200</v>
      </c>
      <c r="Q422" s="276">
        <v>28.25</v>
      </c>
      <c r="R422" s="276">
        <v>39.245887060915962</v>
      </c>
      <c r="S422" s="276">
        <v>29.666666666666668</v>
      </c>
      <c r="T422" s="277">
        <v>0.35312500000000002</v>
      </c>
      <c r="U422" s="277">
        <v>80</v>
      </c>
      <c r="W422" s="67" t="s">
        <v>648</v>
      </c>
      <c r="X422" s="67" t="s">
        <v>6</v>
      </c>
      <c r="Y422" s="67" t="s">
        <v>3</v>
      </c>
      <c r="Z422" s="67" t="s">
        <v>838</v>
      </c>
      <c r="AA422" s="317">
        <v>221800</v>
      </c>
      <c r="AB422" s="71">
        <v>9</v>
      </c>
      <c r="AC422" s="67" t="s">
        <v>826</v>
      </c>
      <c r="AD422" s="59">
        <v>720</v>
      </c>
      <c r="AE422" s="305">
        <v>0.37</v>
      </c>
      <c r="AF422" s="305">
        <v>30</v>
      </c>
      <c r="AG422" s="305">
        <v>80</v>
      </c>
      <c r="AH422" s="305">
        <v>37</v>
      </c>
      <c r="AI422" s="316">
        <v>58</v>
      </c>
    </row>
    <row r="423" spans="1:35" s="86" customFormat="1">
      <c r="A423" s="170" t="s">
        <v>520</v>
      </c>
      <c r="B423" s="272" t="s">
        <v>105</v>
      </c>
      <c r="C423" s="172" t="s">
        <v>14</v>
      </c>
      <c r="D423" s="172"/>
      <c r="E423" s="265">
        <v>2</v>
      </c>
      <c r="F423" s="266">
        <v>22.5</v>
      </c>
      <c r="G423" s="266">
        <v>15.5</v>
      </c>
      <c r="H423" s="267">
        <v>1.4516129032258065</v>
      </c>
      <c r="I423" s="267">
        <v>0</v>
      </c>
      <c r="J423" s="169">
        <v>150400</v>
      </c>
      <c r="K423" s="273"/>
      <c r="L423" s="274">
        <v>0</v>
      </c>
      <c r="M423" s="274">
        <v>0</v>
      </c>
      <c r="O423" s="275">
        <v>0</v>
      </c>
      <c r="P423" s="169">
        <v>150400</v>
      </c>
      <c r="Q423" s="276">
        <v>0</v>
      </c>
      <c r="R423" s="276">
        <v>22.291388765377203</v>
      </c>
      <c r="S423" s="276">
        <v>0</v>
      </c>
      <c r="T423" s="277">
        <v>0</v>
      </c>
      <c r="U423" s="277">
        <v>0</v>
      </c>
      <c r="W423" s="67"/>
      <c r="X423" s="67"/>
      <c r="Y423" s="67"/>
      <c r="Z423" s="67"/>
      <c r="AA423" s="318">
        <v>150400</v>
      </c>
      <c r="AB423" s="310">
        <v>0</v>
      </c>
      <c r="AC423" s="67"/>
      <c r="AD423" s="59"/>
      <c r="AE423" s="294">
        <v>0</v>
      </c>
      <c r="AF423" s="293">
        <v>0</v>
      </c>
      <c r="AG423" s="294">
        <v>0</v>
      </c>
      <c r="AH423" s="293">
        <v>0</v>
      </c>
      <c r="AI423" s="293">
        <v>22</v>
      </c>
    </row>
    <row r="424" spans="1:35" s="86" customFormat="1">
      <c r="A424" s="170" t="s">
        <v>328</v>
      </c>
      <c r="B424" s="272" t="s">
        <v>566</v>
      </c>
      <c r="C424" s="278" t="s">
        <v>8</v>
      </c>
      <c r="D424" s="278" t="s">
        <v>536</v>
      </c>
      <c r="E424" s="265">
        <v>8</v>
      </c>
      <c r="F424" s="266">
        <v>34.125</v>
      </c>
      <c r="G424" s="266">
        <v>51.375</v>
      </c>
      <c r="H424" s="267">
        <v>0.66423357664233573</v>
      </c>
      <c r="I424" s="267">
        <v>0.54</v>
      </c>
      <c r="J424" s="169">
        <v>228100</v>
      </c>
      <c r="K424" s="273"/>
      <c r="L424" s="268">
        <v>39.157894736842103</v>
      </c>
      <c r="M424" s="274">
        <f>L424/I424</f>
        <v>72.514619883040922</v>
      </c>
      <c r="O424" s="275">
        <v>4</v>
      </c>
      <c r="P424" s="169">
        <v>274600</v>
      </c>
      <c r="Q424" s="276">
        <v>56.25</v>
      </c>
      <c r="R424" s="276">
        <v>3.0987105380168884</v>
      </c>
      <c r="S424" s="276">
        <v>54</v>
      </c>
      <c r="T424" s="277">
        <v>0.72115384615384615</v>
      </c>
      <c r="U424" s="277">
        <v>78</v>
      </c>
      <c r="W424" s="67" t="s">
        <v>328</v>
      </c>
      <c r="X424" s="67" t="s">
        <v>8</v>
      </c>
      <c r="Y424" s="302" t="s">
        <v>536</v>
      </c>
      <c r="Z424" s="67" t="s">
        <v>837</v>
      </c>
      <c r="AA424" s="317">
        <v>295900</v>
      </c>
      <c r="AB424" s="71">
        <v>9</v>
      </c>
      <c r="AC424" s="67" t="s">
        <v>826</v>
      </c>
      <c r="AD424" s="59">
        <v>643</v>
      </c>
      <c r="AE424" s="305">
        <v>0.71</v>
      </c>
      <c r="AF424" s="305">
        <v>51</v>
      </c>
      <c r="AG424" s="305">
        <v>71</v>
      </c>
      <c r="AH424" s="305">
        <v>39</v>
      </c>
      <c r="AI424" s="316">
        <v>52</v>
      </c>
    </row>
    <row r="425" spans="1:35" s="86" customFormat="1">
      <c r="A425" s="170" t="s">
        <v>308</v>
      </c>
      <c r="B425" s="272" t="s">
        <v>23</v>
      </c>
      <c r="C425" s="278" t="s">
        <v>3</v>
      </c>
      <c r="D425" s="278"/>
      <c r="E425" s="265">
        <v>1</v>
      </c>
      <c r="F425" s="266">
        <v>50</v>
      </c>
      <c r="G425" s="266">
        <v>80</v>
      </c>
      <c r="H425" s="267">
        <v>0.625</v>
      </c>
      <c r="I425" s="267">
        <v>0.68</v>
      </c>
      <c r="J425" s="169">
        <v>300800</v>
      </c>
      <c r="L425" s="274">
        <v>53.714285714285715</v>
      </c>
      <c r="M425" s="274">
        <f>L425/I425</f>
        <v>78.991596638655452</v>
      </c>
      <c r="O425" s="275">
        <v>2</v>
      </c>
      <c r="P425" s="169">
        <v>300800</v>
      </c>
      <c r="Q425" s="276">
        <v>34.5</v>
      </c>
      <c r="R425" s="276">
        <v>64.74833259226321</v>
      </c>
      <c r="S425" s="276">
        <v>34.5</v>
      </c>
      <c r="T425" s="277">
        <v>0.52671755725190839</v>
      </c>
      <c r="U425" s="277">
        <v>65.5</v>
      </c>
      <c r="W425" s="67" t="s">
        <v>308</v>
      </c>
      <c r="X425" s="67" t="s">
        <v>3</v>
      </c>
      <c r="Y425" s="67"/>
      <c r="Z425" s="67" t="s">
        <v>827</v>
      </c>
      <c r="AA425" s="317">
        <v>386000</v>
      </c>
      <c r="AB425" s="71">
        <v>7</v>
      </c>
      <c r="AC425" s="67" t="s">
        <v>826</v>
      </c>
      <c r="AD425" s="59">
        <v>532</v>
      </c>
      <c r="AE425" s="305">
        <v>0.75</v>
      </c>
      <c r="AF425" s="305">
        <v>57</v>
      </c>
      <c r="AG425" s="305">
        <v>76</v>
      </c>
      <c r="AH425" s="305">
        <v>84</v>
      </c>
      <c r="AI425" s="316">
        <v>31</v>
      </c>
    </row>
    <row r="426" spans="1:35" s="86" customFormat="1">
      <c r="A426" s="170" t="s">
        <v>642</v>
      </c>
      <c r="B426" s="272" t="s">
        <v>23</v>
      </c>
      <c r="C426" s="174" t="s">
        <v>397</v>
      </c>
      <c r="D426" s="278"/>
      <c r="E426" s="265">
        <v>0</v>
      </c>
      <c r="F426" s="266">
        <v>0</v>
      </c>
      <c r="G426" s="266" t="s">
        <v>693</v>
      </c>
      <c r="H426" s="267">
        <v>0</v>
      </c>
      <c r="I426" s="267">
        <v>0</v>
      </c>
      <c r="J426" s="169">
        <v>122600</v>
      </c>
      <c r="L426" s="274">
        <v>0</v>
      </c>
      <c r="M426" s="274">
        <v>0</v>
      </c>
      <c r="O426" s="275">
        <v>0</v>
      </c>
      <c r="P426" s="169">
        <v>122600</v>
      </c>
      <c r="Q426" s="276">
        <v>0</v>
      </c>
      <c r="R426" s="276">
        <v>18.171038980287534</v>
      </c>
      <c r="S426" s="276">
        <v>0</v>
      </c>
      <c r="T426" s="277">
        <v>0</v>
      </c>
      <c r="U426" s="277">
        <v>0</v>
      </c>
      <c r="W426" s="67"/>
      <c r="X426" s="67"/>
      <c r="Y426" s="67"/>
      <c r="Z426" s="67"/>
      <c r="AA426" s="318">
        <v>122600</v>
      </c>
      <c r="AB426" s="310">
        <v>0</v>
      </c>
      <c r="AC426" s="67"/>
      <c r="AD426" s="59"/>
      <c r="AE426" s="294">
        <v>0</v>
      </c>
      <c r="AF426" s="293">
        <v>0</v>
      </c>
      <c r="AG426" s="294">
        <v>0</v>
      </c>
      <c r="AH426" s="293">
        <v>0</v>
      </c>
      <c r="AI426" s="293">
        <v>18.171038980287534</v>
      </c>
    </row>
    <row r="427" spans="1:35" s="86" customFormat="1">
      <c r="A427" s="170" t="s">
        <v>309</v>
      </c>
      <c r="B427" s="272" t="s">
        <v>23</v>
      </c>
      <c r="C427" s="174" t="s">
        <v>397</v>
      </c>
      <c r="D427" s="174"/>
      <c r="E427" s="265">
        <v>23</v>
      </c>
      <c r="F427" s="266">
        <v>78.347826086956516</v>
      </c>
      <c r="G427" s="266">
        <v>79.434782608695642</v>
      </c>
      <c r="H427" s="267">
        <v>0.98631636562671043</v>
      </c>
      <c r="I427" s="267">
        <v>0.86</v>
      </c>
      <c r="J427" s="169">
        <v>523700</v>
      </c>
      <c r="K427" s="85"/>
      <c r="L427" s="279">
        <v>68.565217391304344</v>
      </c>
      <c r="M427" s="274">
        <f>L427/I427</f>
        <v>79.726996966632953</v>
      </c>
      <c r="O427" s="275">
        <v>4</v>
      </c>
      <c r="P427" s="169">
        <v>506300</v>
      </c>
      <c r="Q427" s="276">
        <v>65.5</v>
      </c>
      <c r="R427" s="276">
        <v>88.122276567363258</v>
      </c>
      <c r="S427" s="276">
        <v>74.666666666666671</v>
      </c>
      <c r="T427" s="277">
        <v>0.81874999999999998</v>
      </c>
      <c r="U427" s="277">
        <v>80</v>
      </c>
      <c r="W427" s="67" t="s">
        <v>309</v>
      </c>
      <c r="X427" s="67" t="s">
        <v>397</v>
      </c>
      <c r="Y427" s="67"/>
      <c r="Z427" s="67" t="s">
        <v>827</v>
      </c>
      <c r="AA427" s="317">
        <v>479300</v>
      </c>
      <c r="AB427" s="71">
        <v>9</v>
      </c>
      <c r="AC427" s="67" t="s">
        <v>826</v>
      </c>
      <c r="AD427" s="59">
        <v>720</v>
      </c>
      <c r="AE427" s="305">
        <v>0.85</v>
      </c>
      <c r="AF427" s="305">
        <v>68</v>
      </c>
      <c r="AG427" s="305">
        <v>80</v>
      </c>
      <c r="AH427" s="305">
        <v>78</v>
      </c>
      <c r="AI427" s="316">
        <v>74</v>
      </c>
    </row>
    <row r="428" spans="1:35" s="86" customFormat="1">
      <c r="A428" s="170" t="s">
        <v>747</v>
      </c>
      <c r="B428" s="272" t="s">
        <v>107</v>
      </c>
      <c r="C428" s="172" t="s">
        <v>8</v>
      </c>
      <c r="D428" s="172"/>
      <c r="E428" s="265">
        <v>1</v>
      </c>
      <c r="F428" s="266">
        <v>17</v>
      </c>
      <c r="G428" s="266">
        <v>15</v>
      </c>
      <c r="H428" s="267">
        <v>1.1333333333333333</v>
      </c>
      <c r="I428" s="267">
        <v>0</v>
      </c>
      <c r="J428" s="169">
        <v>143600</v>
      </c>
      <c r="K428" s="273"/>
      <c r="L428" s="274">
        <v>0</v>
      </c>
      <c r="M428" s="274">
        <v>0</v>
      </c>
      <c r="O428" s="275">
        <v>0</v>
      </c>
      <c r="P428" s="169">
        <v>143600</v>
      </c>
      <c r="Q428" s="276">
        <v>0</v>
      </c>
      <c r="R428" s="276">
        <v>21.283533422261748</v>
      </c>
      <c r="S428" s="276">
        <v>0</v>
      </c>
      <c r="T428" s="277">
        <v>0</v>
      </c>
      <c r="U428" s="277">
        <v>0</v>
      </c>
      <c r="W428" s="67"/>
      <c r="X428" s="67"/>
      <c r="Y428" s="67"/>
      <c r="Z428" s="67"/>
      <c r="AA428" s="318">
        <v>143600</v>
      </c>
      <c r="AB428" s="310">
        <v>0</v>
      </c>
      <c r="AC428" s="67"/>
      <c r="AD428" s="59"/>
      <c r="AE428" s="294">
        <v>0</v>
      </c>
      <c r="AF428" s="293">
        <v>0</v>
      </c>
      <c r="AG428" s="294">
        <v>0</v>
      </c>
      <c r="AH428" s="293">
        <v>0</v>
      </c>
      <c r="AI428" s="293">
        <v>21</v>
      </c>
    </row>
    <row r="429" spans="1:35" s="86" customFormat="1">
      <c r="A429" s="170" t="s">
        <v>619</v>
      </c>
      <c r="B429" s="272" t="s">
        <v>31</v>
      </c>
      <c r="C429" s="278" t="s">
        <v>6</v>
      </c>
      <c r="D429" s="278"/>
      <c r="E429" s="265">
        <v>1</v>
      </c>
      <c r="F429" s="266">
        <v>76</v>
      </c>
      <c r="G429" s="266">
        <v>80</v>
      </c>
      <c r="H429" s="267">
        <v>0.95</v>
      </c>
      <c r="I429" s="267">
        <v>0</v>
      </c>
      <c r="J429" s="169">
        <v>254000</v>
      </c>
      <c r="K429" s="273"/>
      <c r="L429" s="274">
        <v>0</v>
      </c>
      <c r="M429" s="274">
        <v>0</v>
      </c>
      <c r="O429" s="275">
        <v>0</v>
      </c>
      <c r="P429" s="169">
        <v>254000</v>
      </c>
      <c r="Q429" s="276">
        <v>0</v>
      </c>
      <c r="R429" s="276">
        <v>37.646361345783312</v>
      </c>
      <c r="S429" s="276">
        <v>0</v>
      </c>
      <c r="T429" s="277">
        <v>0</v>
      </c>
      <c r="U429" s="277">
        <v>0</v>
      </c>
      <c r="W429" s="67"/>
      <c r="X429" s="67"/>
      <c r="Y429" s="67"/>
      <c r="Z429" s="67"/>
      <c r="AA429" s="318">
        <v>254000</v>
      </c>
      <c r="AB429" s="310">
        <v>0</v>
      </c>
      <c r="AC429" s="67"/>
      <c r="AD429" s="59"/>
      <c r="AE429" s="294">
        <v>0</v>
      </c>
      <c r="AF429" s="293">
        <v>0</v>
      </c>
      <c r="AG429" s="294">
        <v>0</v>
      </c>
      <c r="AH429" s="293">
        <v>0</v>
      </c>
      <c r="AI429" s="293">
        <v>38</v>
      </c>
    </row>
    <row r="430" spans="1:35" s="86" customFormat="1">
      <c r="A430" s="170" t="s">
        <v>171</v>
      </c>
      <c r="B430" s="272" t="s">
        <v>82</v>
      </c>
      <c r="C430" s="278" t="s">
        <v>536</v>
      </c>
      <c r="D430" s="278" t="s">
        <v>3</v>
      </c>
      <c r="E430" s="265">
        <v>4</v>
      </c>
      <c r="F430" s="266">
        <v>31</v>
      </c>
      <c r="G430" s="266">
        <v>77.75</v>
      </c>
      <c r="H430" s="267">
        <v>0.3987138263665595</v>
      </c>
      <c r="I430" s="267">
        <v>0.73</v>
      </c>
      <c r="J430" s="169">
        <v>207200</v>
      </c>
      <c r="K430" s="85"/>
      <c r="L430" s="274">
        <v>58.222222222222221</v>
      </c>
      <c r="M430" s="274">
        <f>L430/I430</f>
        <v>79.756468797564693</v>
      </c>
      <c r="O430" s="275">
        <v>0</v>
      </c>
      <c r="P430" s="169">
        <v>207200</v>
      </c>
      <c r="Q430" s="276">
        <v>0</v>
      </c>
      <c r="R430" s="276">
        <v>30.709945160812214</v>
      </c>
      <c r="S430" s="276">
        <v>0</v>
      </c>
      <c r="T430" s="277">
        <v>0</v>
      </c>
      <c r="U430" s="277">
        <v>0</v>
      </c>
      <c r="W430" s="69" t="s">
        <v>171</v>
      </c>
      <c r="X430" s="302" t="s">
        <v>536</v>
      </c>
      <c r="Y430" s="69" t="s">
        <v>3</v>
      </c>
      <c r="Z430" s="69" t="s">
        <v>832</v>
      </c>
      <c r="AA430" s="320">
        <v>207200</v>
      </c>
      <c r="AB430" s="314">
        <v>1</v>
      </c>
      <c r="AC430" s="69" t="s">
        <v>826</v>
      </c>
      <c r="AD430" s="307">
        <v>80</v>
      </c>
      <c r="AE430" s="316">
        <v>0.54</v>
      </c>
      <c r="AF430" s="316">
        <v>43</v>
      </c>
      <c r="AG430" s="316">
        <v>80</v>
      </c>
      <c r="AH430" s="316">
        <v>0</v>
      </c>
      <c r="AI430" s="316">
        <v>10</v>
      </c>
    </row>
    <row r="431" spans="1:35" s="86" customFormat="1">
      <c r="A431" s="170" t="s">
        <v>221</v>
      </c>
      <c r="B431" s="272" t="s">
        <v>22</v>
      </c>
      <c r="C431" s="172" t="s">
        <v>8</v>
      </c>
      <c r="D431" s="278"/>
      <c r="E431" s="265">
        <v>17</v>
      </c>
      <c r="F431" s="266">
        <v>48.823529411764703</v>
      </c>
      <c r="G431" s="266">
        <v>51.470588235294109</v>
      </c>
      <c r="H431" s="267">
        <v>0.94857142857142862</v>
      </c>
      <c r="I431" s="267">
        <v>0.73</v>
      </c>
      <c r="J431" s="169">
        <v>326400</v>
      </c>
      <c r="K431" s="85"/>
      <c r="L431" s="274">
        <v>58.157894736842103</v>
      </c>
      <c r="M431" s="274">
        <f>L431/I431</f>
        <v>79.668348954578221</v>
      </c>
      <c r="O431" s="275">
        <v>4</v>
      </c>
      <c r="P431" s="169">
        <v>305800</v>
      </c>
      <c r="Q431" s="276">
        <v>41.75</v>
      </c>
      <c r="R431" s="276">
        <v>50.971542907959076</v>
      </c>
      <c r="S431" s="276">
        <v>42.333333333333336</v>
      </c>
      <c r="T431" s="277">
        <v>0.66007905138339917</v>
      </c>
      <c r="U431" s="277">
        <v>63.25</v>
      </c>
      <c r="W431" s="67" t="s">
        <v>221</v>
      </c>
      <c r="X431" s="67" t="s">
        <v>8</v>
      </c>
      <c r="Y431" s="67"/>
      <c r="Z431" s="67" t="s">
        <v>836</v>
      </c>
      <c r="AA431" s="317">
        <v>289300</v>
      </c>
      <c r="AB431" s="71">
        <v>9</v>
      </c>
      <c r="AC431" s="67" t="s">
        <v>826</v>
      </c>
      <c r="AD431" s="59">
        <v>510</v>
      </c>
      <c r="AE431" s="305">
        <v>0.75</v>
      </c>
      <c r="AF431" s="305">
        <v>43</v>
      </c>
      <c r="AG431" s="305">
        <v>57</v>
      </c>
      <c r="AH431" s="305">
        <v>39</v>
      </c>
      <c r="AI431" s="316">
        <v>77</v>
      </c>
    </row>
    <row r="432" spans="1:35" s="86" customFormat="1">
      <c r="A432" s="170" t="s">
        <v>748</v>
      </c>
      <c r="B432" s="272" t="s">
        <v>22</v>
      </c>
      <c r="C432" s="172" t="s">
        <v>8</v>
      </c>
      <c r="D432" s="172"/>
      <c r="E432" s="265">
        <v>0</v>
      </c>
      <c r="F432" s="266">
        <v>0</v>
      </c>
      <c r="G432" s="266" t="s">
        <v>693</v>
      </c>
      <c r="H432" s="267">
        <v>0</v>
      </c>
      <c r="I432" s="267">
        <v>0</v>
      </c>
      <c r="J432" s="169">
        <v>132000</v>
      </c>
      <c r="K432" s="273"/>
      <c r="L432" s="274">
        <v>0</v>
      </c>
      <c r="M432" s="274">
        <v>0</v>
      </c>
      <c r="O432" s="275">
        <v>1</v>
      </c>
      <c r="P432" s="169">
        <v>132000</v>
      </c>
      <c r="Q432" s="276">
        <v>12</v>
      </c>
      <c r="R432" s="276">
        <v>34.692752334370837</v>
      </c>
      <c r="S432" s="276">
        <v>12</v>
      </c>
      <c r="T432" s="277">
        <v>0.48</v>
      </c>
      <c r="U432" s="277">
        <v>25</v>
      </c>
      <c r="W432" s="67" t="s">
        <v>748</v>
      </c>
      <c r="X432" s="67" t="s">
        <v>8</v>
      </c>
      <c r="Y432" s="67"/>
      <c r="Z432" s="67" t="s">
        <v>836</v>
      </c>
      <c r="AA432" s="317">
        <v>132000</v>
      </c>
      <c r="AB432" s="71">
        <v>1</v>
      </c>
      <c r="AC432" s="67" t="s">
        <v>826</v>
      </c>
      <c r="AD432" s="59">
        <v>25</v>
      </c>
      <c r="AE432" s="305">
        <v>0.48</v>
      </c>
      <c r="AF432" s="305">
        <v>12</v>
      </c>
      <c r="AG432" s="305">
        <v>25</v>
      </c>
      <c r="AH432" s="305">
        <v>0</v>
      </c>
      <c r="AI432" s="316">
        <v>37</v>
      </c>
    </row>
    <row r="433" spans="1:35" s="86" customFormat="1">
      <c r="A433" s="170" t="s">
        <v>386</v>
      </c>
      <c r="B433" s="272" t="s">
        <v>53</v>
      </c>
      <c r="C433" s="278" t="s">
        <v>14</v>
      </c>
      <c r="D433" s="278"/>
      <c r="E433" s="265">
        <v>2</v>
      </c>
      <c r="F433" s="266">
        <v>20</v>
      </c>
      <c r="G433" s="266">
        <v>21.5</v>
      </c>
      <c r="H433" s="267">
        <v>0.93023255813953487</v>
      </c>
      <c r="I433" s="267">
        <v>1.1399999999999999</v>
      </c>
      <c r="J433" s="169">
        <v>143600</v>
      </c>
      <c r="K433" s="85"/>
      <c r="L433" s="268">
        <v>45</v>
      </c>
      <c r="M433" s="274">
        <f>L433/I433</f>
        <v>39.473684210526322</v>
      </c>
      <c r="O433" s="275">
        <v>0</v>
      </c>
      <c r="P433" s="169">
        <v>143600</v>
      </c>
      <c r="Q433" s="276">
        <v>0</v>
      </c>
      <c r="R433" s="276">
        <v>21.283533422261748</v>
      </c>
      <c r="S433" s="276">
        <v>0</v>
      </c>
      <c r="T433" s="277">
        <v>0</v>
      </c>
      <c r="U433" s="277">
        <v>0</v>
      </c>
      <c r="W433" s="67" t="s">
        <v>386</v>
      </c>
      <c r="X433" s="67" t="s">
        <v>14</v>
      </c>
      <c r="Y433" s="67"/>
      <c r="Z433" s="67" t="s">
        <v>834</v>
      </c>
      <c r="AA433" s="317">
        <v>163800</v>
      </c>
      <c r="AB433" s="71">
        <v>3</v>
      </c>
      <c r="AC433" s="67" t="s">
        <v>826</v>
      </c>
      <c r="AD433" s="59">
        <v>81</v>
      </c>
      <c r="AE433" s="305">
        <v>1.27</v>
      </c>
      <c r="AF433" s="305">
        <v>34</v>
      </c>
      <c r="AG433" s="305">
        <v>27</v>
      </c>
      <c r="AH433" s="305">
        <v>34</v>
      </c>
      <c r="AI433" s="316">
        <v>13</v>
      </c>
    </row>
    <row r="434" spans="1:35" s="86" customFormat="1">
      <c r="A434" s="170" t="s">
        <v>49</v>
      </c>
      <c r="B434" s="272" t="s">
        <v>31</v>
      </c>
      <c r="C434" s="172" t="s">
        <v>6</v>
      </c>
      <c r="D434" s="172"/>
      <c r="E434" s="265">
        <v>4</v>
      </c>
      <c r="F434" s="266">
        <v>35.75</v>
      </c>
      <c r="G434" s="266">
        <v>59.250000000000007</v>
      </c>
      <c r="H434" s="267">
        <v>0.6033755274261603</v>
      </c>
      <c r="I434" s="267">
        <v>0.59</v>
      </c>
      <c r="J434" s="169">
        <v>215100</v>
      </c>
      <c r="K434" s="85"/>
      <c r="L434" s="268">
        <v>47</v>
      </c>
      <c r="M434" s="274">
        <f>L434/I434</f>
        <v>79.66101694915254</v>
      </c>
      <c r="O434" s="275">
        <v>0</v>
      </c>
      <c r="P434" s="169">
        <v>215100</v>
      </c>
      <c r="Q434" s="276">
        <v>0</v>
      </c>
      <c r="R434" s="276">
        <v>31.880835927078703</v>
      </c>
      <c r="S434" s="276">
        <v>0</v>
      </c>
      <c r="T434" s="277">
        <v>0</v>
      </c>
      <c r="U434" s="277">
        <v>0</v>
      </c>
      <c r="W434" s="67"/>
      <c r="X434" s="67"/>
      <c r="Y434" s="67"/>
      <c r="Z434" s="67"/>
      <c r="AA434" s="318">
        <v>215100</v>
      </c>
      <c r="AB434" s="310">
        <v>0</v>
      </c>
      <c r="AC434" s="67"/>
      <c r="AD434" s="59"/>
      <c r="AE434" s="294">
        <v>0</v>
      </c>
      <c r="AF434" s="293">
        <v>0</v>
      </c>
      <c r="AG434" s="294">
        <v>0</v>
      </c>
      <c r="AH434" s="293">
        <v>0</v>
      </c>
      <c r="AI434" s="293">
        <v>32</v>
      </c>
    </row>
    <row r="435" spans="1:35" s="86" customFormat="1">
      <c r="A435" s="170" t="s">
        <v>259</v>
      </c>
      <c r="B435" s="272" t="s">
        <v>28</v>
      </c>
      <c r="C435" s="278" t="s">
        <v>14</v>
      </c>
      <c r="D435" s="278"/>
      <c r="E435" s="265">
        <v>20</v>
      </c>
      <c r="F435" s="266">
        <v>35.25</v>
      </c>
      <c r="G435" s="266">
        <v>36.549999999999997</v>
      </c>
      <c r="H435" s="267">
        <v>0.96443228454172369</v>
      </c>
      <c r="I435" s="267">
        <v>0.82</v>
      </c>
      <c r="J435" s="169">
        <v>235600</v>
      </c>
      <c r="L435" s="268">
        <v>28</v>
      </c>
      <c r="M435" s="274">
        <f>L435/I435</f>
        <v>34.146341463414636</v>
      </c>
      <c r="O435" s="275">
        <v>4</v>
      </c>
      <c r="P435" s="169">
        <v>239100</v>
      </c>
      <c r="Q435" s="276">
        <v>36</v>
      </c>
      <c r="R435" s="276">
        <v>31.31391729657625</v>
      </c>
      <c r="S435" s="276">
        <v>36</v>
      </c>
      <c r="T435" s="277">
        <v>0.99310344827586206</v>
      </c>
      <c r="U435" s="277">
        <v>36.25</v>
      </c>
      <c r="W435" s="67" t="s">
        <v>259</v>
      </c>
      <c r="X435" s="67" t="s">
        <v>14</v>
      </c>
      <c r="Y435" s="67"/>
      <c r="Z435" s="67" t="s">
        <v>838</v>
      </c>
      <c r="AA435" s="317">
        <v>240500</v>
      </c>
      <c r="AB435" s="71">
        <v>9</v>
      </c>
      <c r="AC435" s="67" t="s">
        <v>826</v>
      </c>
      <c r="AD435" s="59">
        <v>392</v>
      </c>
      <c r="AE435" s="305">
        <v>0.84</v>
      </c>
      <c r="AF435" s="305">
        <v>37</v>
      </c>
      <c r="AG435" s="305">
        <v>44</v>
      </c>
      <c r="AH435" s="305">
        <v>41</v>
      </c>
      <c r="AI435" s="316">
        <v>29</v>
      </c>
    </row>
    <row r="436" spans="1:35" s="86" customFormat="1">
      <c r="A436" s="170" t="s">
        <v>522</v>
      </c>
      <c r="B436" s="272" t="s">
        <v>23</v>
      </c>
      <c r="C436" s="172" t="s">
        <v>8</v>
      </c>
      <c r="D436" s="278"/>
      <c r="E436" s="265">
        <v>0</v>
      </c>
      <c r="F436" s="266">
        <v>0</v>
      </c>
      <c r="G436" s="266" t="s">
        <v>693</v>
      </c>
      <c r="H436" s="267">
        <v>0</v>
      </c>
      <c r="I436" s="267">
        <v>0</v>
      </c>
      <c r="J436" s="169">
        <v>122600</v>
      </c>
      <c r="K436" s="273"/>
      <c r="L436" s="274">
        <v>0</v>
      </c>
      <c r="M436" s="274">
        <v>0</v>
      </c>
      <c r="O436" s="275">
        <v>2</v>
      </c>
      <c r="P436" s="169">
        <v>122600</v>
      </c>
      <c r="Q436" s="276">
        <v>31.5</v>
      </c>
      <c r="R436" s="276">
        <v>-8.4868830591373978</v>
      </c>
      <c r="S436" s="276">
        <v>31.5</v>
      </c>
      <c r="T436" s="277">
        <v>0.81818181818181823</v>
      </c>
      <c r="U436" s="277">
        <v>38.5</v>
      </c>
      <c r="W436" s="67" t="s">
        <v>522</v>
      </c>
      <c r="X436" s="67" t="s">
        <v>8</v>
      </c>
      <c r="Y436" s="67"/>
      <c r="Z436" s="67" t="s">
        <v>827</v>
      </c>
      <c r="AA436" s="317">
        <v>122600</v>
      </c>
      <c r="AB436" s="71">
        <v>6</v>
      </c>
      <c r="AC436" s="67" t="s">
        <v>826</v>
      </c>
      <c r="AD436" s="59">
        <v>198</v>
      </c>
      <c r="AE436" s="305">
        <v>0.61</v>
      </c>
      <c r="AF436" s="305">
        <v>20</v>
      </c>
      <c r="AG436" s="305">
        <v>33</v>
      </c>
      <c r="AH436" s="305">
        <v>16</v>
      </c>
      <c r="AI436" s="316">
        <v>22</v>
      </c>
    </row>
    <row r="437" spans="1:35" s="86" customFormat="1">
      <c r="A437" s="170" t="s">
        <v>137</v>
      </c>
      <c r="B437" s="272" t="s">
        <v>28</v>
      </c>
      <c r="C437" s="278" t="s">
        <v>14</v>
      </c>
      <c r="D437" s="278"/>
      <c r="E437" s="265">
        <v>6</v>
      </c>
      <c r="F437" s="266">
        <v>40.333333333333336</v>
      </c>
      <c r="G437" s="266">
        <v>44.166666666666671</v>
      </c>
      <c r="H437" s="267">
        <v>0.91320754716981134</v>
      </c>
      <c r="I437" s="267">
        <v>1.07</v>
      </c>
      <c r="J437" s="169">
        <v>242600</v>
      </c>
      <c r="K437" s="85"/>
      <c r="L437" s="268">
        <v>38.333333333333336</v>
      </c>
      <c r="M437" s="274">
        <f>L437/I437</f>
        <v>35.825545171339563</v>
      </c>
      <c r="O437" s="275">
        <v>4</v>
      </c>
      <c r="P437" s="169">
        <v>277900</v>
      </c>
      <c r="Q437" s="276">
        <v>49.5</v>
      </c>
      <c r="R437" s="276">
        <v>44.566029346376183</v>
      </c>
      <c r="S437" s="276">
        <v>45.333333333333336</v>
      </c>
      <c r="T437" s="277">
        <v>1.1785714285714286</v>
      </c>
      <c r="U437" s="277">
        <v>42</v>
      </c>
      <c r="W437" s="67" t="s">
        <v>137</v>
      </c>
      <c r="X437" s="67" t="s">
        <v>14</v>
      </c>
      <c r="Y437" s="67"/>
      <c r="Z437" s="67" t="s">
        <v>838</v>
      </c>
      <c r="AA437" s="317">
        <v>205100</v>
      </c>
      <c r="AB437" s="71">
        <v>9</v>
      </c>
      <c r="AC437" s="67" t="s">
        <v>826</v>
      </c>
      <c r="AD437" s="59">
        <v>323</v>
      </c>
      <c r="AE437" s="305">
        <v>1.02</v>
      </c>
      <c r="AF437" s="305">
        <v>36</v>
      </c>
      <c r="AG437" s="305">
        <v>36</v>
      </c>
      <c r="AH437" s="305">
        <v>24</v>
      </c>
      <c r="AI437" s="316">
        <v>49</v>
      </c>
    </row>
    <row r="438" spans="1:35" s="86" customFormat="1">
      <c r="A438" s="170" t="s">
        <v>781</v>
      </c>
      <c r="B438" s="272" t="s">
        <v>28</v>
      </c>
      <c r="C438" s="278" t="s">
        <v>14</v>
      </c>
      <c r="D438" s="172" t="s">
        <v>8</v>
      </c>
      <c r="E438" s="265">
        <v>0</v>
      </c>
      <c r="F438" s="266">
        <v>0</v>
      </c>
      <c r="G438" s="266">
        <v>0</v>
      </c>
      <c r="H438" s="267">
        <v>0</v>
      </c>
      <c r="I438" s="267">
        <v>0</v>
      </c>
      <c r="J438" s="169">
        <v>122600</v>
      </c>
      <c r="K438" s="85"/>
      <c r="L438" s="268">
        <v>0</v>
      </c>
      <c r="M438" s="274">
        <v>0</v>
      </c>
      <c r="O438" s="275">
        <v>4</v>
      </c>
      <c r="P438" s="169">
        <v>163000</v>
      </c>
      <c r="Q438" s="276">
        <v>29.5</v>
      </c>
      <c r="R438" s="276">
        <v>27.476656291685202</v>
      </c>
      <c r="S438" s="276">
        <v>34</v>
      </c>
      <c r="T438" s="277">
        <v>1.0260869565217392</v>
      </c>
      <c r="U438" s="277">
        <v>28.75</v>
      </c>
      <c r="W438" s="67" t="s">
        <v>844</v>
      </c>
      <c r="X438" s="67" t="s">
        <v>14</v>
      </c>
      <c r="Y438" s="67" t="s">
        <v>8</v>
      </c>
      <c r="Z438" s="67" t="s">
        <v>838</v>
      </c>
      <c r="AA438" s="317">
        <v>241000</v>
      </c>
      <c r="AB438" s="71">
        <v>8</v>
      </c>
      <c r="AC438" s="67" t="s">
        <v>826</v>
      </c>
      <c r="AD438" s="59">
        <v>359</v>
      </c>
      <c r="AE438" s="305">
        <v>0.87</v>
      </c>
      <c r="AF438" s="305">
        <v>39</v>
      </c>
      <c r="AG438" s="305">
        <v>45</v>
      </c>
      <c r="AH438" s="305">
        <v>54</v>
      </c>
      <c r="AI438" s="316">
        <v>-12</v>
      </c>
    </row>
    <row r="439" spans="1:35" s="86" customFormat="1">
      <c r="A439" s="170" t="s">
        <v>749</v>
      </c>
      <c r="B439" s="272" t="s">
        <v>4</v>
      </c>
      <c r="C439" s="172" t="s">
        <v>8</v>
      </c>
      <c r="D439" s="172"/>
      <c r="E439" s="265">
        <v>4</v>
      </c>
      <c r="F439" s="266">
        <v>42.5</v>
      </c>
      <c r="G439" s="266">
        <v>71.25</v>
      </c>
      <c r="H439" s="267">
        <v>0.59649122807017541</v>
      </c>
      <c r="I439" s="267">
        <v>0</v>
      </c>
      <c r="J439" s="169">
        <v>227300</v>
      </c>
      <c r="K439" s="85"/>
      <c r="L439" s="274">
        <v>0</v>
      </c>
      <c r="M439" s="274">
        <v>0</v>
      </c>
      <c r="O439" s="275">
        <v>0</v>
      </c>
      <c r="P439" s="169">
        <v>227300</v>
      </c>
      <c r="Q439" s="276">
        <v>0</v>
      </c>
      <c r="R439" s="276">
        <v>33.689046983844669</v>
      </c>
      <c r="S439" s="276">
        <v>0</v>
      </c>
      <c r="T439" s="277">
        <v>0</v>
      </c>
      <c r="U439" s="277">
        <v>0</v>
      </c>
      <c r="W439" s="67"/>
      <c r="X439" s="67"/>
      <c r="Y439" s="67"/>
      <c r="Z439" s="67"/>
      <c r="AA439" s="318">
        <v>227300</v>
      </c>
      <c r="AB439" s="310">
        <v>0</v>
      </c>
      <c r="AC439" s="67"/>
      <c r="AD439" s="59"/>
      <c r="AE439" s="294">
        <v>0</v>
      </c>
      <c r="AF439" s="293">
        <v>0</v>
      </c>
      <c r="AG439" s="294">
        <v>0</v>
      </c>
      <c r="AH439" s="293">
        <v>0</v>
      </c>
      <c r="AI439" s="293">
        <v>34</v>
      </c>
    </row>
    <row r="440" spans="1:35" s="86" customFormat="1" ht="18.75" customHeight="1">
      <c r="A440" s="170" t="s">
        <v>329</v>
      </c>
      <c r="B440" s="272" t="s">
        <v>24</v>
      </c>
      <c r="C440" s="172" t="s">
        <v>14</v>
      </c>
      <c r="D440" s="172" t="s">
        <v>8</v>
      </c>
      <c r="E440" s="265">
        <v>21</v>
      </c>
      <c r="F440" s="266">
        <v>45.142857142857146</v>
      </c>
      <c r="G440" s="266">
        <v>44.142857142857146</v>
      </c>
      <c r="H440" s="267">
        <v>1.022653721682848</v>
      </c>
      <c r="I440" s="267">
        <v>0.83</v>
      </c>
      <c r="J440" s="169">
        <v>301800</v>
      </c>
      <c r="K440" s="85"/>
      <c r="L440" s="268">
        <v>41.478260869565219</v>
      </c>
      <c r="M440" s="274">
        <f>L440/I440</f>
        <v>49.973808276584606</v>
      </c>
      <c r="O440" s="275">
        <v>4</v>
      </c>
      <c r="P440" s="169">
        <v>290800</v>
      </c>
      <c r="Q440" s="276">
        <v>43.5</v>
      </c>
      <c r="R440" s="276">
        <v>62.301911960871507</v>
      </c>
      <c r="S440" s="276">
        <v>39.333333333333336</v>
      </c>
      <c r="T440" s="277">
        <v>0.62815884476534301</v>
      </c>
      <c r="U440" s="277">
        <v>69.25</v>
      </c>
      <c r="W440" s="67" t="s">
        <v>329</v>
      </c>
      <c r="X440" s="67" t="s">
        <v>8</v>
      </c>
      <c r="Y440" s="67" t="s">
        <v>14</v>
      </c>
      <c r="Z440" s="67" t="s">
        <v>831</v>
      </c>
      <c r="AA440" s="317">
        <v>297300</v>
      </c>
      <c r="AB440" s="71">
        <v>9</v>
      </c>
      <c r="AC440" s="67" t="s">
        <v>826</v>
      </c>
      <c r="AD440" s="59">
        <v>478</v>
      </c>
      <c r="AE440" s="305">
        <v>0.85</v>
      </c>
      <c r="AF440" s="305">
        <v>45</v>
      </c>
      <c r="AG440" s="305">
        <v>53</v>
      </c>
      <c r="AH440" s="305">
        <v>52</v>
      </c>
      <c r="AI440" s="316">
        <v>36</v>
      </c>
    </row>
    <row r="441" spans="1:35" s="86" customFormat="1" ht="18.75" customHeight="1">
      <c r="A441" s="170" t="s">
        <v>783</v>
      </c>
      <c r="B441" s="272" t="s">
        <v>24</v>
      </c>
      <c r="C441" s="172" t="s">
        <v>6</v>
      </c>
      <c r="D441" s="172"/>
      <c r="E441" s="265">
        <v>0</v>
      </c>
      <c r="F441" s="266">
        <v>0</v>
      </c>
      <c r="G441" s="266">
        <v>0</v>
      </c>
      <c r="H441" s="267">
        <v>0</v>
      </c>
      <c r="I441" s="267">
        <v>0</v>
      </c>
      <c r="J441" s="169">
        <v>122600</v>
      </c>
      <c r="K441" s="85"/>
      <c r="L441" s="268">
        <v>0</v>
      </c>
      <c r="M441" s="274">
        <v>0</v>
      </c>
      <c r="O441" s="275">
        <v>4</v>
      </c>
      <c r="P441" s="169">
        <v>192900</v>
      </c>
      <c r="Q441" s="276">
        <v>50.25</v>
      </c>
      <c r="R441" s="276">
        <v>30.771453979546465</v>
      </c>
      <c r="S441" s="276">
        <v>32.666666666666664</v>
      </c>
      <c r="T441" s="277">
        <v>0.6633663366336634</v>
      </c>
      <c r="U441" s="277">
        <v>75.75</v>
      </c>
      <c r="W441" s="67" t="s">
        <v>783</v>
      </c>
      <c r="X441" s="67" t="s">
        <v>6</v>
      </c>
      <c r="Y441" s="67"/>
      <c r="Z441" s="67" t="s">
        <v>831</v>
      </c>
      <c r="AA441" s="317">
        <v>231700</v>
      </c>
      <c r="AB441" s="71">
        <v>9</v>
      </c>
      <c r="AC441" s="67" t="s">
        <v>826</v>
      </c>
      <c r="AD441" s="59">
        <v>703</v>
      </c>
      <c r="AE441" s="305">
        <v>0.57999999999999996</v>
      </c>
      <c r="AF441" s="305">
        <v>46</v>
      </c>
      <c r="AG441" s="305">
        <v>78</v>
      </c>
      <c r="AH441" s="305">
        <v>47</v>
      </c>
      <c r="AI441" s="316">
        <v>-2</v>
      </c>
    </row>
    <row r="442" spans="1:35" s="86" customFormat="1">
      <c r="A442" s="170" t="s">
        <v>194</v>
      </c>
      <c r="B442" s="272" t="s">
        <v>657</v>
      </c>
      <c r="C442" s="172" t="s">
        <v>8</v>
      </c>
      <c r="D442" s="172" t="s">
        <v>536</v>
      </c>
      <c r="E442" s="265">
        <v>12</v>
      </c>
      <c r="F442" s="266">
        <v>54.833333333333336</v>
      </c>
      <c r="G442" s="266">
        <v>78.166666666666671</v>
      </c>
      <c r="H442" s="267">
        <v>0.70149253731343286</v>
      </c>
      <c r="I442" s="267">
        <v>0.76</v>
      </c>
      <c r="J442" s="169">
        <v>366500</v>
      </c>
      <c r="K442" s="273"/>
      <c r="L442" s="268">
        <v>52.117647058823529</v>
      </c>
      <c r="M442" s="274">
        <f>L442/I442</f>
        <v>68.575851393188856</v>
      </c>
      <c r="O442" s="275">
        <v>4</v>
      </c>
      <c r="P442" s="169">
        <v>393400</v>
      </c>
      <c r="Q442" s="276">
        <v>63.75</v>
      </c>
      <c r="R442" s="276">
        <v>61.922187638950646</v>
      </c>
      <c r="S442" s="276">
        <v>59</v>
      </c>
      <c r="T442" s="277">
        <v>0.82792207792207795</v>
      </c>
      <c r="U442" s="277">
        <v>77</v>
      </c>
      <c r="W442" s="67" t="s">
        <v>194</v>
      </c>
      <c r="X442" s="302" t="s">
        <v>536</v>
      </c>
      <c r="Y442" s="67" t="s">
        <v>8</v>
      </c>
      <c r="Z442" s="67" t="s">
        <v>841</v>
      </c>
      <c r="AA442" s="317">
        <v>326400</v>
      </c>
      <c r="AB442" s="71">
        <v>9</v>
      </c>
      <c r="AC442" s="67" t="s">
        <v>826</v>
      </c>
      <c r="AD442" s="59">
        <v>677</v>
      </c>
      <c r="AE442" s="305">
        <v>0.71</v>
      </c>
      <c r="AF442" s="305">
        <v>54</v>
      </c>
      <c r="AG442" s="305">
        <v>75</v>
      </c>
      <c r="AH442" s="305">
        <v>34</v>
      </c>
      <c r="AI442" s="316">
        <v>87</v>
      </c>
    </row>
    <row r="443" spans="1:35" s="86" customFormat="1">
      <c r="A443" s="170" t="s">
        <v>289</v>
      </c>
      <c r="B443" s="272" t="s">
        <v>55</v>
      </c>
      <c r="C443" s="278" t="s">
        <v>14</v>
      </c>
      <c r="D443" s="278"/>
      <c r="E443" s="265">
        <v>20</v>
      </c>
      <c r="F443" s="266">
        <v>28.2</v>
      </c>
      <c r="G443" s="266">
        <v>28.5</v>
      </c>
      <c r="H443" s="267">
        <v>0.98947368421052628</v>
      </c>
      <c r="I443" s="267">
        <v>1</v>
      </c>
      <c r="J443" s="169">
        <v>188500</v>
      </c>
      <c r="K443" s="85"/>
      <c r="L443" s="268">
        <v>32.5</v>
      </c>
      <c r="M443" s="274">
        <f>L443/I443</f>
        <v>32.5</v>
      </c>
      <c r="O443" s="275">
        <v>1</v>
      </c>
      <c r="P443" s="169">
        <v>188500</v>
      </c>
      <c r="Q443" s="276">
        <v>16</v>
      </c>
      <c r="R443" s="276">
        <v>51.815028901734109</v>
      </c>
      <c r="S443" s="276">
        <v>16</v>
      </c>
      <c r="T443" s="277">
        <v>1.0666666666666667</v>
      </c>
      <c r="U443" s="277">
        <v>15</v>
      </c>
      <c r="W443" s="67" t="s">
        <v>289</v>
      </c>
      <c r="X443" s="67" t="s">
        <v>14</v>
      </c>
      <c r="Y443" s="67"/>
      <c r="Z443" s="67" t="s">
        <v>839</v>
      </c>
      <c r="AA443" s="317">
        <v>188500</v>
      </c>
      <c r="AB443" s="71">
        <v>2</v>
      </c>
      <c r="AC443" s="67" t="s">
        <v>826</v>
      </c>
      <c r="AD443" s="59">
        <v>30</v>
      </c>
      <c r="AE443" s="305">
        <v>1.1000000000000001</v>
      </c>
      <c r="AF443" s="305">
        <v>17</v>
      </c>
      <c r="AG443" s="305">
        <v>15</v>
      </c>
      <c r="AH443" s="305">
        <v>0</v>
      </c>
      <c r="AI443" s="316">
        <v>54</v>
      </c>
    </row>
    <row r="444" spans="1:35" s="86" customFormat="1">
      <c r="A444" s="170" t="s">
        <v>134</v>
      </c>
      <c r="B444" s="272" t="s">
        <v>82</v>
      </c>
      <c r="C444" s="172" t="s">
        <v>8</v>
      </c>
      <c r="D444" s="172" t="s">
        <v>6</v>
      </c>
      <c r="E444" s="265">
        <v>17</v>
      </c>
      <c r="F444" s="266">
        <v>41.941176470588232</v>
      </c>
      <c r="G444" s="266">
        <v>78.470588235294116</v>
      </c>
      <c r="H444" s="267">
        <v>0.53448275862068961</v>
      </c>
      <c r="I444" s="267">
        <v>0.46</v>
      </c>
      <c r="J444" s="169">
        <v>280400</v>
      </c>
      <c r="K444" s="273"/>
      <c r="L444" s="274">
        <v>37.058823529411768</v>
      </c>
      <c r="M444" s="274">
        <f>L444/I444</f>
        <v>80.562659846547319</v>
      </c>
      <c r="O444" s="275">
        <v>4</v>
      </c>
      <c r="P444" s="169">
        <v>277600</v>
      </c>
      <c r="Q444" s="276">
        <v>36</v>
      </c>
      <c r="R444" s="276">
        <v>32.432636727434414</v>
      </c>
      <c r="S444" s="276">
        <v>43.666666666666664</v>
      </c>
      <c r="T444" s="277">
        <v>0.45</v>
      </c>
      <c r="U444" s="277">
        <v>80</v>
      </c>
      <c r="W444" s="67" t="s">
        <v>845</v>
      </c>
      <c r="X444" s="67" t="s">
        <v>8</v>
      </c>
      <c r="Y444" s="67" t="s">
        <v>6</v>
      </c>
      <c r="Z444" s="67" t="s">
        <v>832</v>
      </c>
      <c r="AA444" s="317">
        <v>309900</v>
      </c>
      <c r="AB444" s="71">
        <v>8</v>
      </c>
      <c r="AC444" s="67" t="s">
        <v>826</v>
      </c>
      <c r="AD444" s="59">
        <v>600</v>
      </c>
      <c r="AE444" s="305">
        <v>0.56000000000000005</v>
      </c>
      <c r="AF444" s="305">
        <v>42</v>
      </c>
      <c r="AG444" s="305">
        <v>75</v>
      </c>
      <c r="AH444" s="305">
        <v>48</v>
      </c>
      <c r="AI444" s="316">
        <v>66</v>
      </c>
    </row>
    <row r="445" spans="1:35" s="86" customFormat="1">
      <c r="A445" s="170" t="s">
        <v>750</v>
      </c>
      <c r="B445" s="272" t="s">
        <v>657</v>
      </c>
      <c r="C445" s="278" t="s">
        <v>8</v>
      </c>
      <c r="D445" s="278" t="s">
        <v>6</v>
      </c>
      <c r="E445" s="265">
        <v>3</v>
      </c>
      <c r="F445" s="266">
        <v>30</v>
      </c>
      <c r="G445" s="266">
        <v>46</v>
      </c>
      <c r="H445" s="267">
        <v>0.65217391304347827</v>
      </c>
      <c r="I445" s="267">
        <v>0</v>
      </c>
      <c r="J445" s="169">
        <v>160400</v>
      </c>
      <c r="K445" s="85"/>
      <c r="L445" s="274">
        <v>0</v>
      </c>
      <c r="M445" s="274">
        <v>0</v>
      </c>
      <c r="O445" s="275">
        <v>2</v>
      </c>
      <c r="P445" s="169">
        <v>160400</v>
      </c>
      <c r="Q445" s="276">
        <v>36.5</v>
      </c>
      <c r="R445" s="276">
        <v>-1.6794130724766632</v>
      </c>
      <c r="S445" s="276">
        <v>36.5</v>
      </c>
      <c r="T445" s="277">
        <v>0.49324324324324326</v>
      </c>
      <c r="U445" s="277">
        <v>74</v>
      </c>
      <c r="W445" s="67" t="s">
        <v>846</v>
      </c>
      <c r="X445" s="67" t="s">
        <v>8</v>
      </c>
      <c r="Y445" s="67" t="s">
        <v>6</v>
      </c>
      <c r="Z445" s="67" t="s">
        <v>841</v>
      </c>
      <c r="AA445" s="317">
        <v>221200</v>
      </c>
      <c r="AB445" s="71">
        <v>7</v>
      </c>
      <c r="AC445" s="67" t="s">
        <v>826</v>
      </c>
      <c r="AD445" s="59">
        <v>548</v>
      </c>
      <c r="AE445" s="305">
        <v>0.47</v>
      </c>
      <c r="AF445" s="305">
        <v>36</v>
      </c>
      <c r="AG445" s="305">
        <v>78</v>
      </c>
      <c r="AH445" s="305">
        <v>40</v>
      </c>
      <c r="AI445" s="316">
        <v>15</v>
      </c>
    </row>
    <row r="446" spans="1:35" s="86" customFormat="1">
      <c r="A446" s="170" t="s">
        <v>76</v>
      </c>
      <c r="B446" s="272" t="s">
        <v>104</v>
      </c>
      <c r="C446" s="172" t="s">
        <v>14</v>
      </c>
      <c r="D446" s="172"/>
      <c r="E446" s="265">
        <v>22</v>
      </c>
      <c r="F446" s="266">
        <v>51.909090909090907</v>
      </c>
      <c r="G446" s="266">
        <v>46.090909090909086</v>
      </c>
      <c r="H446" s="267">
        <v>1.126232741617357</v>
      </c>
      <c r="I446" s="267">
        <v>1.04</v>
      </c>
      <c r="J446" s="169">
        <v>347000</v>
      </c>
      <c r="K446" s="85"/>
      <c r="L446" s="268">
        <v>49.55</v>
      </c>
      <c r="M446" s="274">
        <f t="shared" ref="M446:M454" si="11">L446/I446</f>
        <v>47.644230769230766</v>
      </c>
      <c r="O446" s="275">
        <v>4</v>
      </c>
      <c r="P446" s="169">
        <v>337500</v>
      </c>
      <c r="Q446" s="276">
        <v>46.25</v>
      </c>
      <c r="R446" s="276">
        <v>59.066696309470871</v>
      </c>
      <c r="S446" s="276">
        <v>49.333333333333336</v>
      </c>
      <c r="T446" s="277">
        <v>1</v>
      </c>
      <c r="U446" s="277">
        <v>46.25</v>
      </c>
      <c r="W446" s="67" t="s">
        <v>76</v>
      </c>
      <c r="X446" s="67" t="s">
        <v>14</v>
      </c>
      <c r="Y446" s="67"/>
      <c r="Z446" s="67" t="s">
        <v>830</v>
      </c>
      <c r="AA446" s="317">
        <v>319700</v>
      </c>
      <c r="AB446" s="71">
        <v>9</v>
      </c>
      <c r="AC446" s="67" t="s">
        <v>826</v>
      </c>
      <c r="AD446" s="59">
        <v>409</v>
      </c>
      <c r="AE446" s="305">
        <v>1.02</v>
      </c>
      <c r="AF446" s="305">
        <v>46</v>
      </c>
      <c r="AG446" s="305">
        <v>45</v>
      </c>
      <c r="AH446" s="305">
        <v>43</v>
      </c>
      <c r="AI446" s="316">
        <v>82</v>
      </c>
    </row>
    <row r="447" spans="1:35" s="86" customFormat="1">
      <c r="A447" s="170" t="s">
        <v>81</v>
      </c>
      <c r="B447" s="272" t="s">
        <v>82</v>
      </c>
      <c r="C447" s="172" t="s">
        <v>14</v>
      </c>
      <c r="D447" s="172" t="s">
        <v>8</v>
      </c>
      <c r="E447" s="265">
        <v>0</v>
      </c>
      <c r="F447" s="266">
        <v>0</v>
      </c>
      <c r="G447" s="266" t="s">
        <v>693</v>
      </c>
      <c r="H447" s="267">
        <v>0</v>
      </c>
      <c r="I447" s="267">
        <v>0.97</v>
      </c>
      <c r="J447" s="169">
        <v>143600</v>
      </c>
      <c r="K447" s="85"/>
      <c r="L447" s="274">
        <v>33</v>
      </c>
      <c r="M447" s="274">
        <f t="shared" si="11"/>
        <v>34.020618556701031</v>
      </c>
      <c r="O447" s="275">
        <v>0</v>
      </c>
      <c r="P447" s="169">
        <v>143600</v>
      </c>
      <c r="Q447" s="276">
        <v>0</v>
      </c>
      <c r="R447" s="276">
        <v>21.283533422261748</v>
      </c>
      <c r="S447" s="276">
        <v>0</v>
      </c>
      <c r="T447" s="277">
        <v>0</v>
      </c>
      <c r="U447" s="277">
        <v>0</v>
      </c>
      <c r="W447" s="67"/>
      <c r="X447" s="67"/>
      <c r="Y447" s="67"/>
      <c r="Z447" s="67"/>
      <c r="AA447" s="318">
        <v>143600</v>
      </c>
      <c r="AB447" s="310">
        <v>0</v>
      </c>
      <c r="AC447" s="67"/>
      <c r="AD447" s="59"/>
      <c r="AE447" s="294">
        <v>0</v>
      </c>
      <c r="AF447" s="293">
        <v>0</v>
      </c>
      <c r="AG447" s="294">
        <v>0</v>
      </c>
      <c r="AH447" s="293">
        <v>0</v>
      </c>
      <c r="AI447" s="293">
        <v>21</v>
      </c>
    </row>
    <row r="448" spans="1:35" s="86" customFormat="1">
      <c r="A448" s="170" t="s">
        <v>154</v>
      </c>
      <c r="B448" s="272" t="s">
        <v>22</v>
      </c>
      <c r="C448" s="172" t="s">
        <v>14</v>
      </c>
      <c r="D448" s="278" t="s">
        <v>8</v>
      </c>
      <c r="E448" s="265">
        <v>22</v>
      </c>
      <c r="F448" s="266">
        <v>40.363636363636367</v>
      </c>
      <c r="G448" s="266">
        <v>39.181818181818187</v>
      </c>
      <c r="H448" s="267">
        <v>1.0301624129930393</v>
      </c>
      <c r="I448" s="267">
        <v>0.98</v>
      </c>
      <c r="J448" s="169">
        <v>269800</v>
      </c>
      <c r="K448" s="85"/>
      <c r="L448" s="268">
        <v>36.846153846153847</v>
      </c>
      <c r="M448" s="274">
        <f t="shared" si="11"/>
        <v>37.598116169544745</v>
      </c>
      <c r="O448" s="275">
        <v>2</v>
      </c>
      <c r="P448" s="169">
        <v>269800</v>
      </c>
      <c r="Q448" s="276">
        <v>44.5</v>
      </c>
      <c r="R448" s="276">
        <v>30.96442863494886</v>
      </c>
      <c r="S448" s="276">
        <v>44.5</v>
      </c>
      <c r="T448" s="277">
        <v>0.98888888888888893</v>
      </c>
      <c r="U448" s="277">
        <v>45</v>
      </c>
      <c r="W448" s="67" t="s">
        <v>154</v>
      </c>
      <c r="X448" s="67" t="s">
        <v>8</v>
      </c>
      <c r="Y448" s="67" t="s">
        <v>14</v>
      </c>
      <c r="Z448" s="67" t="s">
        <v>836</v>
      </c>
      <c r="AA448" s="317">
        <v>261200</v>
      </c>
      <c r="AB448" s="71">
        <v>7</v>
      </c>
      <c r="AC448" s="67" t="s">
        <v>826</v>
      </c>
      <c r="AD448" s="59">
        <v>310</v>
      </c>
      <c r="AE448" s="305">
        <v>0.9</v>
      </c>
      <c r="AF448" s="305">
        <v>40</v>
      </c>
      <c r="AG448" s="305">
        <v>44</v>
      </c>
      <c r="AH448" s="305">
        <v>41</v>
      </c>
      <c r="AI448" s="316">
        <v>49</v>
      </c>
    </row>
    <row r="449" spans="1:35" s="86" customFormat="1">
      <c r="A449" s="287" t="s">
        <v>803</v>
      </c>
      <c r="B449" s="280" t="s">
        <v>24</v>
      </c>
      <c r="C449" s="181" t="s">
        <v>14</v>
      </c>
      <c r="D449" s="281"/>
      <c r="E449" s="282">
        <v>0</v>
      </c>
      <c r="F449" s="283">
        <v>0</v>
      </c>
      <c r="G449" s="283">
        <v>0</v>
      </c>
      <c r="H449" s="284">
        <v>0</v>
      </c>
      <c r="I449" s="284">
        <v>0</v>
      </c>
      <c r="J449" s="180">
        <v>122600</v>
      </c>
      <c r="K449" s="285"/>
      <c r="L449" s="291">
        <v>0</v>
      </c>
      <c r="M449" s="286">
        <v>0</v>
      </c>
      <c r="N449" s="287"/>
      <c r="O449" s="288">
        <v>0</v>
      </c>
      <c r="P449" s="180">
        <v>122600</v>
      </c>
      <c r="Q449" s="289">
        <v>0</v>
      </c>
      <c r="R449" s="289">
        <v>18.171038980287534</v>
      </c>
      <c r="S449" s="289">
        <v>0</v>
      </c>
      <c r="T449" s="290">
        <v>0</v>
      </c>
      <c r="U449" s="290">
        <v>0</v>
      </c>
      <c r="W449" s="67"/>
      <c r="X449" s="67"/>
      <c r="Y449" s="67"/>
      <c r="Z449" s="67"/>
      <c r="AA449" s="318">
        <v>122600</v>
      </c>
      <c r="AB449" s="310">
        <v>0</v>
      </c>
      <c r="AC449" s="67"/>
      <c r="AD449" s="59"/>
      <c r="AE449" s="294">
        <v>0</v>
      </c>
      <c r="AF449" s="293">
        <v>0</v>
      </c>
      <c r="AG449" s="294">
        <v>0</v>
      </c>
      <c r="AH449" s="293">
        <v>0</v>
      </c>
      <c r="AI449" s="293">
        <v>18.171038980287534</v>
      </c>
    </row>
    <row r="450" spans="1:35" s="86" customFormat="1">
      <c r="A450" s="170" t="s">
        <v>262</v>
      </c>
      <c r="B450" s="272" t="s">
        <v>566</v>
      </c>
      <c r="C450" s="172" t="s">
        <v>6</v>
      </c>
      <c r="D450" s="172"/>
      <c r="E450" s="265">
        <v>18</v>
      </c>
      <c r="F450" s="266">
        <v>44.333333333333336</v>
      </c>
      <c r="G450" s="266">
        <v>78</v>
      </c>
      <c r="H450" s="267">
        <v>0.56837606837606836</v>
      </c>
      <c r="I450" s="267">
        <v>0.59</v>
      </c>
      <c r="J450" s="169">
        <v>296300</v>
      </c>
      <c r="K450" s="273"/>
      <c r="L450" s="268">
        <v>47.588235294117645</v>
      </c>
      <c r="M450" s="274">
        <f t="shared" si="11"/>
        <v>80.658025922233307</v>
      </c>
      <c r="O450" s="275">
        <v>4</v>
      </c>
      <c r="P450" s="169">
        <v>274800</v>
      </c>
      <c r="Q450" s="276">
        <v>35</v>
      </c>
      <c r="R450" s="276">
        <v>35.187638950644725</v>
      </c>
      <c r="S450" s="276">
        <v>38.666666666666664</v>
      </c>
      <c r="T450" s="277">
        <v>0.4375</v>
      </c>
      <c r="U450" s="277">
        <v>80</v>
      </c>
      <c r="W450" s="67" t="s">
        <v>262</v>
      </c>
      <c r="X450" s="67" t="s">
        <v>6</v>
      </c>
      <c r="Y450" s="67"/>
      <c r="Z450" s="67" t="s">
        <v>837</v>
      </c>
      <c r="AA450" s="317">
        <v>371000</v>
      </c>
      <c r="AB450" s="71">
        <v>9</v>
      </c>
      <c r="AC450" s="67" t="s">
        <v>826</v>
      </c>
      <c r="AD450" s="59">
        <v>725</v>
      </c>
      <c r="AE450" s="305">
        <v>0.64</v>
      </c>
      <c r="AF450" s="305">
        <v>52</v>
      </c>
      <c r="AG450" s="305">
        <v>81</v>
      </c>
      <c r="AH450" s="305">
        <v>49</v>
      </c>
      <c r="AI450" s="316">
        <v>75</v>
      </c>
    </row>
    <row r="451" spans="1:35" s="86" customFormat="1">
      <c r="A451" s="170" t="s">
        <v>751</v>
      </c>
      <c r="B451" s="272" t="s">
        <v>107</v>
      </c>
      <c r="C451" s="278" t="s">
        <v>8</v>
      </c>
      <c r="D451" s="278"/>
      <c r="E451" s="265">
        <v>20</v>
      </c>
      <c r="F451" s="266">
        <v>54.9</v>
      </c>
      <c r="G451" s="266">
        <v>56.9</v>
      </c>
      <c r="H451" s="267">
        <v>0.96485061511423553</v>
      </c>
      <c r="I451" s="267">
        <v>1.0900000000000001</v>
      </c>
      <c r="J451" s="169">
        <v>367000</v>
      </c>
      <c r="K451" s="85"/>
      <c r="L451" s="268">
        <v>46.583333333333336</v>
      </c>
      <c r="M451" s="274">
        <f t="shared" si="11"/>
        <v>42.737003058103973</v>
      </c>
      <c r="O451" s="275">
        <v>0</v>
      </c>
      <c r="P451" s="169">
        <v>367000</v>
      </c>
      <c r="Q451" s="276">
        <v>0</v>
      </c>
      <c r="R451" s="276">
        <v>54.394545724025491</v>
      </c>
      <c r="S451" s="276">
        <v>0</v>
      </c>
      <c r="T451" s="277">
        <v>0</v>
      </c>
      <c r="U451" s="277">
        <v>0</v>
      </c>
      <c r="W451" s="67" t="s">
        <v>751</v>
      </c>
      <c r="X451" s="67" t="s">
        <v>8</v>
      </c>
      <c r="Y451" s="67"/>
      <c r="Z451" s="67" t="s">
        <v>835</v>
      </c>
      <c r="AA451" s="317">
        <v>356600</v>
      </c>
      <c r="AB451" s="71">
        <v>3</v>
      </c>
      <c r="AC451" s="67" t="s">
        <v>826</v>
      </c>
      <c r="AD451" s="59">
        <v>144</v>
      </c>
      <c r="AE451" s="305">
        <v>1.05</v>
      </c>
      <c r="AF451" s="305">
        <v>50</v>
      </c>
      <c r="AG451" s="305">
        <v>48</v>
      </c>
      <c r="AH451" s="305">
        <v>50</v>
      </c>
      <c r="AI451" s="316">
        <v>51</v>
      </c>
    </row>
    <row r="452" spans="1:35" s="86" customFormat="1">
      <c r="A452" s="170" t="s">
        <v>77</v>
      </c>
      <c r="B452" s="272" t="s">
        <v>53</v>
      </c>
      <c r="C452" s="172" t="s">
        <v>8</v>
      </c>
      <c r="D452" s="172"/>
      <c r="E452" s="265">
        <v>24</v>
      </c>
      <c r="F452" s="266">
        <v>64.791666666666671</v>
      </c>
      <c r="G452" s="266">
        <v>51.666666666666664</v>
      </c>
      <c r="H452" s="267">
        <v>1.2540322580645162</v>
      </c>
      <c r="I452" s="267">
        <v>1.03</v>
      </c>
      <c r="J452" s="169">
        <v>433100</v>
      </c>
      <c r="K452" s="85"/>
      <c r="L452" s="268">
        <v>51.18181818181818</v>
      </c>
      <c r="M452" s="274">
        <f t="shared" si="11"/>
        <v>49.691085613415709</v>
      </c>
      <c r="O452" s="275">
        <v>2</v>
      </c>
      <c r="P452" s="169">
        <v>433100</v>
      </c>
      <c r="Q452" s="276">
        <v>87.5</v>
      </c>
      <c r="R452" s="276">
        <v>17.574477545575803</v>
      </c>
      <c r="S452" s="276">
        <v>87.5</v>
      </c>
      <c r="T452" s="277">
        <v>1.1666666666666667</v>
      </c>
      <c r="U452" s="277">
        <v>75</v>
      </c>
      <c r="W452" s="67" t="s">
        <v>77</v>
      </c>
      <c r="X452" s="67" t="s">
        <v>8</v>
      </c>
      <c r="Y452" s="67"/>
      <c r="Z452" s="67" t="s">
        <v>834</v>
      </c>
      <c r="AA452" s="317">
        <v>469400</v>
      </c>
      <c r="AB452" s="71">
        <v>7</v>
      </c>
      <c r="AC452" s="67" t="s">
        <v>826</v>
      </c>
      <c r="AD452" s="59">
        <v>448</v>
      </c>
      <c r="AE452" s="305">
        <v>1.17</v>
      </c>
      <c r="AF452" s="305">
        <v>75</v>
      </c>
      <c r="AG452" s="305">
        <v>64</v>
      </c>
      <c r="AH452" s="305">
        <v>59</v>
      </c>
      <c r="AI452" s="316">
        <v>117</v>
      </c>
    </row>
    <row r="453" spans="1:35" s="86" customFormat="1">
      <c r="A453" s="170" t="s">
        <v>330</v>
      </c>
      <c r="B453" s="272" t="s">
        <v>566</v>
      </c>
      <c r="C453" s="172" t="s">
        <v>14</v>
      </c>
      <c r="D453" s="172" t="s">
        <v>8</v>
      </c>
      <c r="E453" s="265">
        <v>20</v>
      </c>
      <c r="F453" s="266">
        <v>60.85</v>
      </c>
      <c r="G453" s="266">
        <v>64.55</v>
      </c>
      <c r="H453" s="267">
        <v>0.94268009295120059</v>
      </c>
      <c r="I453" s="267">
        <v>1.19</v>
      </c>
      <c r="J453" s="169">
        <v>406800</v>
      </c>
      <c r="K453" s="85"/>
      <c r="L453" s="274">
        <v>58.38095238095238</v>
      </c>
      <c r="M453" s="274">
        <f t="shared" si="11"/>
        <v>49.059623849539818</v>
      </c>
      <c r="O453" s="275">
        <v>2</v>
      </c>
      <c r="P453" s="169">
        <v>406800</v>
      </c>
      <c r="Q453" s="276">
        <v>61.5</v>
      </c>
      <c r="R453" s="276">
        <v>57.880391285015548</v>
      </c>
      <c r="S453" s="276">
        <v>61.5</v>
      </c>
      <c r="T453" s="277">
        <v>1.0512820512820513</v>
      </c>
      <c r="U453" s="277">
        <v>58.5</v>
      </c>
      <c r="W453" s="67" t="s">
        <v>330</v>
      </c>
      <c r="X453" s="67" t="s">
        <v>14</v>
      </c>
      <c r="Y453" s="67" t="s">
        <v>8</v>
      </c>
      <c r="Z453" s="67" t="s">
        <v>837</v>
      </c>
      <c r="AA453" s="317">
        <v>430500</v>
      </c>
      <c r="AB453" s="71">
        <v>6</v>
      </c>
      <c r="AC453" s="67" t="s">
        <v>826</v>
      </c>
      <c r="AD453" s="59">
        <v>329</v>
      </c>
      <c r="AE453" s="305">
        <v>1.25</v>
      </c>
      <c r="AF453" s="305">
        <v>69</v>
      </c>
      <c r="AG453" s="305">
        <v>55</v>
      </c>
      <c r="AH453" s="305">
        <v>68</v>
      </c>
      <c r="AI453" s="316">
        <v>42</v>
      </c>
    </row>
    <row r="454" spans="1:35" s="86" customFormat="1">
      <c r="A454" s="170" t="s">
        <v>19</v>
      </c>
      <c r="B454" s="272" t="s">
        <v>106</v>
      </c>
      <c r="C454" s="172" t="s">
        <v>37</v>
      </c>
      <c r="D454" s="172"/>
      <c r="E454" s="265">
        <v>21</v>
      </c>
      <c r="F454" s="266">
        <v>51.333333333333336</v>
      </c>
      <c r="G454" s="266">
        <v>79.761904761904759</v>
      </c>
      <c r="H454" s="267">
        <v>0.64358208955223883</v>
      </c>
      <c r="I454" s="267">
        <v>0.41</v>
      </c>
      <c r="J454" s="169">
        <v>343100</v>
      </c>
      <c r="K454" s="85"/>
      <c r="L454" s="268">
        <v>12</v>
      </c>
      <c r="M454" s="274">
        <f t="shared" si="11"/>
        <v>29.26829268292683</v>
      </c>
      <c r="O454" s="275">
        <v>4</v>
      </c>
      <c r="P454" s="169">
        <v>397700</v>
      </c>
      <c r="Q454" s="276">
        <v>66</v>
      </c>
      <c r="R454" s="276">
        <v>56.834148510449097</v>
      </c>
      <c r="S454" s="276">
        <v>68.666666666666671</v>
      </c>
      <c r="T454" s="277">
        <v>0.82499999999999996</v>
      </c>
      <c r="U454" s="277">
        <v>80</v>
      </c>
      <c r="W454" s="67" t="s">
        <v>19</v>
      </c>
      <c r="X454" s="67" t="s">
        <v>37</v>
      </c>
      <c r="Y454" s="67"/>
      <c r="Z454" s="67" t="s">
        <v>840</v>
      </c>
      <c r="AA454" s="317">
        <v>348800</v>
      </c>
      <c r="AB454" s="71">
        <v>9</v>
      </c>
      <c r="AC454" s="67" t="s">
        <v>826</v>
      </c>
      <c r="AD454" s="59">
        <v>720</v>
      </c>
      <c r="AE454" s="305">
        <v>0.73</v>
      </c>
      <c r="AF454" s="305">
        <v>58</v>
      </c>
      <c r="AG454" s="305">
        <v>80</v>
      </c>
      <c r="AH454" s="305">
        <v>52</v>
      </c>
      <c r="AI454" s="316">
        <v>58</v>
      </c>
    </row>
    <row r="455" spans="1:35" s="86" customFormat="1">
      <c r="A455" s="170" t="s">
        <v>625</v>
      </c>
      <c r="B455" s="272" t="s">
        <v>22</v>
      </c>
      <c r="C455" s="172" t="s">
        <v>8</v>
      </c>
      <c r="D455" s="172"/>
      <c r="E455" s="265">
        <v>0</v>
      </c>
      <c r="F455" s="266">
        <v>0</v>
      </c>
      <c r="G455" s="266" t="s">
        <v>693</v>
      </c>
      <c r="H455" s="267">
        <v>0</v>
      </c>
      <c r="I455" s="267">
        <v>0</v>
      </c>
      <c r="J455" s="169">
        <v>282100</v>
      </c>
      <c r="K455" s="273"/>
      <c r="L455" s="274">
        <v>0</v>
      </c>
      <c r="M455" s="274">
        <v>0</v>
      </c>
      <c r="O455" s="275">
        <v>1</v>
      </c>
      <c r="P455" s="169">
        <v>282100</v>
      </c>
      <c r="Q455" s="276">
        <v>23</v>
      </c>
      <c r="R455" s="276">
        <v>79.433526011560687</v>
      </c>
      <c r="S455" s="276">
        <v>23</v>
      </c>
      <c r="T455" s="277">
        <v>0.63888888888888884</v>
      </c>
      <c r="U455" s="277">
        <v>36</v>
      </c>
      <c r="W455" s="67" t="s">
        <v>625</v>
      </c>
      <c r="X455" s="67" t="s">
        <v>8</v>
      </c>
      <c r="Y455" s="67"/>
      <c r="Z455" s="67" t="s">
        <v>836</v>
      </c>
      <c r="AA455" s="317">
        <v>282100</v>
      </c>
      <c r="AB455" s="71">
        <v>2</v>
      </c>
      <c r="AC455" s="67" t="s">
        <v>826</v>
      </c>
      <c r="AD455" s="59">
        <v>55</v>
      </c>
      <c r="AE455" s="305">
        <v>0.78</v>
      </c>
      <c r="AF455" s="305">
        <v>22</v>
      </c>
      <c r="AG455" s="305">
        <v>28</v>
      </c>
      <c r="AH455" s="305">
        <v>0</v>
      </c>
      <c r="AI455" s="316">
        <v>87</v>
      </c>
    </row>
    <row r="456" spans="1:35" s="86" customFormat="1">
      <c r="A456" s="170" t="s">
        <v>173</v>
      </c>
      <c r="B456" s="272" t="s">
        <v>24</v>
      </c>
      <c r="C456" s="278" t="s">
        <v>397</v>
      </c>
      <c r="D456" s="278" t="s">
        <v>8</v>
      </c>
      <c r="E456" s="265">
        <v>17</v>
      </c>
      <c r="F456" s="266">
        <v>45.941176470588232</v>
      </c>
      <c r="G456" s="266">
        <v>62.588235294117638</v>
      </c>
      <c r="H456" s="267">
        <v>0.73402255639097747</v>
      </c>
      <c r="I456" s="267">
        <v>0.71</v>
      </c>
      <c r="J456" s="169">
        <v>307100</v>
      </c>
      <c r="K456" s="85"/>
      <c r="L456" s="268">
        <v>49.65</v>
      </c>
      <c r="M456" s="274">
        <f>L456/I456</f>
        <v>69.929577464788736</v>
      </c>
      <c r="O456" s="275">
        <v>3</v>
      </c>
      <c r="P456" s="169">
        <v>315100</v>
      </c>
      <c r="Q456" s="276">
        <v>50.333333333333336</v>
      </c>
      <c r="R456" s="276">
        <v>28.106714095153393</v>
      </c>
      <c r="S456" s="276">
        <v>50.333333333333336</v>
      </c>
      <c r="T456" s="277">
        <v>0.80748663101604712</v>
      </c>
      <c r="U456" s="277">
        <v>62.333333333333002</v>
      </c>
      <c r="W456" s="67" t="s">
        <v>173</v>
      </c>
      <c r="X456" s="67" t="s">
        <v>8</v>
      </c>
      <c r="Y456" s="67" t="s">
        <v>397</v>
      </c>
      <c r="Z456" s="67" t="s">
        <v>831</v>
      </c>
      <c r="AA456" s="317">
        <v>356700</v>
      </c>
      <c r="AB456" s="71">
        <v>8</v>
      </c>
      <c r="AC456" s="67" t="s">
        <v>826</v>
      </c>
      <c r="AD456" s="59">
        <v>577</v>
      </c>
      <c r="AE456" s="305">
        <v>0.75</v>
      </c>
      <c r="AF456" s="305">
        <v>54</v>
      </c>
      <c r="AG456" s="305">
        <v>72</v>
      </c>
      <c r="AH456" s="305">
        <v>55</v>
      </c>
      <c r="AI456" s="316">
        <v>50</v>
      </c>
    </row>
    <row r="457" spans="1:35" s="86" customFormat="1">
      <c r="A457" s="170" t="s">
        <v>156</v>
      </c>
      <c r="B457" s="272" t="s">
        <v>28</v>
      </c>
      <c r="C457" s="278" t="s">
        <v>14</v>
      </c>
      <c r="D457" s="172"/>
      <c r="E457" s="265">
        <v>0</v>
      </c>
      <c r="F457" s="266">
        <v>0</v>
      </c>
      <c r="G457" s="266" t="s">
        <v>693</v>
      </c>
      <c r="H457" s="267">
        <v>0</v>
      </c>
      <c r="I457" s="267">
        <v>0</v>
      </c>
      <c r="J457" s="169">
        <v>122600</v>
      </c>
      <c r="K457" s="273"/>
      <c r="L457" s="274">
        <v>0</v>
      </c>
      <c r="M457" s="274">
        <v>0</v>
      </c>
      <c r="O457" s="275">
        <v>0</v>
      </c>
      <c r="P457" s="169">
        <v>122600</v>
      </c>
      <c r="Q457" s="276">
        <v>0</v>
      </c>
      <c r="R457" s="276">
        <v>18.171038980287534</v>
      </c>
      <c r="S457" s="276">
        <v>0</v>
      </c>
      <c r="T457" s="277">
        <v>0</v>
      </c>
      <c r="U457" s="277">
        <v>0</v>
      </c>
      <c r="W457" s="67"/>
      <c r="X457" s="67"/>
      <c r="Y457" s="67"/>
      <c r="Z457" s="67"/>
      <c r="AA457" s="318">
        <v>122600</v>
      </c>
      <c r="AB457" s="310">
        <v>0</v>
      </c>
      <c r="AC457" s="67"/>
      <c r="AD457" s="59"/>
      <c r="AE457" s="294">
        <v>0</v>
      </c>
      <c r="AF457" s="293">
        <v>0</v>
      </c>
      <c r="AG457" s="294">
        <v>0</v>
      </c>
      <c r="AH457" s="293">
        <v>0</v>
      </c>
      <c r="AI457" s="293">
        <v>18.171038980287534</v>
      </c>
    </row>
    <row r="458" spans="1:35" s="86" customFormat="1">
      <c r="A458" s="170" t="s">
        <v>331</v>
      </c>
      <c r="B458" s="272" t="s">
        <v>24</v>
      </c>
      <c r="C458" s="174" t="s">
        <v>3</v>
      </c>
      <c r="D458" s="278"/>
      <c r="E458" s="265">
        <v>17</v>
      </c>
      <c r="F458" s="266">
        <v>69.764705882352942</v>
      </c>
      <c r="G458" s="266">
        <v>76.117647058823536</v>
      </c>
      <c r="H458" s="267">
        <v>0.91653786707882534</v>
      </c>
      <c r="I458" s="267">
        <v>0.92</v>
      </c>
      <c r="J458" s="169">
        <v>466300</v>
      </c>
      <c r="L458" s="274">
        <v>74.25</v>
      </c>
      <c r="M458" s="274">
        <f>L458/I458</f>
        <v>80.706521739130437</v>
      </c>
      <c r="O458" s="275">
        <v>4</v>
      </c>
      <c r="P458" s="169">
        <v>434800</v>
      </c>
      <c r="Q458" s="276">
        <v>68</v>
      </c>
      <c r="R458" s="276">
        <v>83.330369052912431</v>
      </c>
      <c r="S458" s="276">
        <v>48.666666666666664</v>
      </c>
      <c r="T458" s="277">
        <v>0.86349206349206353</v>
      </c>
      <c r="U458" s="277">
        <v>78.75</v>
      </c>
      <c r="W458" s="67" t="s">
        <v>331</v>
      </c>
      <c r="X458" s="67" t="s">
        <v>3</v>
      </c>
      <c r="Y458" s="67"/>
      <c r="Z458" s="67" t="s">
        <v>831</v>
      </c>
      <c r="AA458" s="317">
        <v>420600</v>
      </c>
      <c r="AB458" s="71">
        <v>9</v>
      </c>
      <c r="AC458" s="67" t="s">
        <v>826</v>
      </c>
      <c r="AD458" s="59">
        <v>672</v>
      </c>
      <c r="AE458" s="305">
        <v>0.85</v>
      </c>
      <c r="AF458" s="305">
        <v>63</v>
      </c>
      <c r="AG458" s="305">
        <v>75</v>
      </c>
      <c r="AH458" s="305">
        <v>61</v>
      </c>
      <c r="AI458" s="316">
        <v>107</v>
      </c>
    </row>
    <row r="459" spans="1:35" s="86" customFormat="1">
      <c r="A459" s="170" t="s">
        <v>129</v>
      </c>
      <c r="B459" s="272" t="s">
        <v>82</v>
      </c>
      <c r="C459" s="172" t="s">
        <v>14</v>
      </c>
      <c r="D459" s="174" t="s">
        <v>8</v>
      </c>
      <c r="E459" s="265">
        <v>23</v>
      </c>
      <c r="F459" s="266">
        <v>36.913043478260867</v>
      </c>
      <c r="G459" s="266">
        <v>38.043478260869563</v>
      </c>
      <c r="H459" s="267">
        <v>0.97028571428571431</v>
      </c>
      <c r="I459" s="267">
        <v>0.97</v>
      </c>
      <c r="J459" s="169">
        <v>246700</v>
      </c>
      <c r="K459" s="273"/>
      <c r="L459" s="274">
        <v>26.692307692307693</v>
      </c>
      <c r="M459" s="274">
        <f>L459/I459</f>
        <v>27.517842981760509</v>
      </c>
      <c r="O459" s="275">
        <v>0</v>
      </c>
      <c r="P459" s="169">
        <v>246700</v>
      </c>
      <c r="Q459" s="276">
        <v>0</v>
      </c>
      <c r="R459" s="276">
        <v>36.56439899214466</v>
      </c>
      <c r="S459" s="276">
        <v>0</v>
      </c>
      <c r="T459" s="277">
        <v>0</v>
      </c>
      <c r="U459" s="277">
        <v>0</v>
      </c>
      <c r="W459" s="67" t="s">
        <v>129</v>
      </c>
      <c r="X459" s="67" t="s">
        <v>8</v>
      </c>
      <c r="Y459" s="67" t="s">
        <v>14</v>
      </c>
      <c r="Z459" s="67" t="s">
        <v>832</v>
      </c>
      <c r="AA459" s="317">
        <v>246700</v>
      </c>
      <c r="AB459" s="71">
        <v>2</v>
      </c>
      <c r="AC459" s="67" t="s">
        <v>826</v>
      </c>
      <c r="AD459" s="59">
        <v>73</v>
      </c>
      <c r="AE459" s="305">
        <v>1.32</v>
      </c>
      <c r="AF459" s="305">
        <v>48</v>
      </c>
      <c r="AG459" s="305">
        <v>37</v>
      </c>
      <c r="AH459" s="305">
        <v>0</v>
      </c>
      <c r="AI459" s="316">
        <v>18</v>
      </c>
    </row>
    <row r="460" spans="1:35" s="86" customFormat="1">
      <c r="A460" s="170" t="s">
        <v>752</v>
      </c>
      <c r="B460" s="272" t="s">
        <v>107</v>
      </c>
      <c r="C460" s="278" t="s">
        <v>14</v>
      </c>
      <c r="D460" s="278" t="s">
        <v>8</v>
      </c>
      <c r="E460" s="265">
        <v>0</v>
      </c>
      <c r="F460" s="266">
        <v>0</v>
      </c>
      <c r="G460" s="266" t="s">
        <v>693</v>
      </c>
      <c r="H460" s="267">
        <v>0</v>
      </c>
      <c r="I460" s="267">
        <v>0</v>
      </c>
      <c r="J460" s="169">
        <v>154300</v>
      </c>
      <c r="K460" s="273"/>
      <c r="L460" s="274">
        <v>0</v>
      </c>
      <c r="M460" s="274">
        <v>0</v>
      </c>
      <c r="O460" s="275">
        <v>3</v>
      </c>
      <c r="P460" s="169">
        <v>160700</v>
      </c>
      <c r="Q460" s="276">
        <v>26.666666666666668</v>
      </c>
      <c r="R460" s="276">
        <v>24.453979546465092</v>
      </c>
      <c r="S460" s="276">
        <v>26.666666666666668</v>
      </c>
      <c r="T460" s="277">
        <v>0.98765432098765438</v>
      </c>
      <c r="U460" s="277">
        <v>27</v>
      </c>
      <c r="W460" s="67" t="s">
        <v>752</v>
      </c>
      <c r="X460" s="67" t="s">
        <v>14</v>
      </c>
      <c r="Y460" s="67" t="s">
        <v>8</v>
      </c>
      <c r="Z460" s="67" t="s">
        <v>835</v>
      </c>
      <c r="AA460" s="317">
        <v>175500</v>
      </c>
      <c r="AB460" s="71">
        <v>8</v>
      </c>
      <c r="AC460" s="67" t="s">
        <v>826</v>
      </c>
      <c r="AD460" s="59">
        <v>241</v>
      </c>
      <c r="AE460" s="305">
        <v>0.92</v>
      </c>
      <c r="AF460" s="305">
        <v>28</v>
      </c>
      <c r="AG460" s="305">
        <v>30</v>
      </c>
      <c r="AH460" s="305">
        <v>32</v>
      </c>
      <c r="AI460" s="316">
        <v>13</v>
      </c>
    </row>
    <row r="461" spans="1:35" s="86" customFormat="1">
      <c r="A461" s="170" t="s">
        <v>753</v>
      </c>
      <c r="B461" s="272" t="s">
        <v>105</v>
      </c>
      <c r="C461" s="278" t="s">
        <v>397</v>
      </c>
      <c r="D461" s="278"/>
      <c r="E461" s="265">
        <v>11</v>
      </c>
      <c r="F461" s="266">
        <v>34</v>
      </c>
      <c r="G461" s="266">
        <v>38.909090909090907</v>
      </c>
      <c r="H461" s="267">
        <v>0.87383177570093462</v>
      </c>
      <c r="I461" s="267">
        <v>0</v>
      </c>
      <c r="J461" s="169">
        <v>227300</v>
      </c>
      <c r="K461" s="273"/>
      <c r="L461" s="274">
        <v>0</v>
      </c>
      <c r="M461" s="274">
        <v>0</v>
      </c>
      <c r="O461" s="275">
        <v>0</v>
      </c>
      <c r="P461" s="169">
        <v>227300</v>
      </c>
      <c r="Q461" s="276">
        <v>0</v>
      </c>
      <c r="R461" s="276">
        <v>33.689046983844669</v>
      </c>
      <c r="S461" s="276">
        <v>0</v>
      </c>
      <c r="T461" s="277">
        <v>0</v>
      </c>
      <c r="U461" s="277">
        <v>0</v>
      </c>
      <c r="W461" s="67"/>
      <c r="X461" s="67"/>
      <c r="Y461" s="67"/>
      <c r="Z461" s="67"/>
      <c r="AA461" s="318">
        <v>227300</v>
      </c>
      <c r="AB461" s="310">
        <v>0</v>
      </c>
      <c r="AC461" s="67"/>
      <c r="AD461" s="59"/>
      <c r="AE461" s="294">
        <v>0</v>
      </c>
      <c r="AF461" s="293">
        <v>0</v>
      </c>
      <c r="AG461" s="294">
        <v>0</v>
      </c>
      <c r="AH461" s="293">
        <v>0</v>
      </c>
      <c r="AI461" s="293">
        <v>34</v>
      </c>
    </row>
    <row r="462" spans="1:35" s="86" customFormat="1">
      <c r="A462" s="170" t="s">
        <v>20</v>
      </c>
      <c r="B462" s="272" t="s">
        <v>4</v>
      </c>
      <c r="C462" s="278" t="s">
        <v>14</v>
      </c>
      <c r="D462" s="278" t="s">
        <v>8</v>
      </c>
      <c r="E462" s="265">
        <v>20</v>
      </c>
      <c r="F462" s="266">
        <v>45.95</v>
      </c>
      <c r="G462" s="266">
        <v>60.8</v>
      </c>
      <c r="H462" s="267">
        <v>0.75575657894736847</v>
      </c>
      <c r="I462" s="267">
        <v>0.85</v>
      </c>
      <c r="J462" s="169">
        <v>307200</v>
      </c>
      <c r="K462" s="273"/>
      <c r="L462" s="274">
        <v>48.45</v>
      </c>
      <c r="M462" s="274">
        <f>L462/I462</f>
        <v>57.000000000000007</v>
      </c>
      <c r="O462" s="275">
        <v>4</v>
      </c>
      <c r="P462" s="169">
        <v>283800</v>
      </c>
      <c r="Q462" s="276">
        <v>37</v>
      </c>
      <c r="R462" s="276">
        <v>67.189417518897287</v>
      </c>
      <c r="S462" s="276">
        <v>35.666666666666664</v>
      </c>
      <c r="T462" s="277">
        <v>0.53237410071942448</v>
      </c>
      <c r="U462" s="277">
        <v>69.5</v>
      </c>
      <c r="W462" s="67" t="s">
        <v>20</v>
      </c>
      <c r="X462" s="67" t="s">
        <v>8</v>
      </c>
      <c r="Y462" s="67" t="s">
        <v>14</v>
      </c>
      <c r="Z462" s="67" t="s">
        <v>833</v>
      </c>
      <c r="AA462" s="317">
        <v>297300</v>
      </c>
      <c r="AB462" s="71">
        <v>9</v>
      </c>
      <c r="AC462" s="67" t="s">
        <v>826</v>
      </c>
      <c r="AD462" s="59">
        <v>564</v>
      </c>
      <c r="AE462" s="305">
        <v>0.7</v>
      </c>
      <c r="AF462" s="305">
        <v>44</v>
      </c>
      <c r="AG462" s="305">
        <v>63</v>
      </c>
      <c r="AH462" s="305">
        <v>37</v>
      </c>
      <c r="AI462" s="316">
        <v>60</v>
      </c>
    </row>
    <row r="463" spans="1:35" s="86" customFormat="1">
      <c r="A463" s="170" t="s">
        <v>378</v>
      </c>
      <c r="B463" s="272" t="s">
        <v>105</v>
      </c>
      <c r="C463" s="278" t="s">
        <v>8</v>
      </c>
      <c r="D463" s="278"/>
      <c r="E463" s="265">
        <v>18</v>
      </c>
      <c r="F463" s="266">
        <v>66.222222222222229</v>
      </c>
      <c r="G463" s="266">
        <v>76.500000000000014</v>
      </c>
      <c r="H463" s="267">
        <v>0.86564996368917935</v>
      </c>
      <c r="I463" s="267">
        <v>0.81</v>
      </c>
      <c r="J463" s="169">
        <v>442700</v>
      </c>
      <c r="K463" s="85"/>
      <c r="L463" s="274">
        <v>60.857142857142854</v>
      </c>
      <c r="M463" s="274">
        <f>L463/I463</f>
        <v>75.132275132275126</v>
      </c>
      <c r="O463" s="275">
        <v>4</v>
      </c>
      <c r="P463" s="169">
        <v>384500</v>
      </c>
      <c r="Q463" s="276">
        <v>44.75</v>
      </c>
      <c r="R463" s="276">
        <v>43.964873277012003</v>
      </c>
      <c r="S463" s="276">
        <v>51</v>
      </c>
      <c r="T463" s="277">
        <v>0.76170212765957446</v>
      </c>
      <c r="U463" s="277">
        <v>58.75</v>
      </c>
      <c r="W463" s="67" t="s">
        <v>378</v>
      </c>
      <c r="X463" s="67" t="s">
        <v>8</v>
      </c>
      <c r="Y463" s="67"/>
      <c r="Z463" s="67" t="s">
        <v>828</v>
      </c>
      <c r="AA463" s="317">
        <v>341500</v>
      </c>
      <c r="AB463" s="71">
        <v>9</v>
      </c>
      <c r="AC463" s="67" t="s">
        <v>826</v>
      </c>
      <c r="AD463" s="59">
        <v>581</v>
      </c>
      <c r="AE463" s="305">
        <v>0.73</v>
      </c>
      <c r="AF463" s="305">
        <v>47</v>
      </c>
      <c r="AG463" s="305">
        <v>65</v>
      </c>
      <c r="AH463" s="305">
        <v>43</v>
      </c>
      <c r="AI463" s="316">
        <v>76</v>
      </c>
    </row>
    <row r="464" spans="1:35" s="86" customFormat="1">
      <c r="A464" s="170" t="s">
        <v>100</v>
      </c>
      <c r="B464" s="272" t="s">
        <v>58</v>
      </c>
      <c r="C464" s="172" t="s">
        <v>8</v>
      </c>
      <c r="D464" s="172" t="s">
        <v>6</v>
      </c>
      <c r="E464" s="265">
        <v>20</v>
      </c>
      <c r="F464" s="266">
        <v>48.85</v>
      </c>
      <c r="G464" s="266">
        <v>77.300000000000011</v>
      </c>
      <c r="H464" s="267">
        <v>0.63195342820181111</v>
      </c>
      <c r="I464" s="267">
        <v>0.63</v>
      </c>
      <c r="J464" s="169">
        <v>326500</v>
      </c>
      <c r="K464" s="85"/>
      <c r="L464" s="274">
        <v>47.166666666666664</v>
      </c>
      <c r="M464" s="274">
        <f>L464/I464</f>
        <v>74.86772486772486</v>
      </c>
      <c r="O464" s="275">
        <v>4</v>
      </c>
      <c r="P464" s="169">
        <v>336500</v>
      </c>
      <c r="Q464" s="276">
        <v>61.75</v>
      </c>
      <c r="R464" s="276">
        <v>74.622054246331686</v>
      </c>
      <c r="S464" s="276">
        <v>36.666666666666664</v>
      </c>
      <c r="T464" s="277">
        <v>0.78164556962025311</v>
      </c>
      <c r="U464" s="277">
        <v>79</v>
      </c>
      <c r="W464" s="67" t="s">
        <v>100</v>
      </c>
      <c r="X464" s="67" t="s">
        <v>8</v>
      </c>
      <c r="Y464" s="67" t="s">
        <v>6</v>
      </c>
      <c r="Z464" s="67" t="s">
        <v>829</v>
      </c>
      <c r="AA464" s="317">
        <v>327800</v>
      </c>
      <c r="AB464" s="71">
        <v>9</v>
      </c>
      <c r="AC464" s="67" t="s">
        <v>826</v>
      </c>
      <c r="AD464" s="59">
        <v>701</v>
      </c>
      <c r="AE464" s="305">
        <v>0.73</v>
      </c>
      <c r="AF464" s="305">
        <v>57</v>
      </c>
      <c r="AG464" s="305">
        <v>78</v>
      </c>
      <c r="AH464" s="305">
        <v>53</v>
      </c>
      <c r="AI464" s="316">
        <v>22</v>
      </c>
    </row>
    <row r="465" spans="1:35" s="86" customFormat="1">
      <c r="A465" s="170" t="s">
        <v>78</v>
      </c>
      <c r="B465" s="272" t="s">
        <v>53</v>
      </c>
      <c r="C465" s="172" t="s">
        <v>397</v>
      </c>
      <c r="D465" s="172" t="s">
        <v>37</v>
      </c>
      <c r="E465" s="265">
        <v>7</v>
      </c>
      <c r="F465" s="266">
        <v>43.142857142857146</v>
      </c>
      <c r="G465" s="266">
        <v>64.285714285714292</v>
      </c>
      <c r="H465" s="267">
        <v>0.6711111111111111</v>
      </c>
      <c r="I465" s="267">
        <v>0.57999999999999996</v>
      </c>
      <c r="J465" s="169">
        <v>259600</v>
      </c>
      <c r="K465" s="273"/>
      <c r="L465" s="274">
        <v>32.75</v>
      </c>
      <c r="M465" s="274">
        <f>L465/I465</f>
        <v>56.465517241379317</v>
      </c>
      <c r="O465" s="275">
        <v>0</v>
      </c>
      <c r="P465" s="169">
        <v>259600</v>
      </c>
      <c r="Q465" s="276">
        <v>0</v>
      </c>
      <c r="R465" s="276">
        <v>38.476359863643104</v>
      </c>
      <c r="S465" s="276">
        <v>0</v>
      </c>
      <c r="T465" s="277">
        <v>0</v>
      </c>
      <c r="U465" s="277">
        <v>0</v>
      </c>
      <c r="W465" s="67" t="s">
        <v>78</v>
      </c>
      <c r="X465" s="67" t="s">
        <v>397</v>
      </c>
      <c r="Y465" s="67" t="s">
        <v>37</v>
      </c>
      <c r="Z465" s="67" t="s">
        <v>834</v>
      </c>
      <c r="AA465" s="317">
        <v>259600</v>
      </c>
      <c r="AB465" s="71">
        <v>2</v>
      </c>
      <c r="AC465" s="67" t="s">
        <v>826</v>
      </c>
      <c r="AD465" s="59">
        <v>97</v>
      </c>
      <c r="AE465" s="305">
        <v>0.52</v>
      </c>
      <c r="AF465" s="305">
        <v>25</v>
      </c>
      <c r="AG465" s="305">
        <v>49</v>
      </c>
      <c r="AH465" s="305">
        <v>0</v>
      </c>
      <c r="AI465" s="316">
        <v>70</v>
      </c>
    </row>
    <row r="466" spans="1:35" s="86" customFormat="1" ht="17.25" customHeight="1">
      <c r="A466" s="170" t="s">
        <v>79</v>
      </c>
      <c r="B466" s="272" t="s">
        <v>53</v>
      </c>
      <c r="C466" s="278" t="s">
        <v>37</v>
      </c>
      <c r="D466" s="278"/>
      <c r="E466" s="265">
        <v>21</v>
      </c>
      <c r="F466" s="266">
        <v>69.857142857142861</v>
      </c>
      <c r="G466" s="266">
        <v>78.285714285714292</v>
      </c>
      <c r="H466" s="267">
        <v>0.89233576642335766</v>
      </c>
      <c r="I466" s="267">
        <v>0.96</v>
      </c>
      <c r="J466" s="169">
        <v>467000</v>
      </c>
      <c r="K466" s="85"/>
      <c r="L466" s="268">
        <v>77</v>
      </c>
      <c r="M466" s="274">
        <f>L466/I466</f>
        <v>80.208333333333343</v>
      </c>
      <c r="O466" s="275">
        <v>4</v>
      </c>
      <c r="P466" s="169">
        <v>439300</v>
      </c>
      <c r="Q466" s="276">
        <v>66.25</v>
      </c>
      <c r="R466" s="276">
        <v>47.331258337038719</v>
      </c>
      <c r="S466" s="276">
        <v>71.333333333333329</v>
      </c>
      <c r="T466" s="277">
        <v>0.79579579579579585</v>
      </c>
      <c r="U466" s="277">
        <v>83.25</v>
      </c>
      <c r="W466" s="67" t="s">
        <v>79</v>
      </c>
      <c r="X466" s="67" t="s">
        <v>37</v>
      </c>
      <c r="Y466" s="67"/>
      <c r="Z466" s="67" t="s">
        <v>834</v>
      </c>
      <c r="AA466" s="317">
        <v>448900</v>
      </c>
      <c r="AB466" s="71">
        <v>6</v>
      </c>
      <c r="AC466" s="67" t="s">
        <v>826</v>
      </c>
      <c r="AD466" s="59">
        <v>489</v>
      </c>
      <c r="AE466" s="305">
        <v>0.74</v>
      </c>
      <c r="AF466" s="305">
        <v>61</v>
      </c>
      <c r="AG466" s="305">
        <v>82</v>
      </c>
      <c r="AH466" s="305">
        <v>75</v>
      </c>
      <c r="AI466" s="316">
        <v>110</v>
      </c>
    </row>
    <row r="467" spans="1:35" s="86" customFormat="1">
      <c r="A467" s="170" t="s">
        <v>754</v>
      </c>
      <c r="B467" s="272" t="s">
        <v>4</v>
      </c>
      <c r="C467" s="172" t="s">
        <v>14</v>
      </c>
      <c r="D467" s="172" t="s">
        <v>8</v>
      </c>
      <c r="E467" s="265">
        <v>0</v>
      </c>
      <c r="F467" s="266">
        <v>0</v>
      </c>
      <c r="G467" s="266" t="s">
        <v>693</v>
      </c>
      <c r="H467" s="267">
        <v>0</v>
      </c>
      <c r="I467" s="267">
        <v>0</v>
      </c>
      <c r="J467" s="169">
        <v>122600</v>
      </c>
      <c r="K467" s="85"/>
      <c r="L467" s="274">
        <v>0</v>
      </c>
      <c r="M467" s="274">
        <v>0</v>
      </c>
      <c r="O467" s="275">
        <v>0</v>
      </c>
      <c r="P467" s="169">
        <v>122600</v>
      </c>
      <c r="Q467" s="276">
        <v>0</v>
      </c>
      <c r="R467" s="276">
        <v>18.171038980287534</v>
      </c>
      <c r="S467" s="276">
        <v>0</v>
      </c>
      <c r="T467" s="277">
        <v>0</v>
      </c>
      <c r="U467" s="277">
        <v>0</v>
      </c>
      <c r="W467" s="67"/>
      <c r="X467" s="67"/>
      <c r="Y467" s="67"/>
      <c r="Z467" s="67"/>
      <c r="AA467" s="318">
        <v>122600</v>
      </c>
      <c r="AB467" s="310">
        <v>0</v>
      </c>
      <c r="AC467" s="67"/>
      <c r="AD467" s="59"/>
      <c r="AE467" s="294">
        <v>0</v>
      </c>
      <c r="AF467" s="293">
        <v>0</v>
      </c>
      <c r="AG467" s="294">
        <v>0</v>
      </c>
      <c r="AH467" s="293">
        <v>0</v>
      </c>
      <c r="AI467" s="293">
        <v>18.171038980287534</v>
      </c>
    </row>
    <row r="468" spans="1:35" s="86" customFormat="1">
      <c r="A468" s="170" t="s">
        <v>50</v>
      </c>
      <c r="B468" s="272" t="s">
        <v>31</v>
      </c>
      <c r="C468" s="172" t="s">
        <v>14</v>
      </c>
      <c r="D468" s="172"/>
      <c r="E468" s="265">
        <v>24</v>
      </c>
      <c r="F468" s="266">
        <v>56.333333333333336</v>
      </c>
      <c r="G468" s="266">
        <v>59.625</v>
      </c>
      <c r="H468" s="267">
        <v>0.94479385045422781</v>
      </c>
      <c r="I468" s="267">
        <v>0.99</v>
      </c>
      <c r="J468" s="169">
        <v>376600</v>
      </c>
      <c r="L468" s="274">
        <v>61.473684210526315</v>
      </c>
      <c r="M468" s="274">
        <f>L468/I468</f>
        <v>62.09463051568315</v>
      </c>
      <c r="O468" s="275">
        <v>4</v>
      </c>
      <c r="P468" s="169">
        <v>353900</v>
      </c>
      <c r="Q468" s="276">
        <v>47.5</v>
      </c>
      <c r="R468" s="276">
        <v>53.358826144953326</v>
      </c>
      <c r="S468" s="276">
        <v>50</v>
      </c>
      <c r="T468" s="277">
        <v>0.81196581196581197</v>
      </c>
      <c r="U468" s="277">
        <v>58.5</v>
      </c>
      <c r="W468" s="67" t="s">
        <v>50</v>
      </c>
      <c r="X468" s="67" t="s">
        <v>14</v>
      </c>
      <c r="Y468" s="67"/>
      <c r="Z468" s="67" t="s">
        <v>825</v>
      </c>
      <c r="AA468" s="317">
        <v>412900</v>
      </c>
      <c r="AB468" s="71">
        <v>9</v>
      </c>
      <c r="AC468" s="67" t="s">
        <v>826</v>
      </c>
      <c r="AD468" s="59">
        <v>568</v>
      </c>
      <c r="AE468" s="305">
        <v>0.93</v>
      </c>
      <c r="AF468" s="305">
        <v>59</v>
      </c>
      <c r="AG468" s="305">
        <v>63</v>
      </c>
      <c r="AH468" s="305">
        <v>68</v>
      </c>
      <c r="AI468" s="316">
        <v>61</v>
      </c>
    </row>
    <row r="469" spans="1:35" s="86" customFormat="1">
      <c r="A469" s="170" t="s">
        <v>310</v>
      </c>
      <c r="B469" s="272" t="s">
        <v>23</v>
      </c>
      <c r="C469" s="172" t="s">
        <v>6</v>
      </c>
      <c r="D469" s="278" t="s">
        <v>3</v>
      </c>
      <c r="E469" s="265">
        <v>12</v>
      </c>
      <c r="F469" s="266">
        <v>35.666666666666664</v>
      </c>
      <c r="G469" s="266">
        <v>68.666666666666657</v>
      </c>
      <c r="H469" s="267">
        <v>0.51941747572815533</v>
      </c>
      <c r="I469" s="267">
        <v>0.51</v>
      </c>
      <c r="J469" s="169">
        <v>238400</v>
      </c>
      <c r="K469" s="273"/>
      <c r="L469" s="268">
        <v>41.75</v>
      </c>
      <c r="M469" s="274">
        <f>L469/I469</f>
        <v>81.862745098039213</v>
      </c>
      <c r="O469" s="275">
        <v>1</v>
      </c>
      <c r="P469" s="169">
        <v>238400</v>
      </c>
      <c r="Q469" s="276">
        <v>64</v>
      </c>
      <c r="R469" s="276">
        <v>-21.997332147621165</v>
      </c>
      <c r="S469" s="276">
        <v>64</v>
      </c>
      <c r="T469" s="277">
        <v>0.8</v>
      </c>
      <c r="U469" s="277">
        <v>80</v>
      </c>
      <c r="W469" s="67" t="s">
        <v>310</v>
      </c>
      <c r="X469" s="67" t="s">
        <v>6</v>
      </c>
      <c r="Y469" s="67" t="s">
        <v>3</v>
      </c>
      <c r="Z469" s="67" t="s">
        <v>827</v>
      </c>
      <c r="AA469" s="317">
        <v>271200</v>
      </c>
      <c r="AB469" s="71">
        <v>3</v>
      </c>
      <c r="AC469" s="67" t="s">
        <v>826</v>
      </c>
      <c r="AD469" s="59">
        <v>231</v>
      </c>
      <c r="AE469" s="305">
        <v>0.75</v>
      </c>
      <c r="AF469" s="305">
        <v>58</v>
      </c>
      <c r="AG469" s="305">
        <v>77</v>
      </c>
      <c r="AH469" s="305">
        <v>58</v>
      </c>
      <c r="AI469" s="316">
        <v>16</v>
      </c>
    </row>
    <row r="470" spans="1:35" s="86" customFormat="1">
      <c r="A470" s="170" t="s">
        <v>375</v>
      </c>
      <c r="B470" s="272" t="s">
        <v>55</v>
      </c>
      <c r="C470" s="278" t="s">
        <v>37</v>
      </c>
      <c r="D470" s="278" t="s">
        <v>536</v>
      </c>
      <c r="E470" s="265">
        <v>24</v>
      </c>
      <c r="F470" s="266">
        <v>51.208333333333336</v>
      </c>
      <c r="G470" s="266">
        <v>80.208333333333329</v>
      </c>
      <c r="H470" s="267">
        <v>0.63844155844155848</v>
      </c>
      <c r="I470" s="267">
        <v>0.64</v>
      </c>
      <c r="J470" s="169">
        <v>342300</v>
      </c>
      <c r="K470" s="273"/>
      <c r="L470" s="268">
        <v>51.545454545454547</v>
      </c>
      <c r="M470" s="274">
        <f>L470/I470</f>
        <v>80.539772727272734</v>
      </c>
      <c r="O470" s="275">
        <v>4</v>
      </c>
      <c r="P470" s="169">
        <v>296400</v>
      </c>
      <c r="Q470" s="276">
        <v>36.5</v>
      </c>
      <c r="R470" s="276">
        <v>49.791907514450855</v>
      </c>
      <c r="S470" s="276">
        <v>33.666666666666664</v>
      </c>
      <c r="T470" s="277">
        <v>0.45624999999999999</v>
      </c>
      <c r="U470" s="277">
        <v>80</v>
      </c>
      <c r="W470" s="67" t="s">
        <v>375</v>
      </c>
      <c r="X470" s="67" t="s">
        <v>37</v>
      </c>
      <c r="Y470" s="303">
        <v>42952</v>
      </c>
      <c r="Z470" s="67" t="s">
        <v>839</v>
      </c>
      <c r="AA470" s="317">
        <v>284300</v>
      </c>
      <c r="AB470" s="71">
        <v>9</v>
      </c>
      <c r="AC470" s="67" t="s">
        <v>826</v>
      </c>
      <c r="AD470" s="59">
        <v>720</v>
      </c>
      <c r="AE470" s="305">
        <v>0.53</v>
      </c>
      <c r="AF470" s="305">
        <v>42</v>
      </c>
      <c r="AG470" s="305">
        <v>80</v>
      </c>
      <c r="AH470" s="305">
        <v>52</v>
      </c>
      <c r="AI470" s="316">
        <v>17</v>
      </c>
    </row>
    <row r="471" spans="1:35" s="86" customFormat="1">
      <c r="A471" s="170" t="s">
        <v>755</v>
      </c>
      <c r="B471" s="272" t="s">
        <v>657</v>
      </c>
      <c r="C471" s="278" t="s">
        <v>37</v>
      </c>
      <c r="D471" s="278"/>
      <c r="E471" s="265">
        <v>0</v>
      </c>
      <c r="F471" s="266">
        <v>0</v>
      </c>
      <c r="G471" s="266" t="s">
        <v>693</v>
      </c>
      <c r="H471" s="267">
        <v>0</v>
      </c>
      <c r="I471" s="267">
        <v>0</v>
      </c>
      <c r="J471" s="169">
        <v>122600</v>
      </c>
      <c r="L471" s="274">
        <v>0</v>
      </c>
      <c r="M471" s="274">
        <v>0</v>
      </c>
      <c r="O471" s="275">
        <v>0</v>
      </c>
      <c r="P471" s="169">
        <v>122600</v>
      </c>
      <c r="Q471" s="276">
        <v>0</v>
      </c>
      <c r="R471" s="276">
        <v>18.171038980287534</v>
      </c>
      <c r="S471" s="276">
        <v>0</v>
      </c>
      <c r="T471" s="277">
        <v>0</v>
      </c>
      <c r="U471" s="277">
        <v>0</v>
      </c>
      <c r="W471" s="67"/>
      <c r="X471" s="67"/>
      <c r="Y471" s="303"/>
      <c r="Z471" s="67"/>
      <c r="AA471" s="318">
        <v>122600</v>
      </c>
      <c r="AB471" s="310">
        <v>0</v>
      </c>
      <c r="AC471" s="67"/>
      <c r="AD471" s="59"/>
      <c r="AE471" s="294">
        <v>0</v>
      </c>
      <c r="AF471" s="293">
        <v>0</v>
      </c>
      <c r="AG471" s="294">
        <v>0</v>
      </c>
      <c r="AH471" s="293">
        <v>0</v>
      </c>
      <c r="AI471" s="293">
        <v>18.171038980287534</v>
      </c>
    </row>
    <row r="472" spans="1:35" s="86" customFormat="1">
      <c r="A472" s="170" t="s">
        <v>263</v>
      </c>
      <c r="B472" s="272" t="s">
        <v>566</v>
      </c>
      <c r="C472" s="174" t="s">
        <v>14</v>
      </c>
      <c r="D472" s="174" t="s">
        <v>8</v>
      </c>
      <c r="E472" s="265">
        <v>23</v>
      </c>
      <c r="F472" s="266">
        <v>65.521739130434781</v>
      </c>
      <c r="G472" s="266">
        <v>69.739130434782609</v>
      </c>
      <c r="H472" s="267">
        <v>0.93952618453865333</v>
      </c>
      <c r="I472" s="267">
        <v>1.05</v>
      </c>
      <c r="J472" s="169">
        <v>438000</v>
      </c>
      <c r="K472" s="85"/>
      <c r="L472" s="274">
        <v>49.130434782608695</v>
      </c>
      <c r="M472" s="274">
        <f>L472/I472</f>
        <v>46.790890269151134</v>
      </c>
      <c r="O472" s="275">
        <v>4</v>
      </c>
      <c r="P472" s="169">
        <v>420900</v>
      </c>
      <c r="Q472" s="276">
        <v>59.5</v>
      </c>
      <c r="R472" s="276">
        <v>81.149844375277894</v>
      </c>
      <c r="S472" s="276">
        <v>59.666666666666664</v>
      </c>
      <c r="T472" s="277">
        <v>0.80405405405405406</v>
      </c>
      <c r="U472" s="277">
        <v>74</v>
      </c>
      <c r="W472" s="67" t="s">
        <v>263</v>
      </c>
      <c r="X472" s="67" t="s">
        <v>14</v>
      </c>
      <c r="Y472" s="67" t="s">
        <v>8</v>
      </c>
      <c r="Z472" s="67" t="s">
        <v>837</v>
      </c>
      <c r="AA472" s="317">
        <v>472200</v>
      </c>
      <c r="AB472" s="71">
        <v>9</v>
      </c>
      <c r="AC472" s="67" t="s">
        <v>826</v>
      </c>
      <c r="AD472" s="59">
        <v>675</v>
      </c>
      <c r="AE472" s="305">
        <v>0.92</v>
      </c>
      <c r="AF472" s="305">
        <v>69</v>
      </c>
      <c r="AG472" s="305">
        <v>75</v>
      </c>
      <c r="AH472" s="305">
        <v>90</v>
      </c>
      <c r="AI472" s="316">
        <v>42</v>
      </c>
    </row>
    <row r="473" spans="1:35" s="86" customFormat="1">
      <c r="A473" s="170" t="s">
        <v>265</v>
      </c>
      <c r="B473" s="272" t="s">
        <v>566</v>
      </c>
      <c r="C473" s="174" t="s">
        <v>6</v>
      </c>
      <c r="D473" s="174" t="s">
        <v>3</v>
      </c>
      <c r="E473" s="265">
        <v>23</v>
      </c>
      <c r="F473" s="266">
        <v>65.434782608695656</v>
      </c>
      <c r="G473" s="266">
        <v>80.086956521739125</v>
      </c>
      <c r="H473" s="267">
        <v>0.8170466883821933</v>
      </c>
      <c r="I473" s="267">
        <v>0.61</v>
      </c>
      <c r="J473" s="169">
        <v>437400</v>
      </c>
      <c r="K473" s="85"/>
      <c r="L473" s="274">
        <v>45</v>
      </c>
      <c r="M473" s="274">
        <f>L473/I473</f>
        <v>73.770491803278688</v>
      </c>
      <c r="O473" s="275">
        <v>4</v>
      </c>
      <c r="P473" s="169">
        <v>444200</v>
      </c>
      <c r="Q473" s="276">
        <v>64</v>
      </c>
      <c r="R473" s="276">
        <v>77.510004446420623</v>
      </c>
      <c r="S473" s="276">
        <v>74</v>
      </c>
      <c r="T473" s="277">
        <v>0.83660130718954251</v>
      </c>
      <c r="U473" s="277">
        <v>76.5</v>
      </c>
      <c r="W473" s="67" t="s">
        <v>265</v>
      </c>
      <c r="X473" s="67" t="s">
        <v>3</v>
      </c>
      <c r="Y473" s="67" t="s">
        <v>6</v>
      </c>
      <c r="Z473" s="67" t="s">
        <v>837</v>
      </c>
      <c r="AA473" s="317">
        <v>468500</v>
      </c>
      <c r="AB473" s="71">
        <v>9</v>
      </c>
      <c r="AC473" s="67" t="s">
        <v>826</v>
      </c>
      <c r="AD473" s="59">
        <v>711</v>
      </c>
      <c r="AE473" s="305">
        <v>0.9</v>
      </c>
      <c r="AF473" s="305">
        <v>71</v>
      </c>
      <c r="AG473" s="305">
        <v>79</v>
      </c>
      <c r="AH473" s="305">
        <v>86</v>
      </c>
      <c r="AI473" s="316">
        <v>50</v>
      </c>
    </row>
    <row r="474" spans="1:35" s="86" customFormat="1">
      <c r="A474" s="287" t="s">
        <v>804</v>
      </c>
      <c r="B474" s="280" t="s">
        <v>53</v>
      </c>
      <c r="C474" s="193" t="s">
        <v>6</v>
      </c>
      <c r="D474" s="193"/>
      <c r="E474" s="282">
        <v>0</v>
      </c>
      <c r="F474" s="283">
        <v>0</v>
      </c>
      <c r="G474" s="283">
        <v>0</v>
      </c>
      <c r="H474" s="284">
        <v>0</v>
      </c>
      <c r="I474" s="284">
        <v>0</v>
      </c>
      <c r="J474" s="180">
        <v>122600</v>
      </c>
      <c r="K474" s="285"/>
      <c r="L474" s="291">
        <v>0</v>
      </c>
      <c r="M474" s="286">
        <v>0</v>
      </c>
      <c r="N474" s="287"/>
      <c r="O474" s="288">
        <v>0</v>
      </c>
      <c r="P474" s="180">
        <v>122600</v>
      </c>
      <c r="Q474" s="289">
        <v>0</v>
      </c>
      <c r="R474" s="289">
        <v>18.171038980287534</v>
      </c>
      <c r="S474" s="289">
        <v>0</v>
      </c>
      <c r="T474" s="290">
        <v>0</v>
      </c>
      <c r="U474" s="290">
        <v>0</v>
      </c>
      <c r="W474" s="67"/>
      <c r="X474" s="67"/>
      <c r="Y474" s="67"/>
      <c r="Z474" s="67"/>
      <c r="AA474" s="318">
        <v>122600</v>
      </c>
      <c r="AB474" s="310">
        <v>0</v>
      </c>
      <c r="AC474" s="67"/>
      <c r="AD474" s="59"/>
      <c r="AE474" s="294">
        <v>0</v>
      </c>
      <c r="AF474" s="293">
        <v>0</v>
      </c>
      <c r="AG474" s="294">
        <v>0</v>
      </c>
      <c r="AH474" s="293">
        <v>0</v>
      </c>
      <c r="AI474" s="293">
        <v>18.171038980287534</v>
      </c>
    </row>
    <row r="475" spans="1:35" s="86" customFormat="1">
      <c r="A475" s="170" t="s">
        <v>620</v>
      </c>
      <c r="B475" s="272" t="s">
        <v>31</v>
      </c>
      <c r="C475" s="174" t="s">
        <v>14</v>
      </c>
      <c r="D475" s="174"/>
      <c r="E475" s="265">
        <v>0</v>
      </c>
      <c r="F475" s="266">
        <v>0</v>
      </c>
      <c r="G475" s="266" t="s">
        <v>693</v>
      </c>
      <c r="H475" s="267">
        <v>0</v>
      </c>
      <c r="I475" s="267">
        <v>0</v>
      </c>
      <c r="J475" s="169">
        <v>122600</v>
      </c>
      <c r="L475" s="274">
        <v>0</v>
      </c>
      <c r="M475" s="274">
        <v>0</v>
      </c>
      <c r="O475" s="275">
        <v>0</v>
      </c>
      <c r="P475" s="169">
        <v>122600</v>
      </c>
      <c r="Q475" s="276">
        <v>0</v>
      </c>
      <c r="R475" s="276">
        <v>18.171038980287534</v>
      </c>
      <c r="S475" s="276">
        <v>0</v>
      </c>
      <c r="T475" s="277">
        <v>0</v>
      </c>
      <c r="U475" s="277">
        <v>0</v>
      </c>
      <c r="W475" s="67"/>
      <c r="X475" s="67"/>
      <c r="Y475" s="67"/>
      <c r="Z475" s="67"/>
      <c r="AA475" s="318">
        <v>122600</v>
      </c>
      <c r="AB475" s="310">
        <v>0</v>
      </c>
      <c r="AC475" s="67"/>
      <c r="AD475" s="59"/>
      <c r="AE475" s="294">
        <v>0</v>
      </c>
      <c r="AF475" s="293">
        <v>0</v>
      </c>
      <c r="AG475" s="294">
        <v>0</v>
      </c>
      <c r="AH475" s="293">
        <v>0</v>
      </c>
      <c r="AI475" s="293">
        <v>18.171038980287534</v>
      </c>
    </row>
    <row r="476" spans="1:35" s="86" customFormat="1">
      <c r="A476" s="170" t="s">
        <v>756</v>
      </c>
      <c r="B476" s="272" t="s">
        <v>82</v>
      </c>
      <c r="C476" s="172" t="s">
        <v>6</v>
      </c>
      <c r="D476" s="278"/>
      <c r="E476" s="265">
        <v>0</v>
      </c>
      <c r="F476" s="266">
        <v>0</v>
      </c>
      <c r="G476" s="266" t="s">
        <v>693</v>
      </c>
      <c r="H476" s="267">
        <v>0</v>
      </c>
      <c r="I476" s="267">
        <v>0</v>
      </c>
      <c r="J476" s="169">
        <v>122600</v>
      </c>
      <c r="L476" s="274">
        <v>0</v>
      </c>
      <c r="M476" s="274">
        <v>0</v>
      </c>
      <c r="O476" s="275">
        <v>0</v>
      </c>
      <c r="P476" s="169">
        <v>122600</v>
      </c>
      <c r="Q476" s="276">
        <v>0</v>
      </c>
      <c r="R476" s="276">
        <v>18.171038980287534</v>
      </c>
      <c r="S476" s="276">
        <v>0</v>
      </c>
      <c r="T476" s="277">
        <v>0</v>
      </c>
      <c r="U476" s="277">
        <v>0</v>
      </c>
      <c r="W476" s="67"/>
      <c r="X476" s="67"/>
      <c r="Y476" s="67"/>
      <c r="Z476" s="67"/>
      <c r="AA476" s="318">
        <v>122600</v>
      </c>
      <c r="AB476" s="310">
        <v>0</v>
      </c>
      <c r="AC476" s="67"/>
      <c r="AD476" s="59"/>
      <c r="AE476" s="294">
        <v>0</v>
      </c>
      <c r="AF476" s="293">
        <v>0</v>
      </c>
      <c r="AG476" s="294">
        <v>0</v>
      </c>
      <c r="AH476" s="293">
        <v>0</v>
      </c>
      <c r="AI476" s="293">
        <v>18.171038980287534</v>
      </c>
    </row>
    <row r="477" spans="1:35" s="86" customFormat="1">
      <c r="A477" s="170" t="s">
        <v>527</v>
      </c>
      <c r="B477" s="272" t="s">
        <v>106</v>
      </c>
      <c r="C477" s="278" t="s">
        <v>14</v>
      </c>
      <c r="D477" s="278"/>
      <c r="E477" s="265">
        <v>0</v>
      </c>
      <c r="F477" s="266">
        <v>0</v>
      </c>
      <c r="G477" s="266" t="s">
        <v>693</v>
      </c>
      <c r="H477" s="267">
        <v>0</v>
      </c>
      <c r="I477" s="267">
        <v>0</v>
      </c>
      <c r="J477" s="169">
        <v>122600</v>
      </c>
      <c r="L477" s="274">
        <v>0</v>
      </c>
      <c r="M477" s="274">
        <v>0</v>
      </c>
      <c r="O477" s="275">
        <v>0</v>
      </c>
      <c r="P477" s="169">
        <v>122600</v>
      </c>
      <c r="Q477" s="276">
        <v>0</v>
      </c>
      <c r="R477" s="276">
        <v>18.171038980287534</v>
      </c>
      <c r="S477" s="276">
        <v>0</v>
      </c>
      <c r="T477" s="277">
        <v>0</v>
      </c>
      <c r="U477" s="277">
        <v>0</v>
      </c>
      <c r="W477" s="67"/>
      <c r="X477" s="67"/>
      <c r="Y477" s="67"/>
      <c r="Z477" s="67"/>
      <c r="AA477" s="318">
        <v>122600</v>
      </c>
      <c r="AB477" s="310">
        <v>0</v>
      </c>
      <c r="AC477" s="67"/>
      <c r="AD477" s="59"/>
      <c r="AE477" s="294">
        <v>0</v>
      </c>
      <c r="AF477" s="293">
        <v>0</v>
      </c>
      <c r="AG477" s="294">
        <v>0</v>
      </c>
      <c r="AH477" s="293">
        <v>0</v>
      </c>
      <c r="AI477" s="293">
        <v>18.171038980287534</v>
      </c>
    </row>
    <row r="478" spans="1:35" s="86" customFormat="1">
      <c r="A478" s="170" t="s">
        <v>241</v>
      </c>
      <c r="B478" s="272" t="s">
        <v>105</v>
      </c>
      <c r="C478" s="172" t="s">
        <v>3</v>
      </c>
      <c r="D478" s="174"/>
      <c r="E478" s="265">
        <v>7</v>
      </c>
      <c r="F478" s="266">
        <v>53.857142857142854</v>
      </c>
      <c r="G478" s="266">
        <v>71</v>
      </c>
      <c r="H478" s="267">
        <v>0.75855130784708247</v>
      </c>
      <c r="I478" s="267">
        <v>0.97</v>
      </c>
      <c r="J478" s="169">
        <v>324000</v>
      </c>
      <c r="K478" s="85"/>
      <c r="L478" s="268">
        <v>77.416666666666671</v>
      </c>
      <c r="M478" s="274">
        <f>L478/I478</f>
        <v>79.810996563573894</v>
      </c>
      <c r="O478" s="275">
        <v>3</v>
      </c>
      <c r="P478" s="169">
        <v>305000</v>
      </c>
      <c r="Q478" s="276">
        <v>36.666666666666664</v>
      </c>
      <c r="R478" s="276">
        <v>99.615829257447757</v>
      </c>
      <c r="S478" s="276">
        <v>36.666666666666664</v>
      </c>
      <c r="T478" s="277">
        <v>0.58510638297872031</v>
      </c>
      <c r="U478" s="277">
        <v>62.666666666666998</v>
      </c>
      <c r="W478" s="67" t="s">
        <v>241</v>
      </c>
      <c r="X478" s="67" t="s">
        <v>3</v>
      </c>
      <c r="Y478" s="67"/>
      <c r="Z478" s="67" t="s">
        <v>828</v>
      </c>
      <c r="AA478" s="317">
        <v>349000</v>
      </c>
      <c r="AB478" s="71">
        <v>8</v>
      </c>
      <c r="AC478" s="67" t="s">
        <v>826</v>
      </c>
      <c r="AD478" s="59">
        <v>587</v>
      </c>
      <c r="AE478" s="305">
        <v>0.7</v>
      </c>
      <c r="AF478" s="305">
        <v>52</v>
      </c>
      <c r="AG478" s="305">
        <v>73</v>
      </c>
      <c r="AH478" s="305">
        <v>54</v>
      </c>
      <c r="AI478" s="316">
        <v>56</v>
      </c>
    </row>
    <row r="479" spans="1:35" s="86" customFormat="1">
      <c r="A479" s="287" t="s">
        <v>805</v>
      </c>
      <c r="B479" s="280" t="s">
        <v>28</v>
      </c>
      <c r="C479" s="181" t="s">
        <v>8</v>
      </c>
      <c r="D479" s="193"/>
      <c r="E479" s="282"/>
      <c r="F479" s="283"/>
      <c r="G479" s="283"/>
      <c r="H479" s="284"/>
      <c r="I479" s="284"/>
      <c r="J479" s="180">
        <v>237600</v>
      </c>
      <c r="K479" s="188"/>
      <c r="L479" s="291"/>
      <c r="M479" s="286"/>
      <c r="N479" s="287"/>
      <c r="O479" s="288">
        <v>0</v>
      </c>
      <c r="P479" s="180">
        <v>237600</v>
      </c>
      <c r="Q479" s="289">
        <v>0</v>
      </c>
      <c r="R479" s="289">
        <v>35.215651400622498</v>
      </c>
      <c r="S479" s="289">
        <v>0</v>
      </c>
      <c r="T479" s="290">
        <v>0</v>
      </c>
      <c r="U479" s="290">
        <v>0</v>
      </c>
      <c r="W479" s="67" t="s">
        <v>805</v>
      </c>
      <c r="X479" s="67" t="s">
        <v>8</v>
      </c>
      <c r="Y479" s="67"/>
      <c r="Z479" s="67" t="s">
        <v>838</v>
      </c>
      <c r="AA479" s="317">
        <v>212800</v>
      </c>
      <c r="AB479" s="71">
        <v>3</v>
      </c>
      <c r="AC479" s="67" t="s">
        <v>826</v>
      </c>
      <c r="AD479" s="59">
        <v>88</v>
      </c>
      <c r="AE479" s="305">
        <v>0.75</v>
      </c>
      <c r="AF479" s="305">
        <v>22</v>
      </c>
      <c r="AG479" s="305">
        <v>29</v>
      </c>
      <c r="AH479" s="305">
        <v>22</v>
      </c>
      <c r="AI479" s="316">
        <v>60</v>
      </c>
    </row>
    <row r="480" spans="1:35" s="86" customFormat="1" ht="19.5" customHeight="1">
      <c r="A480" s="170" t="s">
        <v>242</v>
      </c>
      <c r="B480" s="272" t="s">
        <v>107</v>
      </c>
      <c r="C480" s="172" t="s">
        <v>6</v>
      </c>
      <c r="D480" s="172"/>
      <c r="E480" s="265">
        <v>21</v>
      </c>
      <c r="F480" s="266">
        <v>49.761904761904759</v>
      </c>
      <c r="G480" s="266">
        <v>80.047619047619037</v>
      </c>
      <c r="H480" s="267">
        <v>0.62165377751338491</v>
      </c>
      <c r="I480" s="267">
        <v>0.61</v>
      </c>
      <c r="J480" s="169">
        <v>332600</v>
      </c>
      <c r="K480" s="85"/>
      <c r="L480" s="268">
        <v>49.291666666666664</v>
      </c>
      <c r="M480" s="274">
        <f>L480/I480</f>
        <v>80.80601092896174</v>
      </c>
      <c r="O480" s="275">
        <v>4</v>
      </c>
      <c r="P480" s="169">
        <v>385500</v>
      </c>
      <c r="Q480" s="276">
        <v>72.25</v>
      </c>
      <c r="R480" s="276">
        <v>50.409515340151188</v>
      </c>
      <c r="S480" s="276">
        <v>63.666666666666664</v>
      </c>
      <c r="T480" s="277">
        <v>0.90312499999999996</v>
      </c>
      <c r="U480" s="277">
        <v>80</v>
      </c>
      <c r="W480" s="67" t="s">
        <v>242</v>
      </c>
      <c r="X480" s="67" t="s">
        <v>6</v>
      </c>
      <c r="Y480" s="67"/>
      <c r="Z480" s="67" t="s">
        <v>835</v>
      </c>
      <c r="AA480" s="317">
        <v>291700</v>
      </c>
      <c r="AB480" s="71">
        <v>9</v>
      </c>
      <c r="AC480" s="67" t="s">
        <v>826</v>
      </c>
      <c r="AD480" s="59">
        <v>715</v>
      </c>
      <c r="AE480" s="305">
        <v>0.66</v>
      </c>
      <c r="AF480" s="305">
        <v>52</v>
      </c>
      <c r="AG480" s="305">
        <v>79</v>
      </c>
      <c r="AH480" s="305">
        <v>32</v>
      </c>
      <c r="AI480" s="316">
        <v>75</v>
      </c>
    </row>
    <row r="481" spans="1:35" s="86" customFormat="1">
      <c r="A481" s="170" t="s">
        <v>626</v>
      </c>
      <c r="B481" s="272" t="s">
        <v>22</v>
      </c>
      <c r="C481" s="172" t="s">
        <v>8</v>
      </c>
      <c r="D481" s="172" t="s">
        <v>6</v>
      </c>
      <c r="E481" s="265">
        <v>0</v>
      </c>
      <c r="F481" s="266">
        <v>0</v>
      </c>
      <c r="G481" s="266" t="s">
        <v>693</v>
      </c>
      <c r="H481" s="267">
        <v>0</v>
      </c>
      <c r="I481" s="267">
        <v>0</v>
      </c>
      <c r="J481" s="169">
        <v>219900</v>
      </c>
      <c r="K481" s="273"/>
      <c r="L481" s="274">
        <v>0</v>
      </c>
      <c r="M481" s="274">
        <v>0</v>
      </c>
      <c r="O481" s="275">
        <v>0</v>
      </c>
      <c r="P481" s="169">
        <v>219900</v>
      </c>
      <c r="Q481" s="276">
        <v>0</v>
      </c>
      <c r="R481" s="276">
        <v>32.59226322810138</v>
      </c>
      <c r="S481" s="276">
        <v>0</v>
      </c>
      <c r="T481" s="277">
        <v>0</v>
      </c>
      <c r="U481" s="277">
        <v>0</v>
      </c>
      <c r="W481" s="67"/>
      <c r="X481" s="67"/>
      <c r="Y481" s="67"/>
      <c r="Z481" s="67"/>
      <c r="AA481" s="318">
        <v>219900</v>
      </c>
      <c r="AB481" s="310">
        <v>0</v>
      </c>
      <c r="AC481" s="67"/>
      <c r="AD481" s="59"/>
      <c r="AE481" s="294">
        <v>0</v>
      </c>
      <c r="AF481" s="293">
        <v>0</v>
      </c>
      <c r="AG481" s="294">
        <v>0</v>
      </c>
      <c r="AH481" s="293">
        <v>0</v>
      </c>
      <c r="AI481" s="293">
        <v>33</v>
      </c>
    </row>
    <row r="482" spans="1:35" s="86" customFormat="1">
      <c r="A482" s="170" t="s">
        <v>195</v>
      </c>
      <c r="B482" s="272" t="s">
        <v>657</v>
      </c>
      <c r="C482" s="278" t="s">
        <v>8</v>
      </c>
      <c r="D482" s="278"/>
      <c r="E482" s="265">
        <v>23</v>
      </c>
      <c r="F482" s="266">
        <v>45.608695652173914</v>
      </c>
      <c r="G482" s="266">
        <v>64.347826086956516</v>
      </c>
      <c r="H482" s="267">
        <v>0.70878378378378382</v>
      </c>
      <c r="I482" s="267">
        <v>0.69</v>
      </c>
      <c r="J482" s="169">
        <v>304900</v>
      </c>
      <c r="K482" s="273"/>
      <c r="L482" s="268">
        <v>35.799999999999997</v>
      </c>
      <c r="M482" s="274">
        <f>L482/I482</f>
        <v>51.884057971014492</v>
      </c>
      <c r="O482" s="275">
        <v>4</v>
      </c>
      <c r="P482" s="169">
        <v>297300</v>
      </c>
      <c r="Q482" s="276">
        <v>41</v>
      </c>
      <c r="R482" s="276">
        <v>41.192085371276136</v>
      </c>
      <c r="S482" s="276">
        <v>46</v>
      </c>
      <c r="T482" s="277">
        <v>0.61423220973782766</v>
      </c>
      <c r="U482" s="277">
        <v>66.75</v>
      </c>
      <c r="W482" s="67" t="s">
        <v>195</v>
      </c>
      <c r="X482" s="67" t="s">
        <v>8</v>
      </c>
      <c r="Y482" s="67"/>
      <c r="Z482" s="67" t="s">
        <v>841</v>
      </c>
      <c r="AA482" s="317">
        <v>275600</v>
      </c>
      <c r="AB482" s="71">
        <v>9</v>
      </c>
      <c r="AC482" s="67" t="s">
        <v>826</v>
      </c>
      <c r="AD482" s="59">
        <v>535</v>
      </c>
      <c r="AE482" s="305">
        <v>0.69</v>
      </c>
      <c r="AF482" s="305">
        <v>41</v>
      </c>
      <c r="AG482" s="305">
        <v>59</v>
      </c>
      <c r="AH482" s="305">
        <v>37</v>
      </c>
      <c r="AI482" s="316">
        <v>52</v>
      </c>
    </row>
    <row r="483" spans="1:35" s="86" customFormat="1">
      <c r="A483" s="170" t="s">
        <v>757</v>
      </c>
      <c r="B483" s="272" t="s">
        <v>82</v>
      </c>
      <c r="C483" s="278" t="s">
        <v>14</v>
      </c>
      <c r="D483" s="278"/>
      <c r="E483" s="265">
        <v>0</v>
      </c>
      <c r="F483" s="266">
        <v>0</v>
      </c>
      <c r="G483" s="266" t="s">
        <v>693</v>
      </c>
      <c r="H483" s="267">
        <v>0</v>
      </c>
      <c r="I483" s="267">
        <v>0</v>
      </c>
      <c r="J483" s="169">
        <v>122600</v>
      </c>
      <c r="K483" s="85"/>
      <c r="L483" s="274">
        <v>0</v>
      </c>
      <c r="M483" s="274">
        <v>0</v>
      </c>
      <c r="O483" s="275">
        <v>0</v>
      </c>
      <c r="P483" s="169">
        <v>122600</v>
      </c>
      <c r="Q483" s="276">
        <v>0</v>
      </c>
      <c r="R483" s="276">
        <v>18.171038980287534</v>
      </c>
      <c r="S483" s="276">
        <v>0</v>
      </c>
      <c r="T483" s="277">
        <v>0</v>
      </c>
      <c r="U483" s="277">
        <v>0</v>
      </c>
      <c r="W483" s="67"/>
      <c r="X483" s="67"/>
      <c r="Y483" s="67"/>
      <c r="Z483" s="67"/>
      <c r="AA483" s="318">
        <v>122600</v>
      </c>
      <c r="AB483" s="310">
        <v>0</v>
      </c>
      <c r="AC483" s="67"/>
      <c r="AD483" s="59"/>
      <c r="AE483" s="294">
        <v>0</v>
      </c>
      <c r="AF483" s="293">
        <v>0</v>
      </c>
      <c r="AG483" s="294">
        <v>0</v>
      </c>
      <c r="AH483" s="293">
        <v>0</v>
      </c>
      <c r="AI483" s="293">
        <v>18.171038980287534</v>
      </c>
    </row>
    <row r="484" spans="1:35" s="86" customFormat="1">
      <c r="A484" s="170" t="s">
        <v>196</v>
      </c>
      <c r="B484" s="272" t="s">
        <v>657</v>
      </c>
      <c r="C484" s="172" t="s">
        <v>14</v>
      </c>
      <c r="D484" s="172"/>
      <c r="E484" s="265">
        <v>15</v>
      </c>
      <c r="F484" s="266">
        <v>26.666666666666668</v>
      </c>
      <c r="G484" s="266">
        <v>32.666666666666664</v>
      </c>
      <c r="H484" s="267">
        <v>0.81632653061224492</v>
      </c>
      <c r="I484" s="267">
        <v>0.91</v>
      </c>
      <c r="J484" s="169">
        <v>178300</v>
      </c>
      <c r="K484" s="85"/>
      <c r="L484" s="274">
        <v>32.043478260869563</v>
      </c>
      <c r="M484" s="274">
        <f>L484/I484</f>
        <v>35.212613473483032</v>
      </c>
      <c r="O484" s="275">
        <v>1</v>
      </c>
      <c r="P484" s="169">
        <v>178300</v>
      </c>
      <c r="Q484" s="276">
        <v>35</v>
      </c>
      <c r="R484" s="276">
        <v>9.279679857714541</v>
      </c>
      <c r="S484" s="276">
        <v>35</v>
      </c>
      <c r="T484" s="277">
        <v>0.97222222222222221</v>
      </c>
      <c r="U484" s="277">
        <v>36</v>
      </c>
      <c r="W484" s="67" t="s">
        <v>196</v>
      </c>
      <c r="X484" s="67" t="s">
        <v>14</v>
      </c>
      <c r="Y484" s="67"/>
      <c r="Z484" s="67" t="s">
        <v>841</v>
      </c>
      <c r="AA484" s="317">
        <v>178300</v>
      </c>
      <c r="AB484" s="71">
        <v>1</v>
      </c>
      <c r="AC484" s="67" t="s">
        <v>826</v>
      </c>
      <c r="AD484" s="59">
        <v>36</v>
      </c>
      <c r="AE484" s="305">
        <v>0.97</v>
      </c>
      <c r="AF484" s="305">
        <v>35</v>
      </c>
      <c r="AG484" s="305">
        <v>36</v>
      </c>
      <c r="AH484" s="305">
        <v>0</v>
      </c>
      <c r="AI484" s="316">
        <v>12</v>
      </c>
    </row>
    <row r="485" spans="1:35" s="86" customFormat="1">
      <c r="A485" s="170" t="s">
        <v>395</v>
      </c>
      <c r="B485" s="272" t="s">
        <v>82</v>
      </c>
      <c r="C485" s="172" t="s">
        <v>8</v>
      </c>
      <c r="D485" s="172"/>
      <c r="E485" s="265">
        <v>0</v>
      </c>
      <c r="F485" s="266">
        <v>0</v>
      </c>
      <c r="G485" s="266" t="s">
        <v>693</v>
      </c>
      <c r="H485" s="267">
        <v>0</v>
      </c>
      <c r="I485" s="267">
        <v>0</v>
      </c>
      <c r="J485" s="169">
        <v>122600</v>
      </c>
      <c r="K485" s="85"/>
      <c r="L485" s="274">
        <v>0</v>
      </c>
      <c r="M485" s="274">
        <v>0</v>
      </c>
      <c r="O485" s="275">
        <v>0</v>
      </c>
      <c r="P485" s="169">
        <v>122600</v>
      </c>
      <c r="Q485" s="276">
        <v>0</v>
      </c>
      <c r="R485" s="276">
        <v>18.171038980287534</v>
      </c>
      <c r="S485" s="276">
        <v>0</v>
      </c>
      <c r="T485" s="277">
        <v>0</v>
      </c>
      <c r="U485" s="277">
        <v>0</v>
      </c>
      <c r="W485" s="67"/>
      <c r="X485" s="67"/>
      <c r="Y485" s="67"/>
      <c r="Z485" s="67"/>
      <c r="AA485" s="318">
        <v>122600</v>
      </c>
      <c r="AB485" s="310">
        <v>0</v>
      </c>
      <c r="AC485" s="67"/>
      <c r="AD485" s="59"/>
      <c r="AE485" s="294">
        <v>0</v>
      </c>
      <c r="AF485" s="293">
        <v>0</v>
      </c>
      <c r="AG485" s="294">
        <v>0</v>
      </c>
      <c r="AH485" s="293">
        <v>0</v>
      </c>
      <c r="AI485" s="293">
        <v>18.171038980287534</v>
      </c>
    </row>
    <row r="486" spans="1:35" s="86" customFormat="1" ht="20.25" customHeight="1">
      <c r="A486" s="170" t="s">
        <v>155</v>
      </c>
      <c r="B486" s="272" t="s">
        <v>566</v>
      </c>
      <c r="C486" s="172" t="s">
        <v>6</v>
      </c>
      <c r="D486" s="172"/>
      <c r="E486" s="265">
        <v>10</v>
      </c>
      <c r="F486" s="266">
        <v>25.8</v>
      </c>
      <c r="G486" s="266">
        <v>80</v>
      </c>
      <c r="H486" s="267">
        <v>0.32250000000000001</v>
      </c>
      <c r="I486" s="267">
        <v>0.61</v>
      </c>
      <c r="J486" s="169">
        <v>172500</v>
      </c>
      <c r="K486" s="85"/>
      <c r="L486" s="268">
        <v>48.409090909090907</v>
      </c>
      <c r="M486" s="274">
        <f>L486/I486</f>
        <v>79.359165424739189</v>
      </c>
      <c r="O486" s="275">
        <v>4</v>
      </c>
      <c r="P486" s="169">
        <v>247200</v>
      </c>
      <c r="Q486" s="276">
        <v>50.25</v>
      </c>
      <c r="R486" s="276">
        <v>25.915518008003559</v>
      </c>
      <c r="S486" s="276">
        <v>52</v>
      </c>
      <c r="T486" s="277">
        <v>0.62812500000000004</v>
      </c>
      <c r="U486" s="277">
        <v>80</v>
      </c>
      <c r="W486" s="67" t="s">
        <v>155</v>
      </c>
      <c r="X486" s="67" t="s">
        <v>6</v>
      </c>
      <c r="Y486" s="67"/>
      <c r="Z486" s="67" t="s">
        <v>837</v>
      </c>
      <c r="AA486" s="317">
        <v>282400</v>
      </c>
      <c r="AB486" s="71">
        <v>8</v>
      </c>
      <c r="AC486" s="67" t="s">
        <v>826</v>
      </c>
      <c r="AD486" s="59">
        <v>645</v>
      </c>
      <c r="AE486" s="305">
        <v>0.65</v>
      </c>
      <c r="AF486" s="305">
        <v>52</v>
      </c>
      <c r="AG486" s="305">
        <v>81</v>
      </c>
      <c r="AH486" s="305">
        <v>55</v>
      </c>
      <c r="AI486" s="316">
        <v>-1</v>
      </c>
    </row>
    <row r="487" spans="1:35" s="86" customFormat="1">
      <c r="A487" s="287" t="s">
        <v>806</v>
      </c>
      <c r="B487" s="280" t="s">
        <v>53</v>
      </c>
      <c r="C487" s="193" t="s">
        <v>14</v>
      </c>
      <c r="D487" s="181"/>
      <c r="E487" s="282">
        <v>0</v>
      </c>
      <c r="F487" s="283">
        <v>0</v>
      </c>
      <c r="G487" s="283">
        <v>0</v>
      </c>
      <c r="H487" s="284">
        <v>0</v>
      </c>
      <c r="I487" s="284">
        <v>0</v>
      </c>
      <c r="J487" s="180">
        <v>122600</v>
      </c>
      <c r="K487" s="285"/>
      <c r="L487" s="291">
        <v>0</v>
      </c>
      <c r="M487" s="286">
        <v>0</v>
      </c>
      <c r="N487" s="287"/>
      <c r="O487" s="288">
        <v>0</v>
      </c>
      <c r="P487" s="180">
        <v>122600</v>
      </c>
      <c r="Q487" s="289">
        <v>0</v>
      </c>
      <c r="R487" s="289">
        <v>18.171038980287534</v>
      </c>
      <c r="S487" s="289">
        <v>0</v>
      </c>
      <c r="T487" s="290">
        <v>0</v>
      </c>
      <c r="U487" s="290">
        <v>0</v>
      </c>
      <c r="W487" s="67"/>
      <c r="X487" s="67"/>
      <c r="Y487" s="67"/>
      <c r="Z487" s="67"/>
      <c r="AA487" s="318">
        <v>122600</v>
      </c>
      <c r="AB487" s="310">
        <v>0</v>
      </c>
      <c r="AC487" s="67"/>
      <c r="AD487" s="59"/>
      <c r="AE487" s="294">
        <v>0</v>
      </c>
      <c r="AF487" s="293">
        <v>0</v>
      </c>
      <c r="AG487" s="294">
        <v>0</v>
      </c>
      <c r="AH487" s="293">
        <v>0</v>
      </c>
      <c r="AI487" s="293">
        <v>18.171038980287534</v>
      </c>
    </row>
    <row r="488" spans="1:35" s="86" customFormat="1">
      <c r="A488" s="170" t="s">
        <v>758</v>
      </c>
      <c r="B488" s="272" t="s">
        <v>106</v>
      </c>
      <c r="C488" s="172" t="s">
        <v>14</v>
      </c>
      <c r="D488" s="172"/>
      <c r="E488" s="265">
        <v>0</v>
      </c>
      <c r="F488" s="266">
        <v>0</v>
      </c>
      <c r="G488" s="266" t="s">
        <v>693</v>
      </c>
      <c r="H488" s="267">
        <v>0</v>
      </c>
      <c r="I488" s="267">
        <v>1.27</v>
      </c>
      <c r="J488" s="169">
        <v>132000</v>
      </c>
      <c r="K488" s="85"/>
      <c r="L488" s="268">
        <v>36.200000000000003</v>
      </c>
      <c r="M488" s="274">
        <f>L488/I488</f>
        <v>28.503937007874018</v>
      </c>
      <c r="O488" s="275">
        <v>0</v>
      </c>
      <c r="P488" s="169">
        <v>132000</v>
      </c>
      <c r="Q488" s="276">
        <v>0</v>
      </c>
      <c r="R488" s="276">
        <v>19.564250778123611</v>
      </c>
      <c r="S488" s="276">
        <v>0</v>
      </c>
      <c r="T488" s="277">
        <v>0</v>
      </c>
      <c r="U488" s="277">
        <v>0</v>
      </c>
      <c r="W488" s="67" t="s">
        <v>758</v>
      </c>
      <c r="X488" s="67" t="s">
        <v>14</v>
      </c>
      <c r="Y488" s="67"/>
      <c r="Z488" s="67" t="s">
        <v>840</v>
      </c>
      <c r="AA488" s="317">
        <v>144100</v>
      </c>
      <c r="AB488" s="71">
        <v>3</v>
      </c>
      <c r="AC488" s="67" t="s">
        <v>826</v>
      </c>
      <c r="AD488" s="59">
        <v>69</v>
      </c>
      <c r="AE488" s="305">
        <v>1.2</v>
      </c>
      <c r="AF488" s="305">
        <v>28</v>
      </c>
      <c r="AG488" s="305">
        <v>23</v>
      </c>
      <c r="AH488" s="305">
        <v>28</v>
      </c>
      <c r="AI488" s="316">
        <v>7</v>
      </c>
    </row>
    <row r="489" spans="1:35" s="86" customFormat="1">
      <c r="A489" s="170" t="s">
        <v>376</v>
      </c>
      <c r="B489" s="272" t="s">
        <v>105</v>
      </c>
      <c r="C489" s="172" t="s">
        <v>6</v>
      </c>
      <c r="D489" s="172"/>
      <c r="E489" s="265">
        <v>15</v>
      </c>
      <c r="F489" s="266">
        <v>40.733333333333334</v>
      </c>
      <c r="G489" s="266">
        <v>74.666666666666671</v>
      </c>
      <c r="H489" s="267">
        <v>0.54553571428571423</v>
      </c>
      <c r="I489" s="267">
        <v>0.68</v>
      </c>
      <c r="J489" s="169">
        <v>272300</v>
      </c>
      <c r="K489" s="85"/>
      <c r="L489" s="268">
        <v>52.5625</v>
      </c>
      <c r="M489" s="274">
        <f>L489/I489</f>
        <v>77.297794117647058</v>
      </c>
      <c r="O489" s="275">
        <v>1</v>
      </c>
      <c r="P489" s="169">
        <v>272300</v>
      </c>
      <c r="Q489" s="276">
        <v>13</v>
      </c>
      <c r="R489" s="276">
        <v>95.076033792796807</v>
      </c>
      <c r="S489" s="276">
        <v>13</v>
      </c>
      <c r="T489" s="277">
        <v>0.24528301886792453</v>
      </c>
      <c r="U489" s="277">
        <v>53</v>
      </c>
      <c r="W489" s="67" t="s">
        <v>376</v>
      </c>
      <c r="X489" s="67" t="s">
        <v>6</v>
      </c>
      <c r="Y489" s="67"/>
      <c r="Z489" s="67" t="s">
        <v>828</v>
      </c>
      <c r="AA489" s="317">
        <v>272300</v>
      </c>
      <c r="AB489" s="71">
        <v>1</v>
      </c>
      <c r="AC489" s="67" t="s">
        <v>826</v>
      </c>
      <c r="AD489" s="59">
        <v>53</v>
      </c>
      <c r="AE489" s="305">
        <v>0.25</v>
      </c>
      <c r="AF489" s="305">
        <v>13</v>
      </c>
      <c r="AG489" s="305">
        <v>53</v>
      </c>
      <c r="AH489" s="305">
        <v>0</v>
      </c>
      <c r="AI489" s="316">
        <v>100</v>
      </c>
    </row>
    <row r="490" spans="1:35" s="86" customFormat="1">
      <c r="A490" s="170" t="s">
        <v>217</v>
      </c>
      <c r="B490" s="272" t="s">
        <v>58</v>
      </c>
      <c r="C490" s="172" t="s">
        <v>14</v>
      </c>
      <c r="D490" s="172" t="s">
        <v>8</v>
      </c>
      <c r="E490" s="265">
        <v>18</v>
      </c>
      <c r="F490" s="266">
        <v>51.055555555555557</v>
      </c>
      <c r="G490" s="266">
        <v>42.777777777777786</v>
      </c>
      <c r="H490" s="267">
        <v>1.1935064935064934</v>
      </c>
      <c r="I490" s="267">
        <v>1.25</v>
      </c>
      <c r="J490" s="169">
        <v>341300</v>
      </c>
      <c r="L490" s="268">
        <v>52.375</v>
      </c>
      <c r="M490" s="274">
        <f>L490/I490</f>
        <v>41.9</v>
      </c>
      <c r="O490" s="275">
        <v>4</v>
      </c>
      <c r="P490" s="169">
        <v>429900</v>
      </c>
      <c r="Q490" s="276">
        <v>78.5</v>
      </c>
      <c r="R490" s="276">
        <v>16.151622943530469</v>
      </c>
      <c r="S490" s="276">
        <v>86</v>
      </c>
      <c r="T490" s="277">
        <v>1.5939086294416243</v>
      </c>
      <c r="U490" s="277">
        <v>49.25</v>
      </c>
      <c r="W490" s="67" t="s">
        <v>217</v>
      </c>
      <c r="X490" s="67" t="s">
        <v>8</v>
      </c>
      <c r="Y490" s="67" t="s">
        <v>14</v>
      </c>
      <c r="Z490" s="67" t="s">
        <v>829</v>
      </c>
      <c r="AA490" s="317">
        <v>387200</v>
      </c>
      <c r="AB490" s="71">
        <v>9</v>
      </c>
      <c r="AC490" s="67" t="s">
        <v>826</v>
      </c>
      <c r="AD490" s="59">
        <v>431</v>
      </c>
      <c r="AE490" s="305">
        <v>1.34</v>
      </c>
      <c r="AF490" s="305">
        <v>64</v>
      </c>
      <c r="AG490" s="305">
        <v>48</v>
      </c>
      <c r="AH490" s="305">
        <v>47</v>
      </c>
      <c r="AI490" s="316">
        <v>82</v>
      </c>
    </row>
    <row r="491" spans="1:35" s="86" customFormat="1">
      <c r="A491" s="170" t="s">
        <v>268</v>
      </c>
      <c r="B491" s="272" t="s">
        <v>82</v>
      </c>
      <c r="C491" s="174" t="s">
        <v>14</v>
      </c>
      <c r="D491" s="174"/>
      <c r="E491" s="265">
        <v>23</v>
      </c>
      <c r="F491" s="266">
        <v>37.391304347826086</v>
      </c>
      <c r="G491" s="266">
        <v>34.956521739130437</v>
      </c>
      <c r="H491" s="267">
        <v>1.0696517412935322</v>
      </c>
      <c r="I491" s="267">
        <v>0</v>
      </c>
      <c r="J491" s="169">
        <v>249900</v>
      </c>
      <c r="K491" s="85"/>
      <c r="L491" s="274">
        <v>0</v>
      </c>
      <c r="M491" s="274">
        <v>0</v>
      </c>
      <c r="O491" s="275">
        <v>1</v>
      </c>
      <c r="P491" s="169">
        <v>249900</v>
      </c>
      <c r="Q491" s="276">
        <v>37</v>
      </c>
      <c r="R491" s="276">
        <v>37.116051578479315</v>
      </c>
      <c r="S491" s="276">
        <v>37</v>
      </c>
      <c r="T491" s="277">
        <v>1.2333333333333334</v>
      </c>
      <c r="U491" s="277">
        <v>30</v>
      </c>
      <c r="W491" s="67" t="s">
        <v>268</v>
      </c>
      <c r="X491" s="67" t="s">
        <v>14</v>
      </c>
      <c r="Y491" s="67"/>
      <c r="Z491" s="67" t="s">
        <v>832</v>
      </c>
      <c r="AA491" s="317">
        <v>223600</v>
      </c>
      <c r="AB491" s="71">
        <v>6</v>
      </c>
      <c r="AC491" s="67" t="s">
        <v>826</v>
      </c>
      <c r="AD491" s="59">
        <v>166</v>
      </c>
      <c r="AE491" s="305">
        <v>1.19</v>
      </c>
      <c r="AF491" s="305">
        <v>33</v>
      </c>
      <c r="AG491" s="305">
        <v>28</v>
      </c>
      <c r="AH491" s="305">
        <v>31</v>
      </c>
      <c r="AI491" s="316">
        <v>44</v>
      </c>
    </row>
    <row r="492" spans="1:35" s="86" customFormat="1">
      <c r="A492" s="170" t="s">
        <v>402</v>
      </c>
      <c r="B492" s="272" t="s">
        <v>105</v>
      </c>
      <c r="C492" s="172" t="s">
        <v>14</v>
      </c>
      <c r="D492" s="172"/>
      <c r="E492" s="265">
        <v>15</v>
      </c>
      <c r="F492" s="266">
        <v>41.06666666666667</v>
      </c>
      <c r="G492" s="266">
        <v>34.200000000000003</v>
      </c>
      <c r="H492" s="267">
        <v>1.2007797270955165</v>
      </c>
      <c r="I492" s="267">
        <v>1.1100000000000001</v>
      </c>
      <c r="J492" s="169">
        <v>274500</v>
      </c>
      <c r="K492" s="273"/>
      <c r="L492" s="268">
        <v>37.047619047619051</v>
      </c>
      <c r="M492" s="274">
        <f>L492/I492</f>
        <v>33.37623337623338</v>
      </c>
      <c r="O492" s="275">
        <v>3</v>
      </c>
      <c r="P492" s="169">
        <v>270300</v>
      </c>
      <c r="Q492" s="276">
        <v>39</v>
      </c>
      <c r="R492" s="276">
        <v>50.186749666518438</v>
      </c>
      <c r="S492" s="276">
        <v>39</v>
      </c>
      <c r="T492" s="277">
        <v>1.0353982300884865</v>
      </c>
      <c r="U492" s="277">
        <v>37.666666666666998</v>
      </c>
      <c r="W492" s="67" t="s">
        <v>402</v>
      </c>
      <c r="X492" s="67" t="s">
        <v>14</v>
      </c>
      <c r="Y492" s="67"/>
      <c r="Z492" s="67" t="s">
        <v>828</v>
      </c>
      <c r="AA492" s="317">
        <v>270300</v>
      </c>
      <c r="AB492" s="71">
        <v>3</v>
      </c>
      <c r="AC492" s="67" t="s">
        <v>826</v>
      </c>
      <c r="AD492" s="59">
        <v>113</v>
      </c>
      <c r="AE492" s="305">
        <v>1.04</v>
      </c>
      <c r="AF492" s="305">
        <v>39</v>
      </c>
      <c r="AG492" s="305">
        <v>38</v>
      </c>
      <c r="AH492" s="305">
        <v>39</v>
      </c>
      <c r="AI492" s="316">
        <v>55</v>
      </c>
    </row>
    <row r="493" spans="1:35" s="86" customFormat="1">
      <c r="A493" s="170" t="s">
        <v>759</v>
      </c>
      <c r="B493" s="272" t="s">
        <v>106</v>
      </c>
      <c r="C493" s="174" t="s">
        <v>6</v>
      </c>
      <c r="D493" s="172"/>
      <c r="E493" s="265">
        <v>0</v>
      </c>
      <c r="F493" s="266">
        <v>0</v>
      </c>
      <c r="G493" s="266" t="s">
        <v>693</v>
      </c>
      <c r="H493" s="267">
        <v>0</v>
      </c>
      <c r="I493" s="267">
        <v>0.77</v>
      </c>
      <c r="J493" s="169">
        <v>259700</v>
      </c>
      <c r="K493" s="273"/>
      <c r="L493" s="279">
        <v>55.5</v>
      </c>
      <c r="M493" s="274">
        <f>L493/I493</f>
        <v>72.077922077922082</v>
      </c>
      <c r="O493" s="275">
        <v>1</v>
      </c>
      <c r="P493" s="169">
        <v>259700</v>
      </c>
      <c r="Q493" s="276">
        <v>37</v>
      </c>
      <c r="R493" s="276">
        <v>41.473543797243224</v>
      </c>
      <c r="S493" s="276">
        <v>37</v>
      </c>
      <c r="T493" s="277">
        <v>0.46250000000000002</v>
      </c>
      <c r="U493" s="277">
        <v>80</v>
      </c>
      <c r="W493" s="67" t="s">
        <v>759</v>
      </c>
      <c r="X493" s="67" t="s">
        <v>6</v>
      </c>
      <c r="Y493" s="67"/>
      <c r="Z493" s="67" t="s">
        <v>840</v>
      </c>
      <c r="AA493" s="317">
        <v>243200</v>
      </c>
      <c r="AB493" s="71">
        <v>3</v>
      </c>
      <c r="AC493" s="67" t="s">
        <v>826</v>
      </c>
      <c r="AD493" s="59">
        <v>182</v>
      </c>
      <c r="AE493" s="305">
        <v>0.5</v>
      </c>
      <c r="AF493" s="305">
        <v>30</v>
      </c>
      <c r="AG493" s="305">
        <v>61</v>
      </c>
      <c r="AH493" s="305">
        <v>30</v>
      </c>
      <c r="AI493" s="316">
        <v>58</v>
      </c>
    </row>
    <row r="494" spans="1:35" s="86" customFormat="1">
      <c r="A494" s="170" t="s">
        <v>760</v>
      </c>
      <c r="B494" s="272" t="s">
        <v>107</v>
      </c>
      <c r="C494" s="278" t="s">
        <v>14</v>
      </c>
      <c r="D494" s="278"/>
      <c r="E494" s="265">
        <v>9</v>
      </c>
      <c r="F494" s="266">
        <v>22.555555555555557</v>
      </c>
      <c r="G494" s="266">
        <v>20.222222222222221</v>
      </c>
      <c r="H494" s="267">
        <v>1.1153846153846154</v>
      </c>
      <c r="I494" s="267">
        <v>0</v>
      </c>
      <c r="J494" s="169">
        <v>150800</v>
      </c>
      <c r="K494" s="273"/>
      <c r="L494" s="274">
        <v>0</v>
      </c>
      <c r="M494" s="274">
        <v>0</v>
      </c>
      <c r="O494" s="275">
        <v>0</v>
      </c>
      <c r="P494" s="169">
        <v>150800</v>
      </c>
      <c r="Q494" s="276">
        <v>0</v>
      </c>
      <c r="R494" s="276">
        <v>22.350674373795762</v>
      </c>
      <c r="S494" s="276">
        <v>0</v>
      </c>
      <c r="T494" s="277">
        <v>0</v>
      </c>
      <c r="U494" s="277">
        <v>0</v>
      </c>
      <c r="W494" s="67"/>
      <c r="X494" s="67"/>
      <c r="Y494" s="67"/>
      <c r="Z494" s="67"/>
      <c r="AA494" s="318">
        <v>150800</v>
      </c>
      <c r="AB494" s="310">
        <v>0</v>
      </c>
      <c r="AC494" s="67"/>
      <c r="AD494" s="59"/>
      <c r="AE494" s="294">
        <v>0</v>
      </c>
      <c r="AF494" s="293">
        <v>0</v>
      </c>
      <c r="AG494" s="294">
        <v>0</v>
      </c>
      <c r="AH494" s="293">
        <v>0</v>
      </c>
      <c r="AI494" s="293">
        <v>22</v>
      </c>
    </row>
    <row r="495" spans="1:35" s="86" customFormat="1">
      <c r="A495" s="170" t="s">
        <v>643</v>
      </c>
      <c r="B495" s="272" t="s">
        <v>23</v>
      </c>
      <c r="C495" s="278" t="s">
        <v>6</v>
      </c>
      <c r="D495" s="278"/>
      <c r="E495" s="265">
        <v>18</v>
      </c>
      <c r="F495" s="266">
        <v>52.388888888888886</v>
      </c>
      <c r="G495" s="266">
        <v>79.833333333333329</v>
      </c>
      <c r="H495" s="267">
        <v>0.65622825330549761</v>
      </c>
      <c r="I495" s="267">
        <v>0</v>
      </c>
      <c r="J495" s="169">
        <v>350200</v>
      </c>
      <c r="K495" s="85"/>
      <c r="L495" s="274">
        <v>0</v>
      </c>
      <c r="M495" s="274">
        <v>0</v>
      </c>
      <c r="O495" s="275">
        <v>3</v>
      </c>
      <c r="P495" s="169">
        <v>350300</v>
      </c>
      <c r="Q495" s="276">
        <v>53</v>
      </c>
      <c r="R495" s="276">
        <v>45.75811471765229</v>
      </c>
      <c r="S495" s="276">
        <v>53</v>
      </c>
      <c r="T495" s="277">
        <v>0.66249999999999998</v>
      </c>
      <c r="U495" s="277">
        <v>80</v>
      </c>
      <c r="W495" s="67" t="s">
        <v>643</v>
      </c>
      <c r="X495" s="67" t="s">
        <v>6</v>
      </c>
      <c r="Y495" s="67"/>
      <c r="Z495" s="67" t="s">
        <v>827</v>
      </c>
      <c r="AA495" s="317">
        <v>409900</v>
      </c>
      <c r="AB495" s="71">
        <v>8</v>
      </c>
      <c r="AC495" s="67" t="s">
        <v>826</v>
      </c>
      <c r="AD495" s="59">
        <v>640</v>
      </c>
      <c r="AE495" s="305">
        <v>0.81</v>
      </c>
      <c r="AF495" s="305">
        <v>65</v>
      </c>
      <c r="AG495" s="305">
        <v>80</v>
      </c>
      <c r="AH495" s="305">
        <v>76</v>
      </c>
      <c r="AI495" s="316">
        <v>51</v>
      </c>
    </row>
    <row r="496" spans="1:35" s="86" customFormat="1" ht="15" customHeight="1">
      <c r="A496" s="170" t="s">
        <v>29</v>
      </c>
      <c r="B496" s="272" t="s">
        <v>4</v>
      </c>
      <c r="C496" s="172" t="s">
        <v>397</v>
      </c>
      <c r="D496" s="172"/>
      <c r="E496" s="265">
        <v>4</v>
      </c>
      <c r="F496" s="266">
        <v>37.5</v>
      </c>
      <c r="G496" s="266">
        <v>57.75</v>
      </c>
      <c r="H496" s="267">
        <v>0.64935064935064934</v>
      </c>
      <c r="I496" s="267">
        <v>0</v>
      </c>
      <c r="J496" s="169">
        <v>200500</v>
      </c>
      <c r="K496" s="273"/>
      <c r="L496" s="274">
        <v>0</v>
      </c>
      <c r="M496" s="274">
        <v>0</v>
      </c>
      <c r="O496" s="275">
        <v>0</v>
      </c>
      <c r="P496" s="169">
        <v>200500</v>
      </c>
      <c r="Q496" s="276">
        <v>0</v>
      </c>
      <c r="R496" s="276">
        <v>29.716911219801393</v>
      </c>
      <c r="S496" s="276">
        <v>0</v>
      </c>
      <c r="T496" s="277">
        <v>0</v>
      </c>
      <c r="U496" s="277">
        <v>0</v>
      </c>
      <c r="W496" s="67"/>
      <c r="X496" s="67"/>
      <c r="Y496" s="67"/>
      <c r="Z496" s="67"/>
      <c r="AA496" s="318">
        <v>200500</v>
      </c>
      <c r="AB496" s="310">
        <v>0</v>
      </c>
      <c r="AC496" s="67"/>
      <c r="AD496" s="59"/>
      <c r="AE496" s="294">
        <v>0</v>
      </c>
      <c r="AF496" s="293">
        <v>0</v>
      </c>
      <c r="AG496" s="294">
        <v>0</v>
      </c>
      <c r="AH496" s="293">
        <v>0</v>
      </c>
      <c r="AI496" s="293">
        <v>30</v>
      </c>
    </row>
    <row r="497" spans="1:35" s="86" customFormat="1" ht="15.75" customHeight="1">
      <c r="A497" s="170" t="s">
        <v>243</v>
      </c>
      <c r="B497" s="272" t="s">
        <v>107</v>
      </c>
      <c r="C497" s="278" t="s">
        <v>14</v>
      </c>
      <c r="D497" s="278"/>
      <c r="E497" s="265">
        <v>14</v>
      </c>
      <c r="F497" s="266">
        <v>48.714285714285715</v>
      </c>
      <c r="G497" s="266">
        <v>48.785714285714285</v>
      </c>
      <c r="H497" s="267">
        <v>0.99853587115666176</v>
      </c>
      <c r="I497" s="267">
        <v>1.1000000000000001</v>
      </c>
      <c r="J497" s="169">
        <v>325600</v>
      </c>
      <c r="K497" s="273"/>
      <c r="L497" s="274">
        <v>52.789473684210527</v>
      </c>
      <c r="M497" s="274">
        <f>L497/I497</f>
        <v>47.990430622009569</v>
      </c>
      <c r="O497" s="275">
        <v>4</v>
      </c>
      <c r="P497" s="169">
        <v>356200</v>
      </c>
      <c r="Q497" s="276">
        <v>57</v>
      </c>
      <c r="R497" s="276">
        <v>34.381502890173408</v>
      </c>
      <c r="S497" s="276">
        <v>63</v>
      </c>
      <c r="T497" s="277">
        <v>1.0961538461538463</v>
      </c>
      <c r="U497" s="277">
        <v>52</v>
      </c>
      <c r="W497" s="67" t="s">
        <v>243</v>
      </c>
      <c r="X497" s="67" t="s">
        <v>14</v>
      </c>
      <c r="Y497" s="67"/>
      <c r="Z497" s="67" t="s">
        <v>835</v>
      </c>
      <c r="AA497" s="317">
        <v>353800</v>
      </c>
      <c r="AB497" s="71">
        <v>9</v>
      </c>
      <c r="AC497" s="67" t="s">
        <v>826</v>
      </c>
      <c r="AD497" s="59">
        <v>484</v>
      </c>
      <c r="AE497" s="305">
        <v>1.02</v>
      </c>
      <c r="AF497" s="305">
        <v>55</v>
      </c>
      <c r="AG497" s="305">
        <v>54</v>
      </c>
      <c r="AH497" s="305">
        <v>55</v>
      </c>
      <c r="AI497" s="316">
        <v>59</v>
      </c>
    </row>
    <row r="498" spans="1:35" s="86" customFormat="1">
      <c r="A498" s="170" t="s">
        <v>198</v>
      </c>
      <c r="B498" s="272" t="s">
        <v>657</v>
      </c>
      <c r="C498" s="172" t="s">
        <v>536</v>
      </c>
      <c r="D498" s="172" t="s">
        <v>3</v>
      </c>
      <c r="E498" s="265">
        <v>20</v>
      </c>
      <c r="F498" s="266">
        <v>66.55</v>
      </c>
      <c r="G498" s="266">
        <v>80.599999999999994</v>
      </c>
      <c r="H498" s="267">
        <v>0.82568238213399503</v>
      </c>
      <c r="I498" s="267">
        <v>0</v>
      </c>
      <c r="J498" s="169">
        <v>444900</v>
      </c>
      <c r="K498" s="85"/>
      <c r="L498" s="274">
        <v>0</v>
      </c>
      <c r="M498" s="274">
        <v>0</v>
      </c>
      <c r="O498" s="275">
        <v>4</v>
      </c>
      <c r="P498" s="169">
        <v>500700</v>
      </c>
      <c r="Q498" s="276">
        <v>83.5</v>
      </c>
      <c r="R498" s="276">
        <v>87.632281013783881</v>
      </c>
      <c r="S498" s="276">
        <v>84</v>
      </c>
      <c r="T498" s="277">
        <v>1.04375</v>
      </c>
      <c r="U498" s="277">
        <v>80</v>
      </c>
      <c r="W498" s="67" t="s">
        <v>198</v>
      </c>
      <c r="X498" s="302" t="s">
        <v>536</v>
      </c>
      <c r="Y498" s="67" t="s">
        <v>3</v>
      </c>
      <c r="Z498" s="67" t="s">
        <v>841</v>
      </c>
      <c r="AA498" s="317">
        <v>418700</v>
      </c>
      <c r="AB498" s="71">
        <v>9</v>
      </c>
      <c r="AC498" s="67" t="s">
        <v>826</v>
      </c>
      <c r="AD498" s="59">
        <v>720</v>
      </c>
      <c r="AE498" s="305">
        <v>0.87</v>
      </c>
      <c r="AF498" s="305">
        <v>70</v>
      </c>
      <c r="AG498" s="305">
        <v>80</v>
      </c>
      <c r="AH498" s="305">
        <v>42</v>
      </c>
      <c r="AI498" s="316">
        <v>109</v>
      </c>
    </row>
    <row r="499" spans="1:35" s="86" customFormat="1">
      <c r="A499" s="170" t="s">
        <v>197</v>
      </c>
      <c r="B499" s="272" t="s">
        <v>566</v>
      </c>
      <c r="C499" s="278" t="s">
        <v>536</v>
      </c>
      <c r="D499" s="278" t="s">
        <v>6</v>
      </c>
      <c r="E499" s="265">
        <v>18</v>
      </c>
      <c r="F499" s="266">
        <v>45.388888888888886</v>
      </c>
      <c r="G499" s="266">
        <v>76.222222222222214</v>
      </c>
      <c r="H499" s="267">
        <v>0.59548104956268222</v>
      </c>
      <c r="I499" s="267">
        <v>0.66</v>
      </c>
      <c r="J499" s="169">
        <v>303400</v>
      </c>
      <c r="K499" s="273"/>
      <c r="L499" s="274">
        <v>52.285714285714285</v>
      </c>
      <c r="M499" s="274">
        <f>L499/I499</f>
        <v>79.220779220779221</v>
      </c>
      <c r="O499" s="275">
        <v>4</v>
      </c>
      <c r="P499" s="169">
        <v>337600</v>
      </c>
      <c r="Q499" s="276">
        <v>56.5</v>
      </c>
      <c r="R499" s="276">
        <v>30.111160515784775</v>
      </c>
      <c r="S499" s="276">
        <v>56.333333333333336</v>
      </c>
      <c r="T499" s="277">
        <v>0.70625000000000004</v>
      </c>
      <c r="U499" s="277">
        <v>80</v>
      </c>
      <c r="W499" s="67" t="s">
        <v>197</v>
      </c>
      <c r="X499" s="67" t="s">
        <v>6</v>
      </c>
      <c r="Y499" s="302" t="s">
        <v>536</v>
      </c>
      <c r="Z499" s="67" t="s">
        <v>837</v>
      </c>
      <c r="AA499" s="317">
        <v>426600</v>
      </c>
      <c r="AB499" s="71">
        <v>9</v>
      </c>
      <c r="AC499" s="67" t="s">
        <v>826</v>
      </c>
      <c r="AD499" s="59">
        <v>725</v>
      </c>
      <c r="AE499" s="305">
        <v>0.87</v>
      </c>
      <c r="AF499" s="305">
        <v>70</v>
      </c>
      <c r="AG499" s="305">
        <v>81</v>
      </c>
      <c r="AH499" s="305">
        <v>85</v>
      </c>
      <c r="AI499" s="316">
        <v>-13</v>
      </c>
    </row>
    <row r="500" spans="1:35" s="86" customFormat="1">
      <c r="A500" s="170" t="s">
        <v>761</v>
      </c>
      <c r="B500" s="272" t="s">
        <v>106</v>
      </c>
      <c r="C500" s="278" t="s">
        <v>14</v>
      </c>
      <c r="D500" s="278" t="s">
        <v>8</v>
      </c>
      <c r="E500" s="265">
        <v>24</v>
      </c>
      <c r="F500" s="266">
        <v>37.666666666666664</v>
      </c>
      <c r="G500" s="266">
        <v>37.25</v>
      </c>
      <c r="H500" s="267">
        <v>1.0111856823266219</v>
      </c>
      <c r="I500" s="267">
        <v>1.1000000000000001</v>
      </c>
      <c r="J500" s="169">
        <v>251800</v>
      </c>
      <c r="K500" s="273"/>
      <c r="L500" s="274">
        <v>41.045454545454547</v>
      </c>
      <c r="M500" s="274">
        <f>L500/I500</f>
        <v>37.314049586776861</v>
      </c>
      <c r="O500" s="275">
        <v>4</v>
      </c>
      <c r="P500" s="169">
        <v>298700</v>
      </c>
      <c r="Q500" s="276">
        <v>56</v>
      </c>
      <c r="R500" s="276">
        <v>26.814584259670966</v>
      </c>
      <c r="S500" s="276">
        <v>52.666666666666664</v>
      </c>
      <c r="T500" s="277">
        <v>0.87159533073929962</v>
      </c>
      <c r="U500" s="277">
        <v>64.25</v>
      </c>
      <c r="W500" s="67" t="s">
        <v>761</v>
      </c>
      <c r="X500" s="67" t="s">
        <v>8</v>
      </c>
      <c r="Y500" s="67" t="s">
        <v>14</v>
      </c>
      <c r="Z500" s="67" t="s">
        <v>840</v>
      </c>
      <c r="AA500" s="317">
        <v>365200</v>
      </c>
      <c r="AB500" s="71">
        <v>9</v>
      </c>
      <c r="AC500" s="67" t="s">
        <v>826</v>
      </c>
      <c r="AD500" s="59">
        <v>537</v>
      </c>
      <c r="AE500" s="305">
        <v>0.94</v>
      </c>
      <c r="AF500" s="305">
        <v>56</v>
      </c>
      <c r="AG500" s="305">
        <v>60</v>
      </c>
      <c r="AH500" s="305">
        <v>54</v>
      </c>
      <c r="AI500" s="316">
        <v>82</v>
      </c>
    </row>
    <row r="501" spans="1:35" s="86" customFormat="1">
      <c r="A501" s="170" t="s">
        <v>174</v>
      </c>
      <c r="B501" s="272" t="s">
        <v>104</v>
      </c>
      <c r="C501" s="172" t="s">
        <v>397</v>
      </c>
      <c r="D501" s="172" t="s">
        <v>37</v>
      </c>
      <c r="E501" s="265">
        <v>24</v>
      </c>
      <c r="F501" s="266">
        <v>44.541666666666664</v>
      </c>
      <c r="G501" s="266">
        <v>79.083333333333329</v>
      </c>
      <c r="H501" s="267">
        <v>0.56322444678609063</v>
      </c>
      <c r="I501" s="267">
        <v>0.45</v>
      </c>
      <c r="J501" s="169">
        <v>297700</v>
      </c>
      <c r="K501" s="85"/>
      <c r="L501" s="268">
        <v>36.230769230769234</v>
      </c>
      <c r="M501" s="274">
        <f>L501/I501</f>
        <v>80.512820512820511</v>
      </c>
      <c r="O501" s="275">
        <v>4</v>
      </c>
      <c r="P501" s="169">
        <v>307400</v>
      </c>
      <c r="Q501" s="276">
        <v>48.5</v>
      </c>
      <c r="R501" s="276">
        <v>15.682970208981772</v>
      </c>
      <c r="S501" s="276">
        <v>53.666666666666664</v>
      </c>
      <c r="T501" s="277">
        <v>0.63398692810457513</v>
      </c>
      <c r="U501" s="277">
        <v>76.5</v>
      </c>
      <c r="W501" s="67" t="s">
        <v>174</v>
      </c>
      <c r="X501" s="67" t="s">
        <v>37</v>
      </c>
      <c r="Y501" s="67" t="s">
        <v>397</v>
      </c>
      <c r="Z501" s="67" t="s">
        <v>830</v>
      </c>
      <c r="AA501" s="317">
        <v>335500</v>
      </c>
      <c r="AB501" s="71">
        <v>9</v>
      </c>
      <c r="AC501" s="67" t="s">
        <v>826</v>
      </c>
      <c r="AD501" s="59">
        <v>704</v>
      </c>
      <c r="AE501" s="305">
        <v>0.64</v>
      </c>
      <c r="AF501" s="305">
        <v>50</v>
      </c>
      <c r="AG501" s="305">
        <v>78</v>
      </c>
      <c r="AH501" s="305">
        <v>58</v>
      </c>
      <c r="AI501" s="316">
        <v>36</v>
      </c>
    </row>
    <row r="502" spans="1:35" s="86" customFormat="1">
      <c r="A502" s="170" t="s">
        <v>649</v>
      </c>
      <c r="B502" s="272" t="s">
        <v>28</v>
      </c>
      <c r="C502" s="278" t="s">
        <v>6</v>
      </c>
      <c r="D502" s="278"/>
      <c r="E502" s="265">
        <v>0</v>
      </c>
      <c r="F502" s="266">
        <v>0</v>
      </c>
      <c r="G502" s="266" t="s">
        <v>693</v>
      </c>
      <c r="H502" s="267">
        <v>0</v>
      </c>
      <c r="I502" s="267">
        <v>0</v>
      </c>
      <c r="J502" s="169">
        <v>219900</v>
      </c>
      <c r="K502" s="85"/>
      <c r="L502" s="274">
        <v>0</v>
      </c>
      <c r="M502" s="274">
        <v>0</v>
      </c>
      <c r="O502" s="275">
        <v>1</v>
      </c>
      <c r="P502" s="169">
        <v>219900</v>
      </c>
      <c r="Q502" s="276">
        <v>26</v>
      </c>
      <c r="R502" s="276">
        <v>45.776789684304134</v>
      </c>
      <c r="S502" s="276">
        <v>26</v>
      </c>
      <c r="T502" s="277">
        <v>0.56521739130434778</v>
      </c>
      <c r="U502" s="277">
        <v>46</v>
      </c>
      <c r="W502" s="67" t="s">
        <v>649</v>
      </c>
      <c r="X502" s="67" t="s">
        <v>6</v>
      </c>
      <c r="Y502" s="67"/>
      <c r="Z502" s="67" t="s">
        <v>838</v>
      </c>
      <c r="AA502" s="317">
        <v>201000</v>
      </c>
      <c r="AB502" s="71">
        <v>5</v>
      </c>
      <c r="AC502" s="67" t="s">
        <v>826</v>
      </c>
      <c r="AD502" s="59">
        <v>229</v>
      </c>
      <c r="AE502" s="305">
        <v>0.62</v>
      </c>
      <c r="AF502" s="305">
        <v>29</v>
      </c>
      <c r="AG502" s="305">
        <v>46</v>
      </c>
      <c r="AH502" s="305">
        <v>23</v>
      </c>
      <c r="AI502" s="316">
        <v>54</v>
      </c>
    </row>
    <row r="503" spans="1:35" s="86" customFormat="1">
      <c r="A503" s="170" t="s">
        <v>175</v>
      </c>
      <c r="B503" s="272" t="s">
        <v>104</v>
      </c>
      <c r="C503" s="172" t="s">
        <v>6</v>
      </c>
      <c r="D503" s="172" t="s">
        <v>3</v>
      </c>
      <c r="E503" s="265">
        <v>24</v>
      </c>
      <c r="F503" s="266">
        <v>41.125</v>
      </c>
      <c r="G503" s="266">
        <v>80.375</v>
      </c>
      <c r="H503" s="267">
        <v>0.51166407465007779</v>
      </c>
      <c r="I503" s="267">
        <v>0.61</v>
      </c>
      <c r="J503" s="169">
        <v>274900</v>
      </c>
      <c r="K503" s="273"/>
      <c r="L503" s="274">
        <v>48.375</v>
      </c>
      <c r="M503" s="274">
        <f>L503/I503</f>
        <v>79.303278688524586</v>
      </c>
      <c r="O503" s="275">
        <v>2</v>
      </c>
      <c r="P503" s="169">
        <v>274900</v>
      </c>
      <c r="Q503" s="276">
        <v>62</v>
      </c>
      <c r="R503" s="276">
        <v>-1.7678968430413562</v>
      </c>
      <c r="S503" s="276">
        <v>62</v>
      </c>
      <c r="T503" s="277">
        <v>0.77500000000000002</v>
      </c>
      <c r="U503" s="277">
        <v>80</v>
      </c>
      <c r="W503" s="67" t="s">
        <v>175</v>
      </c>
      <c r="X503" s="67" t="s">
        <v>6</v>
      </c>
      <c r="Y503" s="67" t="s">
        <v>3</v>
      </c>
      <c r="Z503" s="67" t="s">
        <v>830</v>
      </c>
      <c r="AA503" s="317">
        <v>317600</v>
      </c>
      <c r="AB503" s="71">
        <v>7</v>
      </c>
      <c r="AC503" s="67" t="s">
        <v>826</v>
      </c>
      <c r="AD503" s="59">
        <v>560</v>
      </c>
      <c r="AE503" s="305">
        <v>0.63</v>
      </c>
      <c r="AF503" s="305">
        <v>50</v>
      </c>
      <c r="AG503" s="305">
        <v>80</v>
      </c>
      <c r="AH503" s="305">
        <v>43</v>
      </c>
      <c r="AI503" s="316">
        <v>81</v>
      </c>
    </row>
    <row r="504" spans="1:35" s="86" customFormat="1">
      <c r="A504" s="304" t="s">
        <v>847</v>
      </c>
      <c r="B504" s="280" t="s">
        <v>104</v>
      </c>
      <c r="C504" s="304" t="s">
        <v>6</v>
      </c>
      <c r="D504" s="181"/>
      <c r="E504" s="282"/>
      <c r="F504" s="283"/>
      <c r="G504" s="283"/>
      <c r="H504" s="284"/>
      <c r="I504" s="284"/>
      <c r="J504" s="180">
        <v>122600</v>
      </c>
      <c r="K504" s="285"/>
      <c r="L504" s="286"/>
      <c r="M504" s="286"/>
      <c r="N504" s="287"/>
      <c r="O504" s="288"/>
      <c r="P504" s="180">
        <v>122600</v>
      </c>
      <c r="Q504" s="289">
        <v>0</v>
      </c>
      <c r="R504" s="289">
        <v>18</v>
      </c>
      <c r="S504" s="289">
        <v>0</v>
      </c>
      <c r="T504" s="290">
        <v>0</v>
      </c>
      <c r="U504" s="290">
        <v>0</v>
      </c>
      <c r="W504" s="304" t="s">
        <v>847</v>
      </c>
      <c r="X504" s="304" t="s">
        <v>6</v>
      </c>
      <c r="Y504" s="304"/>
      <c r="Z504" s="304" t="s">
        <v>830</v>
      </c>
      <c r="AA504" s="319">
        <v>122600</v>
      </c>
      <c r="AB504" s="313">
        <v>1</v>
      </c>
      <c r="AC504" s="304" t="s">
        <v>826</v>
      </c>
      <c r="AD504" s="308">
        <v>80</v>
      </c>
      <c r="AE504" s="315">
        <v>0.49</v>
      </c>
      <c r="AF504" s="315">
        <v>39</v>
      </c>
      <c r="AG504" s="315">
        <v>80</v>
      </c>
      <c r="AH504" s="315">
        <v>0</v>
      </c>
      <c r="AI504" s="323">
        <v>-21</v>
      </c>
    </row>
    <row r="505" spans="1:35" s="86" customFormat="1">
      <c r="A505" s="170" t="s">
        <v>762</v>
      </c>
      <c r="B505" s="272" t="s">
        <v>107</v>
      </c>
      <c r="C505" s="172" t="s">
        <v>536</v>
      </c>
      <c r="D505" s="172" t="s">
        <v>3</v>
      </c>
      <c r="E505" s="265">
        <v>16</v>
      </c>
      <c r="F505" s="266">
        <v>41.8125</v>
      </c>
      <c r="G505" s="266">
        <v>49.5625</v>
      </c>
      <c r="H505" s="267">
        <v>0.8436317780580076</v>
      </c>
      <c r="I505" s="267">
        <v>0</v>
      </c>
      <c r="J505" s="169">
        <v>279500</v>
      </c>
      <c r="K505" s="85"/>
      <c r="L505" s="274">
        <v>0</v>
      </c>
      <c r="M505" s="274">
        <v>0</v>
      </c>
      <c r="O505" s="275">
        <v>3</v>
      </c>
      <c r="P505" s="169">
        <v>242400</v>
      </c>
      <c r="Q505" s="276">
        <v>19.333333333333332</v>
      </c>
      <c r="R505" s="276">
        <v>59.781236104935545</v>
      </c>
      <c r="S505" s="276">
        <v>19.333333333333332</v>
      </c>
      <c r="T505" s="277">
        <v>0.8169014084506927</v>
      </c>
      <c r="U505" s="277">
        <v>23.666666666666998</v>
      </c>
      <c r="W505" s="69" t="s">
        <v>762</v>
      </c>
      <c r="X505" s="302" t="s">
        <v>536</v>
      </c>
      <c r="Y505" s="69" t="s">
        <v>3</v>
      </c>
      <c r="Z505" s="69" t="s">
        <v>835</v>
      </c>
      <c r="AA505" s="320">
        <v>219400</v>
      </c>
      <c r="AB505" s="314">
        <v>5</v>
      </c>
      <c r="AC505" s="69" t="s">
        <v>826</v>
      </c>
      <c r="AD505" s="307">
        <v>117</v>
      </c>
      <c r="AE505" s="316">
        <v>1.03</v>
      </c>
      <c r="AF505" s="316">
        <v>24</v>
      </c>
      <c r="AG505" s="316">
        <v>23</v>
      </c>
      <c r="AH505" s="316">
        <v>34</v>
      </c>
      <c r="AI505" s="316">
        <v>39</v>
      </c>
    </row>
    <row r="506" spans="1:35">
      <c r="A506" s="170" t="s">
        <v>311</v>
      </c>
      <c r="B506" s="272" t="s">
        <v>23</v>
      </c>
      <c r="C506" s="278" t="s">
        <v>14</v>
      </c>
      <c r="D506" s="278"/>
      <c r="E506" s="265">
        <v>15</v>
      </c>
      <c r="F506" s="266">
        <v>26.866666666666667</v>
      </c>
      <c r="G506" s="266">
        <v>22.666666666666668</v>
      </c>
      <c r="H506" s="267">
        <v>1.1852941176470588</v>
      </c>
      <c r="I506" s="267">
        <v>1.17</v>
      </c>
      <c r="J506" s="169">
        <v>179600</v>
      </c>
      <c r="K506" s="85"/>
      <c r="L506" s="268">
        <v>18.2</v>
      </c>
      <c r="M506" s="274">
        <f>L506/I506</f>
        <v>15.555555555555555</v>
      </c>
      <c r="N506" s="86"/>
      <c r="O506" s="275">
        <v>4</v>
      </c>
      <c r="P506" s="169">
        <v>216000</v>
      </c>
      <c r="Q506" s="276">
        <v>35.5</v>
      </c>
      <c r="R506" s="276">
        <v>45.042685638061357</v>
      </c>
      <c r="S506" s="276">
        <v>36</v>
      </c>
      <c r="T506" s="277">
        <v>0.96598639455782309</v>
      </c>
      <c r="U506" s="277">
        <v>36.75</v>
      </c>
      <c r="W506" s="67" t="s">
        <v>311</v>
      </c>
      <c r="X506" s="67" t="s">
        <v>14</v>
      </c>
      <c r="Y506" s="67"/>
      <c r="Z506" s="67" t="s">
        <v>827</v>
      </c>
      <c r="AA506" s="317">
        <v>193800</v>
      </c>
      <c r="AB506" s="71">
        <v>8</v>
      </c>
      <c r="AC506" s="67" t="s">
        <v>826</v>
      </c>
      <c r="AD506" s="59">
        <v>219</v>
      </c>
      <c r="AE506" s="305">
        <v>1.1200000000000001</v>
      </c>
      <c r="AF506" s="305">
        <v>31</v>
      </c>
      <c r="AG506" s="305">
        <v>27</v>
      </c>
      <c r="AH506" s="305">
        <v>24</v>
      </c>
      <c r="AI506" s="316">
        <v>71</v>
      </c>
    </row>
    <row r="507" spans="1:35">
      <c r="A507" s="170" t="s">
        <v>176</v>
      </c>
      <c r="B507" s="272" t="s">
        <v>104</v>
      </c>
      <c r="C507" s="172" t="s">
        <v>6</v>
      </c>
      <c r="D507" s="172"/>
      <c r="E507" s="265">
        <v>1</v>
      </c>
      <c r="F507" s="266">
        <v>20</v>
      </c>
      <c r="G507" s="266">
        <v>56</v>
      </c>
      <c r="H507" s="267">
        <v>0.35714285714285715</v>
      </c>
      <c r="I507" s="267">
        <v>0.63</v>
      </c>
      <c r="J507" s="169">
        <v>143600</v>
      </c>
      <c r="K507" s="273"/>
      <c r="L507" s="268">
        <v>49.53846153846154</v>
      </c>
      <c r="M507" s="274">
        <f>L507/I507</f>
        <v>78.632478632478637</v>
      </c>
      <c r="N507" s="86"/>
      <c r="O507" s="275">
        <v>4</v>
      </c>
      <c r="P507" s="169">
        <v>238000</v>
      </c>
      <c r="Q507" s="276">
        <v>50.25</v>
      </c>
      <c r="R507" s="276">
        <v>11.824811027123161</v>
      </c>
      <c r="S507" s="276">
        <v>63</v>
      </c>
      <c r="T507" s="277">
        <v>0.62812500000000004</v>
      </c>
      <c r="U507" s="277">
        <v>80</v>
      </c>
      <c r="W507" s="67" t="s">
        <v>176</v>
      </c>
      <c r="X507" s="67" t="s">
        <v>6</v>
      </c>
      <c r="Y507" s="67"/>
      <c r="Z507" s="67" t="s">
        <v>830</v>
      </c>
      <c r="AA507" s="317">
        <v>190200</v>
      </c>
      <c r="AB507" s="71">
        <v>9</v>
      </c>
      <c r="AC507" s="67" t="s">
        <v>826</v>
      </c>
      <c r="AD507" s="59">
        <v>720</v>
      </c>
      <c r="AE507" s="305">
        <v>0.46</v>
      </c>
      <c r="AF507" s="305">
        <v>36</v>
      </c>
      <c r="AG507" s="305">
        <v>80</v>
      </c>
      <c r="AH507" s="305">
        <v>24</v>
      </c>
      <c r="AI507" s="316">
        <v>31</v>
      </c>
    </row>
    <row r="508" spans="1:35">
      <c r="A508" s="170" t="s">
        <v>538</v>
      </c>
      <c r="B508" s="272" t="s">
        <v>4</v>
      </c>
      <c r="C508" s="172" t="s">
        <v>8</v>
      </c>
      <c r="D508" s="172" t="s">
        <v>6</v>
      </c>
      <c r="E508" s="265">
        <v>0</v>
      </c>
      <c r="F508" s="266">
        <v>0</v>
      </c>
      <c r="G508" s="266" t="s">
        <v>693</v>
      </c>
      <c r="H508" s="267">
        <v>0</v>
      </c>
      <c r="I508" s="267">
        <v>0.51</v>
      </c>
      <c r="J508" s="169">
        <v>132000</v>
      </c>
      <c r="K508" s="85"/>
      <c r="L508" s="268">
        <v>11.5</v>
      </c>
      <c r="M508" s="274">
        <f>L508/I508</f>
        <v>22.549019607843135</v>
      </c>
      <c r="N508" s="86"/>
      <c r="O508" s="292">
        <v>0</v>
      </c>
      <c r="P508" s="169">
        <v>132000</v>
      </c>
      <c r="Q508" s="293">
        <v>0</v>
      </c>
      <c r="R508" s="293">
        <v>19.564250778123611</v>
      </c>
      <c r="S508" s="293">
        <v>0</v>
      </c>
      <c r="T508" s="294">
        <v>0</v>
      </c>
      <c r="U508" s="294">
        <v>0</v>
      </c>
      <c r="W508" s="67"/>
      <c r="X508" s="67"/>
      <c r="Y508" s="67"/>
      <c r="Z508" s="67"/>
      <c r="AA508" s="318">
        <v>132000</v>
      </c>
      <c r="AB508" s="310">
        <v>0</v>
      </c>
      <c r="AC508" s="67"/>
      <c r="AD508" s="59"/>
      <c r="AE508" s="294">
        <v>0</v>
      </c>
      <c r="AF508" s="293">
        <v>0</v>
      </c>
      <c r="AG508" s="294">
        <v>0</v>
      </c>
      <c r="AH508" s="293">
        <v>0</v>
      </c>
      <c r="AI508" s="293">
        <v>20</v>
      </c>
    </row>
    <row r="509" spans="1:35">
      <c r="A509" s="170" t="s">
        <v>763</v>
      </c>
      <c r="B509" s="272" t="s">
        <v>22</v>
      </c>
      <c r="C509" s="278" t="s">
        <v>8</v>
      </c>
      <c r="D509" s="278"/>
      <c r="E509" s="265">
        <v>24</v>
      </c>
      <c r="F509" s="266">
        <v>61.041666666666664</v>
      </c>
      <c r="G509" s="266">
        <v>80.916666666666657</v>
      </c>
      <c r="H509" s="267">
        <v>0.75437693099897019</v>
      </c>
      <c r="I509" s="267">
        <v>0</v>
      </c>
      <c r="J509" s="169">
        <v>408000</v>
      </c>
      <c r="K509" s="86"/>
      <c r="L509" s="274">
        <v>0</v>
      </c>
      <c r="M509" s="274">
        <v>0</v>
      </c>
      <c r="N509" s="86"/>
      <c r="O509" s="292">
        <v>4</v>
      </c>
      <c r="P509" s="169">
        <v>353200</v>
      </c>
      <c r="Q509" s="293">
        <v>41</v>
      </c>
      <c r="R509" s="293">
        <v>29.047576700755883</v>
      </c>
      <c r="S509" s="293">
        <v>46</v>
      </c>
      <c r="T509" s="294">
        <v>0.50461538461538458</v>
      </c>
      <c r="U509" s="294">
        <v>81.25</v>
      </c>
      <c r="W509" s="67" t="s">
        <v>763</v>
      </c>
      <c r="X509" s="67" t="s">
        <v>8</v>
      </c>
      <c r="Y509" s="67"/>
      <c r="Z509" s="67" t="s">
        <v>836</v>
      </c>
      <c r="AA509" s="317">
        <v>355500</v>
      </c>
      <c r="AB509" s="71">
        <v>8</v>
      </c>
      <c r="AC509" s="67" t="s">
        <v>826</v>
      </c>
      <c r="AD509" s="59">
        <v>646</v>
      </c>
      <c r="AE509" s="305">
        <v>0.59</v>
      </c>
      <c r="AF509" s="305">
        <v>48</v>
      </c>
      <c r="AG509" s="305">
        <v>81</v>
      </c>
      <c r="AH509" s="305">
        <v>50</v>
      </c>
      <c r="AI509" s="316">
        <v>78</v>
      </c>
    </row>
    <row r="510" spans="1:35">
      <c r="A510" s="170" t="s">
        <v>101</v>
      </c>
      <c r="B510" s="272" t="s">
        <v>58</v>
      </c>
      <c r="C510" s="172" t="s">
        <v>37</v>
      </c>
      <c r="D510" s="172" t="s">
        <v>536</v>
      </c>
      <c r="E510" s="265">
        <v>24</v>
      </c>
      <c r="F510" s="266">
        <v>50.083333333333336</v>
      </c>
      <c r="G510" s="266">
        <v>80.25</v>
      </c>
      <c r="H510" s="267">
        <v>0.62409138110072693</v>
      </c>
      <c r="I510" s="267">
        <v>0.72</v>
      </c>
      <c r="J510" s="169">
        <v>334800</v>
      </c>
      <c r="K510" s="273"/>
      <c r="L510" s="274">
        <v>57.826086956521742</v>
      </c>
      <c r="M510" s="274">
        <f>L510/I510</f>
        <v>80.314009661835755</v>
      </c>
      <c r="N510" s="86"/>
      <c r="O510" s="292">
        <v>4</v>
      </c>
      <c r="P510" s="169">
        <v>361800</v>
      </c>
      <c r="Q510" s="293">
        <v>69</v>
      </c>
      <c r="R510" s="293">
        <v>66.871498443752785</v>
      </c>
      <c r="S510" s="293">
        <v>50.666666666666664</v>
      </c>
      <c r="T510" s="294">
        <v>0.86250000000000004</v>
      </c>
      <c r="U510" s="294">
        <v>80</v>
      </c>
      <c r="W510" s="67" t="s">
        <v>101</v>
      </c>
      <c r="X510" s="302" t="s">
        <v>536</v>
      </c>
      <c r="Y510" s="67" t="s">
        <v>37</v>
      </c>
      <c r="Z510" s="67" t="s">
        <v>829</v>
      </c>
      <c r="AA510" s="317">
        <v>484000</v>
      </c>
      <c r="AB510" s="71">
        <v>8</v>
      </c>
      <c r="AC510" s="67" t="s">
        <v>826</v>
      </c>
      <c r="AD510" s="59">
        <v>598</v>
      </c>
      <c r="AE510" s="305">
        <v>1.03</v>
      </c>
      <c r="AF510" s="305">
        <v>77</v>
      </c>
      <c r="AG510" s="305">
        <v>75</v>
      </c>
      <c r="AH510" s="305">
        <v>84</v>
      </c>
      <c r="AI510" s="316">
        <v>58</v>
      </c>
    </row>
    <row r="511" spans="1:35">
      <c r="A511" s="170" t="s">
        <v>218</v>
      </c>
      <c r="B511" s="272" t="s">
        <v>22</v>
      </c>
      <c r="C511" s="278" t="s">
        <v>3</v>
      </c>
      <c r="D511" s="278"/>
      <c r="E511" s="265">
        <v>23</v>
      </c>
      <c r="F511" s="266">
        <v>54.304347826086953</v>
      </c>
      <c r="G511" s="266">
        <v>80.956521739130423</v>
      </c>
      <c r="H511" s="267">
        <v>0.6707841031149302</v>
      </c>
      <c r="I511" s="267">
        <v>0.64</v>
      </c>
      <c r="J511" s="169">
        <v>363000</v>
      </c>
      <c r="K511" s="85"/>
      <c r="L511" s="268">
        <v>50.761904761904759</v>
      </c>
      <c r="M511" s="274">
        <f>L511/I511</f>
        <v>79.31547619047619</v>
      </c>
      <c r="N511" s="86"/>
      <c r="O511" s="292">
        <v>3</v>
      </c>
      <c r="P511" s="169">
        <v>394600</v>
      </c>
      <c r="Q511" s="293">
        <v>72.666666666666671</v>
      </c>
      <c r="R511" s="293">
        <v>48.455758114717639</v>
      </c>
      <c r="S511" s="293">
        <v>72.666666666666671</v>
      </c>
      <c r="T511" s="294">
        <v>0.90833333333333344</v>
      </c>
      <c r="U511" s="294">
        <v>80</v>
      </c>
      <c r="W511" s="67" t="s">
        <v>218</v>
      </c>
      <c r="X511" s="67" t="s">
        <v>3</v>
      </c>
      <c r="Y511" s="67"/>
      <c r="Z511" s="67" t="s">
        <v>836</v>
      </c>
      <c r="AA511" s="317">
        <v>390600</v>
      </c>
      <c r="AB511" s="71">
        <v>8</v>
      </c>
      <c r="AC511" s="67" t="s">
        <v>826</v>
      </c>
      <c r="AD511" s="59">
        <v>645</v>
      </c>
      <c r="AE511" s="305">
        <v>0.79</v>
      </c>
      <c r="AF511" s="305">
        <v>63</v>
      </c>
      <c r="AG511" s="305">
        <v>81</v>
      </c>
      <c r="AH511" s="305">
        <v>39</v>
      </c>
      <c r="AI511" s="316">
        <v>131</v>
      </c>
    </row>
    <row r="512" spans="1:35">
      <c r="A512" s="170" t="s">
        <v>51</v>
      </c>
      <c r="B512" s="272" t="s">
        <v>55</v>
      </c>
      <c r="C512" s="278" t="s">
        <v>8</v>
      </c>
      <c r="D512" s="278"/>
      <c r="E512" s="265">
        <v>18</v>
      </c>
      <c r="F512" s="266">
        <v>39.388888888888886</v>
      </c>
      <c r="G512" s="266">
        <v>55</v>
      </c>
      <c r="H512" s="267">
        <v>0.71616161616161611</v>
      </c>
      <c r="I512" s="267">
        <v>0.62</v>
      </c>
      <c r="J512" s="169">
        <v>263300</v>
      </c>
      <c r="K512" s="85"/>
      <c r="L512" s="274">
        <v>38.727272727272727</v>
      </c>
      <c r="M512" s="274">
        <f>L512/I512</f>
        <v>62.463343108504397</v>
      </c>
      <c r="N512" s="86"/>
      <c r="O512" s="292">
        <v>0</v>
      </c>
      <c r="P512" s="169">
        <v>263300</v>
      </c>
      <c r="Q512" s="293">
        <v>0</v>
      </c>
      <c r="R512" s="293">
        <v>39.024751741514748</v>
      </c>
      <c r="S512" s="293">
        <v>0</v>
      </c>
      <c r="T512" s="294">
        <v>0</v>
      </c>
      <c r="U512" s="294">
        <v>0</v>
      </c>
      <c r="W512" s="67" t="s">
        <v>51</v>
      </c>
      <c r="X512" s="67" t="s">
        <v>8</v>
      </c>
      <c r="Y512" s="67"/>
      <c r="Z512" s="67" t="s">
        <v>839</v>
      </c>
      <c r="AA512" s="317">
        <v>263300</v>
      </c>
      <c r="AB512" s="71">
        <v>1</v>
      </c>
      <c r="AC512" s="67" t="s">
        <v>826</v>
      </c>
      <c r="AD512" s="59">
        <v>40</v>
      </c>
      <c r="AE512" s="305">
        <v>1.73</v>
      </c>
      <c r="AF512" s="305">
        <v>69</v>
      </c>
      <c r="AG512" s="305">
        <v>40</v>
      </c>
      <c r="AH512" s="305">
        <v>0</v>
      </c>
      <c r="AI512" s="316">
        <v>-16</v>
      </c>
    </row>
    <row r="513" spans="1:35">
      <c r="A513" s="170" t="s">
        <v>80</v>
      </c>
      <c r="B513" s="272" t="s">
        <v>53</v>
      </c>
      <c r="C513" s="172" t="s">
        <v>6</v>
      </c>
      <c r="D513" s="172"/>
      <c r="E513" s="265">
        <v>23</v>
      </c>
      <c r="F513" s="266">
        <v>46</v>
      </c>
      <c r="G513" s="266">
        <v>79.217391304347828</v>
      </c>
      <c r="H513" s="267">
        <v>0.58068057080131719</v>
      </c>
      <c r="I513" s="267">
        <v>0.55000000000000004</v>
      </c>
      <c r="J513" s="169">
        <v>307500</v>
      </c>
      <c r="K513" s="273"/>
      <c r="L513" s="274">
        <v>42.545454545454547</v>
      </c>
      <c r="M513" s="274">
        <f>L513/I513</f>
        <v>77.355371900826441</v>
      </c>
      <c r="N513" s="86"/>
      <c r="O513" s="292">
        <v>1</v>
      </c>
      <c r="P513" s="169">
        <v>307500</v>
      </c>
      <c r="Q513" s="293">
        <v>7</v>
      </c>
      <c r="R513" s="293">
        <v>122.72743441529568</v>
      </c>
      <c r="S513" s="293">
        <v>7</v>
      </c>
      <c r="T513" s="294">
        <v>0.53846153846153844</v>
      </c>
      <c r="U513" s="294">
        <v>13</v>
      </c>
      <c r="W513" s="67" t="s">
        <v>80</v>
      </c>
      <c r="X513" s="67" t="s">
        <v>6</v>
      </c>
      <c r="Y513" s="67"/>
      <c r="Z513" s="67" t="s">
        <v>834</v>
      </c>
      <c r="AA513" s="317">
        <v>265300</v>
      </c>
      <c r="AB513" s="71">
        <v>3</v>
      </c>
      <c r="AC513" s="67" t="s">
        <v>826</v>
      </c>
      <c r="AD513" s="59">
        <v>172</v>
      </c>
      <c r="AE513" s="305">
        <v>0.38</v>
      </c>
      <c r="AF513" s="305">
        <v>22</v>
      </c>
      <c r="AG513" s="305">
        <v>57</v>
      </c>
      <c r="AH513" s="305">
        <v>22</v>
      </c>
      <c r="AI513" s="316">
        <v>64</v>
      </c>
    </row>
    <row r="514" spans="1:35">
      <c r="A514" s="170" t="s">
        <v>635</v>
      </c>
      <c r="B514" s="272" t="s">
        <v>566</v>
      </c>
      <c r="C514" s="278" t="s">
        <v>8</v>
      </c>
      <c r="D514" s="278"/>
      <c r="E514" s="265">
        <v>3</v>
      </c>
      <c r="F514" s="266">
        <v>32.333333333333336</v>
      </c>
      <c r="G514" s="266">
        <v>56.000000000000007</v>
      </c>
      <c r="H514" s="267">
        <v>0.57738095238095233</v>
      </c>
      <c r="I514" s="267">
        <v>0</v>
      </c>
      <c r="J514" s="169">
        <v>172900</v>
      </c>
      <c r="K514" s="273"/>
      <c r="L514" s="274">
        <v>0</v>
      </c>
      <c r="M514" s="274">
        <v>0</v>
      </c>
      <c r="N514" s="86"/>
      <c r="O514" s="292">
        <v>4</v>
      </c>
      <c r="P514" s="169">
        <v>182200</v>
      </c>
      <c r="Q514" s="293">
        <v>30</v>
      </c>
      <c r="R514" s="293">
        <v>14.013783903957318</v>
      </c>
      <c r="S514" s="293">
        <v>29.333333333333332</v>
      </c>
      <c r="T514" s="294">
        <v>0.42704626334519574</v>
      </c>
      <c r="U514" s="294">
        <v>70.25</v>
      </c>
      <c r="W514" s="67" t="s">
        <v>635</v>
      </c>
      <c r="X514" s="67" t="s">
        <v>8</v>
      </c>
      <c r="Y514" s="67"/>
      <c r="Z514" s="67" t="s">
        <v>837</v>
      </c>
      <c r="AA514" s="317">
        <v>305800</v>
      </c>
      <c r="AB514" s="71">
        <v>9</v>
      </c>
      <c r="AC514" s="67" t="s">
        <v>826</v>
      </c>
      <c r="AD514" s="59">
        <v>661</v>
      </c>
      <c r="AE514" s="305">
        <v>0.56000000000000005</v>
      </c>
      <c r="AF514" s="305">
        <v>41</v>
      </c>
      <c r="AG514" s="305">
        <v>73</v>
      </c>
      <c r="AH514" s="305">
        <v>51</v>
      </c>
      <c r="AI514" s="316">
        <v>58</v>
      </c>
    </row>
    <row r="515" spans="1:35">
      <c r="A515" s="170" t="s">
        <v>332</v>
      </c>
      <c r="B515" s="272" t="s">
        <v>24</v>
      </c>
      <c r="C515" s="278" t="s">
        <v>14</v>
      </c>
      <c r="D515" s="278"/>
      <c r="E515" s="265">
        <v>19</v>
      </c>
      <c r="F515" s="266">
        <v>60.526315789473685</v>
      </c>
      <c r="G515" s="266">
        <v>57.210526315789473</v>
      </c>
      <c r="H515" s="267">
        <v>1.0579576816927323</v>
      </c>
      <c r="I515" s="267">
        <v>1.05</v>
      </c>
      <c r="J515" s="169">
        <v>404600</v>
      </c>
      <c r="K515" s="86"/>
      <c r="L515" s="274">
        <v>58.5</v>
      </c>
      <c r="M515" s="274">
        <f>L515/I515</f>
        <v>55.714285714285715</v>
      </c>
      <c r="N515" s="86"/>
      <c r="O515" s="292">
        <v>4</v>
      </c>
      <c r="P515" s="169">
        <v>377500</v>
      </c>
      <c r="Q515" s="293">
        <v>51.75</v>
      </c>
      <c r="R515" s="293">
        <v>67.852378835037797</v>
      </c>
      <c r="S515" s="293">
        <v>51.666666666666664</v>
      </c>
      <c r="T515" s="294">
        <v>0.86250000000000004</v>
      </c>
      <c r="U515" s="294">
        <v>60</v>
      </c>
      <c r="W515" s="67" t="s">
        <v>332</v>
      </c>
      <c r="X515" s="67" t="s">
        <v>14</v>
      </c>
      <c r="Y515" s="67"/>
      <c r="Z515" s="67" t="s">
        <v>831</v>
      </c>
      <c r="AA515" s="317">
        <v>344900</v>
      </c>
      <c r="AB515" s="71">
        <v>9</v>
      </c>
      <c r="AC515" s="67" t="s">
        <v>826</v>
      </c>
      <c r="AD515" s="59">
        <v>497</v>
      </c>
      <c r="AE515" s="305">
        <v>0.92</v>
      </c>
      <c r="AF515" s="305">
        <v>51</v>
      </c>
      <c r="AG515" s="305">
        <v>55</v>
      </c>
      <c r="AH515" s="305">
        <v>48</v>
      </c>
      <c r="AI515" s="316">
        <v>64</v>
      </c>
    </row>
    <row r="516" spans="1:35">
      <c r="A516" s="170" t="s">
        <v>532</v>
      </c>
      <c r="B516" s="272" t="s">
        <v>82</v>
      </c>
      <c r="C516" s="172" t="s">
        <v>8</v>
      </c>
      <c r="D516" s="172"/>
      <c r="E516" s="265">
        <v>0</v>
      </c>
      <c r="F516" s="266">
        <v>0</v>
      </c>
      <c r="G516" s="266" t="s">
        <v>693</v>
      </c>
      <c r="H516" s="267">
        <v>0</v>
      </c>
      <c r="I516" s="267">
        <v>0</v>
      </c>
      <c r="J516" s="169">
        <v>122600</v>
      </c>
      <c r="K516" s="85"/>
      <c r="L516" s="274">
        <v>0</v>
      </c>
      <c r="M516" s="274">
        <v>0</v>
      </c>
      <c r="N516" s="86"/>
      <c r="O516" s="292">
        <v>0</v>
      </c>
      <c r="P516" s="169">
        <v>122600</v>
      </c>
      <c r="Q516" s="293">
        <v>0</v>
      </c>
      <c r="R516" s="293">
        <v>18.171038980287534</v>
      </c>
      <c r="S516" s="293">
        <v>0</v>
      </c>
      <c r="T516" s="294">
        <v>0</v>
      </c>
      <c r="U516" s="294">
        <v>0</v>
      </c>
      <c r="W516" s="67"/>
      <c r="X516" s="67"/>
      <c r="Y516" s="67"/>
      <c r="Z516" s="67"/>
      <c r="AA516" s="318">
        <v>122600</v>
      </c>
      <c r="AB516" s="310">
        <v>0</v>
      </c>
      <c r="AC516" s="67"/>
      <c r="AD516" s="59"/>
      <c r="AE516" s="294">
        <v>0</v>
      </c>
      <c r="AF516" s="293">
        <v>0</v>
      </c>
      <c r="AG516" s="294">
        <v>0</v>
      </c>
      <c r="AH516" s="293">
        <v>0</v>
      </c>
      <c r="AI516" s="293">
        <v>18.171038980287534</v>
      </c>
    </row>
    <row r="517" spans="1:35">
      <c r="A517" s="170" t="s">
        <v>621</v>
      </c>
      <c r="B517" s="272" t="s">
        <v>31</v>
      </c>
      <c r="C517" s="172" t="s">
        <v>397</v>
      </c>
      <c r="D517" s="172"/>
      <c r="E517" s="265">
        <v>0</v>
      </c>
      <c r="F517" s="266">
        <v>0</v>
      </c>
      <c r="G517" s="266" t="s">
        <v>693</v>
      </c>
      <c r="H517" s="267">
        <v>0</v>
      </c>
      <c r="I517" s="267">
        <v>0</v>
      </c>
      <c r="J517" s="169">
        <v>122600</v>
      </c>
      <c r="K517" s="85"/>
      <c r="L517" s="274">
        <v>0</v>
      </c>
      <c r="M517" s="274">
        <v>0</v>
      </c>
      <c r="N517" s="86"/>
      <c r="O517" s="292">
        <v>0</v>
      </c>
      <c r="P517" s="169">
        <v>122600</v>
      </c>
      <c r="Q517" s="293">
        <v>0</v>
      </c>
      <c r="R517" s="293">
        <v>18.171038980287534</v>
      </c>
      <c r="S517" s="293">
        <v>0</v>
      </c>
      <c r="T517" s="294">
        <v>0</v>
      </c>
      <c r="U517" s="294">
        <v>0</v>
      </c>
      <c r="W517" s="67"/>
      <c r="X517" s="67"/>
      <c r="Y517" s="67"/>
      <c r="Z517" s="67"/>
      <c r="AA517" s="318">
        <v>122600</v>
      </c>
      <c r="AB517" s="310">
        <v>0</v>
      </c>
      <c r="AC517" s="67"/>
      <c r="AD517" s="59"/>
      <c r="AE517" s="294">
        <v>0</v>
      </c>
      <c r="AF517" s="293">
        <v>0</v>
      </c>
      <c r="AG517" s="294">
        <v>0</v>
      </c>
      <c r="AH517" s="293">
        <v>0</v>
      </c>
      <c r="AI517" s="293">
        <v>18.171038980287534</v>
      </c>
    </row>
    <row r="518" spans="1:35">
      <c r="A518" s="170" t="s">
        <v>389</v>
      </c>
      <c r="B518" s="272" t="s">
        <v>566</v>
      </c>
      <c r="C518" s="172" t="s">
        <v>6</v>
      </c>
      <c r="D518" s="172"/>
      <c r="E518" s="265">
        <v>9</v>
      </c>
      <c r="F518" s="266">
        <v>34.666666666666664</v>
      </c>
      <c r="G518" s="266">
        <v>75.1111111111111</v>
      </c>
      <c r="H518" s="267">
        <v>0.46153846153846156</v>
      </c>
      <c r="I518" s="267">
        <v>0.44</v>
      </c>
      <c r="J518" s="169">
        <v>231700</v>
      </c>
      <c r="K518" s="86"/>
      <c r="L518" s="268">
        <v>32.5</v>
      </c>
      <c r="M518" s="274">
        <f>L518/I518</f>
        <v>73.86363636363636</v>
      </c>
      <c r="N518" s="86"/>
      <c r="O518" s="292">
        <v>0</v>
      </c>
      <c r="P518" s="169">
        <v>231700</v>
      </c>
      <c r="Q518" s="293">
        <v>0</v>
      </c>
      <c r="R518" s="293">
        <v>34.341188676448795</v>
      </c>
      <c r="S518" s="293">
        <v>0</v>
      </c>
      <c r="T518" s="294">
        <v>0</v>
      </c>
      <c r="U518" s="294">
        <v>0</v>
      </c>
      <c r="W518" s="67"/>
      <c r="X518" s="67"/>
      <c r="Y518" s="67"/>
      <c r="Z518" s="67"/>
      <c r="AA518" s="318">
        <v>231700</v>
      </c>
      <c r="AB518" s="310">
        <v>0</v>
      </c>
      <c r="AC518" s="67"/>
      <c r="AD518" s="59"/>
      <c r="AE518" s="294">
        <v>0</v>
      </c>
      <c r="AF518" s="293">
        <v>0</v>
      </c>
      <c r="AG518" s="294">
        <v>0</v>
      </c>
      <c r="AH518" s="293">
        <v>0</v>
      </c>
      <c r="AI518" s="293">
        <v>34.341188676448795</v>
      </c>
    </row>
    <row r="519" spans="1:35">
      <c r="A519" s="170" t="s">
        <v>636</v>
      </c>
      <c r="B519" s="272" t="s">
        <v>566</v>
      </c>
      <c r="C519" s="172" t="s">
        <v>6</v>
      </c>
      <c r="D519" s="172"/>
      <c r="E519" s="265">
        <v>15</v>
      </c>
      <c r="F519" s="266">
        <v>27</v>
      </c>
      <c r="G519" s="266">
        <v>74.933333333333337</v>
      </c>
      <c r="H519" s="267">
        <v>0.36032028469750887</v>
      </c>
      <c r="I519" s="267">
        <v>0.51</v>
      </c>
      <c r="J519" s="169">
        <v>180500</v>
      </c>
      <c r="K519" s="273"/>
      <c r="L519" s="268">
        <v>41.117647058823529</v>
      </c>
      <c r="M519" s="274">
        <f>L519/I519</f>
        <v>80.622837370242209</v>
      </c>
      <c r="N519" s="86"/>
      <c r="O519" s="292">
        <v>0</v>
      </c>
      <c r="P519" s="169">
        <v>180500</v>
      </c>
      <c r="Q519" s="293">
        <v>0</v>
      </c>
      <c r="R519" s="293">
        <v>26.752630798873575</v>
      </c>
      <c r="S519" s="293">
        <v>0</v>
      </c>
      <c r="T519" s="294">
        <v>0</v>
      </c>
      <c r="U519" s="294">
        <v>0</v>
      </c>
      <c r="W519" s="67" t="s">
        <v>636</v>
      </c>
      <c r="X519" s="67" t="s">
        <v>6</v>
      </c>
      <c r="Y519" s="67"/>
      <c r="Z519" s="67" t="s">
        <v>837</v>
      </c>
      <c r="AA519" s="317">
        <v>180500</v>
      </c>
      <c r="AB519" s="71">
        <v>1</v>
      </c>
      <c r="AC519" s="67" t="s">
        <v>826</v>
      </c>
      <c r="AD519" s="59">
        <v>48</v>
      </c>
      <c r="AE519" s="305">
        <v>0.27</v>
      </c>
      <c r="AF519" s="305">
        <v>13</v>
      </c>
      <c r="AG519" s="305">
        <v>48</v>
      </c>
      <c r="AH519" s="305">
        <v>0</v>
      </c>
      <c r="AI519" s="316">
        <v>57</v>
      </c>
    </row>
    <row r="520" spans="1:35">
      <c r="A520" s="170" t="s">
        <v>637</v>
      </c>
      <c r="B520" s="272" t="s">
        <v>566</v>
      </c>
      <c r="C520" s="174" t="s">
        <v>37</v>
      </c>
      <c r="D520" s="174" t="s">
        <v>536</v>
      </c>
      <c r="E520" s="265">
        <v>0</v>
      </c>
      <c r="F520" s="266">
        <v>0</v>
      </c>
      <c r="G520" s="266" t="s">
        <v>693</v>
      </c>
      <c r="H520" s="267">
        <v>0</v>
      </c>
      <c r="I520" s="267">
        <v>0</v>
      </c>
      <c r="J520" s="169">
        <v>122600</v>
      </c>
      <c r="K520" s="273"/>
      <c r="L520" s="274">
        <v>0</v>
      </c>
      <c r="M520" s="274">
        <v>0</v>
      </c>
      <c r="N520" s="86"/>
      <c r="O520" s="292">
        <v>0</v>
      </c>
      <c r="P520" s="169">
        <v>122600</v>
      </c>
      <c r="Q520" s="293">
        <v>0</v>
      </c>
      <c r="R520" s="293">
        <v>18.171038980287534</v>
      </c>
      <c r="S520" s="293">
        <v>0</v>
      </c>
      <c r="T520" s="294">
        <v>0</v>
      </c>
      <c r="U520" s="294">
        <v>0</v>
      </c>
      <c r="W520" s="67"/>
      <c r="X520" s="67"/>
      <c r="Y520" s="67"/>
      <c r="Z520" s="67"/>
      <c r="AA520" s="318">
        <v>122600</v>
      </c>
      <c r="AB520" s="310">
        <v>0</v>
      </c>
      <c r="AC520" s="67"/>
      <c r="AD520" s="59"/>
      <c r="AE520" s="294">
        <v>0</v>
      </c>
      <c r="AF520" s="293">
        <v>0</v>
      </c>
      <c r="AG520" s="294">
        <v>0</v>
      </c>
      <c r="AH520" s="293">
        <v>0</v>
      </c>
      <c r="AI520" s="293">
        <v>18.171038980287534</v>
      </c>
    </row>
    <row r="521" spans="1:35">
      <c r="A521" s="170" t="s">
        <v>533</v>
      </c>
      <c r="B521" s="272" t="s">
        <v>28</v>
      </c>
      <c r="C521" s="278" t="s">
        <v>8</v>
      </c>
      <c r="D521" s="278" t="s">
        <v>14</v>
      </c>
      <c r="E521" s="265">
        <v>0</v>
      </c>
      <c r="F521" s="266">
        <v>0</v>
      </c>
      <c r="G521" s="266" t="s">
        <v>693</v>
      </c>
      <c r="H521" s="267">
        <v>0</v>
      </c>
      <c r="I521" s="267">
        <v>0</v>
      </c>
      <c r="J521" s="169">
        <v>122600</v>
      </c>
      <c r="K521" s="273"/>
      <c r="L521" s="274">
        <v>0</v>
      </c>
      <c r="M521" s="274">
        <v>0</v>
      </c>
      <c r="N521" s="86"/>
      <c r="O521" s="292">
        <v>4</v>
      </c>
      <c r="P521" s="169">
        <v>167400</v>
      </c>
      <c r="Q521" s="293">
        <v>33.75</v>
      </c>
      <c r="R521" s="293">
        <v>8.4330813694975575</v>
      </c>
      <c r="S521" s="293">
        <v>32.333333333333336</v>
      </c>
      <c r="T521" s="294">
        <v>0.77586206896551724</v>
      </c>
      <c r="U521" s="294">
        <v>43.5</v>
      </c>
      <c r="W521" s="67" t="s">
        <v>533</v>
      </c>
      <c r="X521" s="67" t="s">
        <v>8</v>
      </c>
      <c r="Y521" s="67" t="s">
        <v>14</v>
      </c>
      <c r="Z521" s="67" t="s">
        <v>838</v>
      </c>
      <c r="AA521" s="317">
        <v>181100</v>
      </c>
      <c r="AB521" s="71">
        <v>8</v>
      </c>
      <c r="AC521" s="67" t="s">
        <v>826</v>
      </c>
      <c r="AD521" s="59">
        <v>337</v>
      </c>
      <c r="AE521" s="305">
        <v>0.75</v>
      </c>
      <c r="AF521" s="305">
        <v>32</v>
      </c>
      <c r="AG521" s="305">
        <v>42</v>
      </c>
      <c r="AH521" s="305">
        <v>32</v>
      </c>
      <c r="AI521" s="316">
        <v>10</v>
      </c>
    </row>
    <row r="522" spans="1:35">
      <c r="A522" s="170" t="s">
        <v>177</v>
      </c>
      <c r="B522" s="272" t="s">
        <v>104</v>
      </c>
      <c r="C522" s="278" t="s">
        <v>8</v>
      </c>
      <c r="D522" s="278" t="s">
        <v>6</v>
      </c>
      <c r="E522" s="265">
        <v>24</v>
      </c>
      <c r="F522" s="266">
        <v>50.791666666666664</v>
      </c>
      <c r="G522" s="266">
        <v>79.583333333333329</v>
      </c>
      <c r="H522" s="267">
        <v>0.63821989528795808</v>
      </c>
      <c r="I522" s="267">
        <v>0.56999999999999995</v>
      </c>
      <c r="J522" s="169">
        <v>339500</v>
      </c>
      <c r="K522" s="85"/>
      <c r="L522" s="274">
        <v>39.238095238095241</v>
      </c>
      <c r="M522" s="274">
        <f>L522/I522</f>
        <v>68.838763575605697</v>
      </c>
      <c r="N522" s="86"/>
      <c r="O522" s="292">
        <v>4</v>
      </c>
      <c r="P522" s="169">
        <v>324400</v>
      </c>
      <c r="Q522" s="293">
        <v>46.75</v>
      </c>
      <c r="R522" s="293">
        <v>41.24188528234771</v>
      </c>
      <c r="S522" s="293">
        <v>47.333333333333336</v>
      </c>
      <c r="T522" s="294">
        <v>0.58437499999999998</v>
      </c>
      <c r="U522" s="294">
        <v>80</v>
      </c>
      <c r="W522" s="67" t="s">
        <v>177</v>
      </c>
      <c r="X522" s="67" t="s">
        <v>6</v>
      </c>
      <c r="Y522" s="67" t="s">
        <v>8</v>
      </c>
      <c r="Z522" s="67" t="s">
        <v>830</v>
      </c>
      <c r="AA522" s="317">
        <v>353100</v>
      </c>
      <c r="AB522" s="71">
        <v>9</v>
      </c>
      <c r="AC522" s="67" t="s">
        <v>826</v>
      </c>
      <c r="AD522" s="59">
        <v>720</v>
      </c>
      <c r="AE522" s="305">
        <v>0.66</v>
      </c>
      <c r="AF522" s="305">
        <v>53</v>
      </c>
      <c r="AG522" s="305">
        <v>80</v>
      </c>
      <c r="AH522" s="305">
        <v>54</v>
      </c>
      <c r="AI522" s="316">
        <v>53</v>
      </c>
    </row>
    <row r="523" spans="1:35">
      <c r="A523" s="170" t="s">
        <v>351</v>
      </c>
      <c r="B523" s="272" t="s">
        <v>106</v>
      </c>
      <c r="C523" s="278" t="s">
        <v>6</v>
      </c>
      <c r="D523" s="278" t="s">
        <v>3</v>
      </c>
      <c r="E523" s="265">
        <v>9</v>
      </c>
      <c r="F523" s="266">
        <v>37.111111111111114</v>
      </c>
      <c r="G523" s="266">
        <v>81.222222222222229</v>
      </c>
      <c r="H523" s="267">
        <v>0.45690834473324216</v>
      </c>
      <c r="I523" s="267">
        <v>0.44</v>
      </c>
      <c r="J523" s="169">
        <v>248100</v>
      </c>
      <c r="K523" s="85"/>
      <c r="L523" s="274">
        <v>34.4</v>
      </c>
      <c r="M523" s="274">
        <f>L523/I523</f>
        <v>78.181818181818173</v>
      </c>
      <c r="N523" s="86"/>
      <c r="O523" s="292">
        <v>2</v>
      </c>
      <c r="P523" s="169">
        <v>248100</v>
      </c>
      <c r="Q523" s="293">
        <v>6.5</v>
      </c>
      <c r="R523" s="293">
        <v>97.315695864828797</v>
      </c>
      <c r="S523" s="293">
        <v>6.5</v>
      </c>
      <c r="T523" s="294">
        <v>0.13402061855670103</v>
      </c>
      <c r="U523" s="294">
        <v>48.5</v>
      </c>
      <c r="W523" s="67" t="s">
        <v>351</v>
      </c>
      <c r="X523" s="67" t="s">
        <v>3</v>
      </c>
      <c r="Y523" s="67" t="s">
        <v>6</v>
      </c>
      <c r="Z523" s="67" t="s">
        <v>840</v>
      </c>
      <c r="AA523" s="317">
        <v>248100</v>
      </c>
      <c r="AB523" s="71">
        <v>2</v>
      </c>
      <c r="AC523" s="67" t="s">
        <v>826</v>
      </c>
      <c r="AD523" s="59">
        <v>96</v>
      </c>
      <c r="AE523" s="305">
        <v>0.14000000000000001</v>
      </c>
      <c r="AF523" s="305">
        <v>7</v>
      </c>
      <c r="AG523" s="305">
        <v>48</v>
      </c>
      <c r="AH523" s="305">
        <v>0</v>
      </c>
      <c r="AI523" s="316">
        <v>102</v>
      </c>
    </row>
    <row r="524" spans="1:35">
      <c r="L524" s="274"/>
      <c r="M524" s="297"/>
      <c r="N524" s="86"/>
      <c r="W524" s="86"/>
      <c r="X524" s="86"/>
      <c r="Y524" s="86"/>
      <c r="Z524" s="86"/>
      <c r="AA524" s="86"/>
      <c r="AB524" s="311"/>
      <c r="AC524" s="86"/>
      <c r="AD524" s="309"/>
      <c r="AE524" s="309"/>
      <c r="AF524" s="309"/>
      <c r="AG524" s="309"/>
      <c r="AH524" s="309"/>
      <c r="AI524" s="309"/>
    </row>
    <row r="525" spans="1:35">
      <c r="L525" s="268"/>
      <c r="M525" s="297"/>
      <c r="N525" s="86"/>
      <c r="W525" s="86"/>
      <c r="X525" s="86"/>
      <c r="Y525" s="86"/>
      <c r="Z525" s="86"/>
      <c r="AA525" s="86"/>
      <c r="AB525" s="311"/>
      <c r="AC525" s="86"/>
      <c r="AD525" s="309"/>
      <c r="AE525" s="309"/>
      <c r="AF525" s="309"/>
      <c r="AG525" s="309"/>
      <c r="AH525" s="309"/>
      <c r="AI525" s="309"/>
    </row>
    <row r="526" spans="1:35">
      <c r="L526" s="268"/>
      <c r="M526" s="297"/>
      <c r="N526" s="86"/>
      <c r="W526" s="86"/>
      <c r="X526" s="86"/>
      <c r="Y526" s="86"/>
      <c r="Z526" s="86"/>
      <c r="AA526" s="86"/>
      <c r="AB526" s="311"/>
      <c r="AC526" s="86"/>
      <c r="AD526" s="309"/>
      <c r="AE526" s="309"/>
      <c r="AF526" s="309"/>
      <c r="AG526" s="309"/>
      <c r="AH526" s="309"/>
      <c r="AI526" s="309"/>
    </row>
    <row r="527" spans="1:35">
      <c r="L527" s="299"/>
      <c r="M527" s="297"/>
      <c r="N527" s="86"/>
      <c r="W527" s="86"/>
      <c r="X527" s="86"/>
      <c r="Y527" s="86"/>
      <c r="Z527" s="86"/>
      <c r="AA527" s="86"/>
      <c r="AB527" s="311"/>
      <c r="AC527" s="86"/>
      <c r="AD527" s="309"/>
      <c r="AE527" s="309"/>
      <c r="AF527" s="309"/>
      <c r="AG527" s="309"/>
      <c r="AH527" s="309"/>
      <c r="AI527" s="309"/>
    </row>
    <row r="528" spans="1:35">
      <c r="L528" s="299"/>
      <c r="M528" s="297"/>
      <c r="W528" s="86"/>
      <c r="X528" s="86"/>
      <c r="Y528" s="86"/>
      <c r="Z528" s="86"/>
      <c r="AA528" s="86"/>
      <c r="AB528" s="311"/>
      <c r="AC528" s="86"/>
      <c r="AD528" s="309"/>
      <c r="AE528" s="309"/>
      <c r="AF528" s="309"/>
      <c r="AG528" s="309"/>
      <c r="AH528" s="309"/>
      <c r="AI528" s="309"/>
    </row>
    <row r="529" spans="12:35">
      <c r="L529" s="299"/>
      <c r="M529" s="297"/>
      <c r="W529" s="86"/>
      <c r="X529" s="86"/>
      <c r="Y529" s="86"/>
      <c r="Z529" s="86"/>
      <c r="AA529" s="86"/>
      <c r="AB529" s="311"/>
      <c r="AC529" s="86"/>
      <c r="AD529" s="309"/>
      <c r="AE529" s="309"/>
      <c r="AF529" s="309"/>
      <c r="AG529" s="309"/>
      <c r="AH529" s="309"/>
      <c r="AI529" s="309"/>
    </row>
    <row r="530" spans="12:35">
      <c r="L530" s="299"/>
      <c r="M530" s="297"/>
      <c r="W530" s="86"/>
      <c r="X530" s="86"/>
      <c r="Y530" s="86"/>
      <c r="Z530" s="86"/>
      <c r="AA530" s="86"/>
      <c r="AB530" s="311"/>
      <c r="AC530" s="86"/>
      <c r="AD530" s="309"/>
      <c r="AE530" s="309"/>
      <c r="AF530" s="309"/>
      <c r="AG530" s="309"/>
      <c r="AH530" s="309"/>
      <c r="AI530" s="309"/>
    </row>
    <row r="531" spans="12:35">
      <c r="L531" s="299"/>
      <c r="M531" s="297"/>
      <c r="W531" s="86"/>
      <c r="X531" s="86"/>
      <c r="Y531" s="86"/>
      <c r="Z531" s="86"/>
      <c r="AA531" s="86"/>
      <c r="AB531" s="311"/>
      <c r="AC531" s="86"/>
      <c r="AD531" s="309"/>
      <c r="AE531" s="309"/>
      <c r="AF531" s="309"/>
      <c r="AG531" s="309"/>
      <c r="AH531" s="309"/>
      <c r="AI531" s="309"/>
    </row>
    <row r="532" spans="12:35">
      <c r="L532" s="299"/>
      <c r="M532" s="297"/>
      <c r="W532" s="86"/>
      <c r="X532" s="86"/>
      <c r="Y532" s="86"/>
      <c r="Z532" s="86"/>
      <c r="AA532" s="86"/>
      <c r="AB532" s="311"/>
      <c r="AC532" s="86"/>
      <c r="AD532" s="309"/>
      <c r="AE532" s="309"/>
      <c r="AF532" s="309"/>
      <c r="AG532" s="309"/>
      <c r="AH532" s="309"/>
      <c r="AI532" s="309"/>
    </row>
    <row r="533" spans="12:35">
      <c r="L533" s="299"/>
      <c r="M533" s="297"/>
      <c r="W533" s="86"/>
      <c r="X533" s="86"/>
      <c r="Y533" s="86"/>
      <c r="Z533" s="86"/>
      <c r="AA533" s="86"/>
      <c r="AB533" s="311"/>
      <c r="AC533" s="86"/>
      <c r="AD533" s="309"/>
      <c r="AE533" s="309"/>
      <c r="AF533" s="309"/>
      <c r="AG533" s="309"/>
      <c r="AH533" s="309"/>
      <c r="AI533" s="309"/>
    </row>
    <row r="534" spans="12:35">
      <c r="L534" s="299"/>
      <c r="M534" s="297"/>
      <c r="W534" s="86"/>
      <c r="X534" s="86"/>
      <c r="Y534" s="86"/>
      <c r="Z534" s="86"/>
      <c r="AA534" s="86"/>
      <c r="AB534" s="311"/>
      <c r="AC534" s="86"/>
      <c r="AD534" s="309"/>
      <c r="AE534" s="309"/>
      <c r="AF534" s="309"/>
      <c r="AG534" s="309"/>
      <c r="AH534" s="309"/>
      <c r="AI534" s="309"/>
    </row>
    <row r="535" spans="12:35">
      <c r="L535" s="299"/>
      <c r="M535" s="297"/>
      <c r="W535" s="86"/>
      <c r="X535" s="86"/>
      <c r="Y535" s="86"/>
      <c r="Z535" s="86"/>
      <c r="AA535" s="86"/>
      <c r="AB535" s="311"/>
      <c r="AC535" s="86"/>
      <c r="AD535" s="309"/>
      <c r="AE535" s="309"/>
      <c r="AF535" s="309"/>
      <c r="AG535" s="309"/>
      <c r="AH535" s="309"/>
      <c r="AI535" s="309"/>
    </row>
    <row r="536" spans="12:35">
      <c r="L536" s="299"/>
      <c r="M536" s="297"/>
      <c r="W536" s="86"/>
      <c r="X536" s="86"/>
      <c r="Y536" s="86"/>
      <c r="Z536" s="86"/>
      <c r="AA536" s="86"/>
      <c r="AB536" s="311"/>
      <c r="AC536" s="86"/>
      <c r="AD536" s="309"/>
      <c r="AE536" s="309"/>
      <c r="AF536" s="309"/>
      <c r="AG536" s="309"/>
      <c r="AH536" s="309"/>
      <c r="AI536" s="309"/>
    </row>
    <row r="537" spans="12:35">
      <c r="L537" s="299"/>
      <c r="M537" s="297"/>
      <c r="W537" s="86"/>
      <c r="X537" s="86"/>
      <c r="Y537" s="86"/>
      <c r="Z537" s="86"/>
      <c r="AA537" s="86"/>
      <c r="AB537" s="311"/>
      <c r="AC537" s="86"/>
      <c r="AD537" s="309"/>
      <c r="AE537" s="309"/>
      <c r="AF537" s="309"/>
      <c r="AG537" s="309"/>
      <c r="AH537" s="309"/>
      <c r="AI537" s="309"/>
    </row>
    <row r="538" spans="12:35">
      <c r="L538" s="299"/>
      <c r="M538" s="297"/>
      <c r="W538" s="86"/>
      <c r="X538" s="86"/>
      <c r="Y538" s="86"/>
      <c r="Z538" s="86"/>
      <c r="AA538" s="86"/>
      <c r="AB538" s="311"/>
      <c r="AC538" s="86"/>
      <c r="AD538" s="309"/>
      <c r="AE538" s="309"/>
      <c r="AF538" s="309"/>
      <c r="AG538" s="309"/>
      <c r="AH538" s="309"/>
      <c r="AI538" s="309"/>
    </row>
    <row r="539" spans="12:35">
      <c r="L539" s="299"/>
      <c r="M539" s="297"/>
      <c r="W539" s="86"/>
      <c r="X539" s="86"/>
      <c r="Y539" s="86"/>
      <c r="Z539" s="86"/>
      <c r="AA539" s="86"/>
      <c r="AB539" s="311"/>
      <c r="AC539" s="86"/>
      <c r="AD539" s="309"/>
      <c r="AE539" s="309"/>
      <c r="AF539" s="309"/>
      <c r="AG539" s="309"/>
      <c r="AH539" s="309"/>
      <c r="AI539" s="309"/>
    </row>
    <row r="540" spans="12:35">
      <c r="L540" s="299"/>
      <c r="M540" s="297"/>
      <c r="W540" s="86"/>
      <c r="X540" s="86"/>
      <c r="Y540" s="86"/>
      <c r="Z540" s="86"/>
      <c r="AA540" s="86"/>
      <c r="AB540" s="311"/>
      <c r="AC540" s="86"/>
      <c r="AD540" s="309"/>
      <c r="AE540" s="309"/>
      <c r="AF540" s="309"/>
      <c r="AG540" s="309"/>
      <c r="AH540" s="309"/>
      <c r="AI540" s="309"/>
    </row>
    <row r="541" spans="12:35">
      <c r="L541" s="299"/>
      <c r="M541" s="297"/>
      <c r="W541" s="86"/>
      <c r="X541" s="86"/>
      <c r="Y541" s="86"/>
      <c r="Z541" s="86"/>
      <c r="AA541" s="86"/>
      <c r="AB541" s="311"/>
      <c r="AC541" s="86"/>
      <c r="AD541" s="309"/>
      <c r="AE541" s="309"/>
      <c r="AF541" s="309"/>
      <c r="AG541" s="309"/>
      <c r="AH541" s="309"/>
      <c r="AI541" s="309"/>
    </row>
    <row r="542" spans="12:35">
      <c r="L542" s="299"/>
      <c r="M542" s="297"/>
      <c r="W542" s="86"/>
      <c r="X542" s="86"/>
      <c r="Y542" s="86"/>
      <c r="Z542" s="86"/>
      <c r="AA542" s="86"/>
      <c r="AB542" s="311"/>
      <c r="AC542" s="86"/>
      <c r="AD542" s="309"/>
      <c r="AE542" s="309"/>
      <c r="AF542" s="309"/>
      <c r="AG542" s="309"/>
      <c r="AH542" s="309"/>
      <c r="AI542" s="309"/>
    </row>
    <row r="543" spans="12:35">
      <c r="L543" s="299"/>
      <c r="M543" s="297"/>
      <c r="W543" s="86"/>
      <c r="X543" s="86"/>
      <c r="Y543" s="86"/>
      <c r="Z543" s="86"/>
      <c r="AA543" s="86"/>
      <c r="AB543" s="311"/>
      <c r="AC543" s="86"/>
      <c r="AD543" s="309"/>
      <c r="AE543" s="309"/>
      <c r="AF543" s="309"/>
      <c r="AG543" s="309"/>
      <c r="AH543" s="309"/>
      <c r="AI543" s="309"/>
    </row>
    <row r="544" spans="12:35">
      <c r="L544" s="299"/>
      <c r="M544" s="297"/>
      <c r="W544" s="86"/>
      <c r="X544" s="86"/>
      <c r="Y544" s="86"/>
      <c r="Z544" s="86"/>
      <c r="AA544" s="86"/>
      <c r="AB544" s="311"/>
      <c r="AC544" s="86"/>
      <c r="AD544" s="309"/>
      <c r="AE544" s="309"/>
      <c r="AF544" s="309"/>
      <c r="AG544" s="309"/>
      <c r="AH544" s="309"/>
      <c r="AI544" s="309"/>
    </row>
    <row r="545" spans="12:35">
      <c r="L545" s="299"/>
      <c r="M545" s="297"/>
      <c r="W545" s="86"/>
      <c r="X545" s="86"/>
      <c r="Y545" s="86"/>
      <c r="Z545" s="86"/>
      <c r="AA545" s="86"/>
      <c r="AB545" s="311"/>
      <c r="AC545" s="86"/>
      <c r="AD545" s="309"/>
      <c r="AE545" s="309"/>
      <c r="AF545" s="309"/>
      <c r="AG545" s="309"/>
      <c r="AH545" s="309"/>
      <c r="AI545" s="309"/>
    </row>
    <row r="546" spans="12:35">
      <c r="L546" s="299"/>
      <c r="M546" s="297"/>
      <c r="W546" s="86"/>
      <c r="X546" s="86"/>
      <c r="Y546" s="86"/>
      <c r="Z546" s="86"/>
      <c r="AA546" s="86"/>
      <c r="AB546" s="311"/>
      <c r="AC546" s="86"/>
      <c r="AD546" s="309"/>
      <c r="AE546" s="309"/>
      <c r="AF546" s="309"/>
      <c r="AG546" s="309"/>
      <c r="AH546" s="309"/>
      <c r="AI546" s="309"/>
    </row>
    <row r="547" spans="12:35">
      <c r="L547" s="299"/>
      <c r="M547" s="297"/>
      <c r="W547" s="86"/>
      <c r="X547" s="86"/>
      <c r="Y547" s="86"/>
      <c r="Z547" s="86"/>
      <c r="AA547" s="86"/>
      <c r="AB547" s="311"/>
      <c r="AC547" s="86"/>
      <c r="AD547" s="309"/>
      <c r="AE547" s="309"/>
      <c r="AF547" s="309"/>
      <c r="AG547" s="309"/>
      <c r="AH547" s="309"/>
      <c r="AI547" s="309"/>
    </row>
    <row r="548" spans="12:35">
      <c r="L548" s="299"/>
      <c r="M548" s="297"/>
      <c r="W548" s="86"/>
      <c r="X548" s="86"/>
      <c r="Y548" s="86"/>
      <c r="Z548" s="86"/>
      <c r="AA548" s="86"/>
      <c r="AB548" s="311"/>
      <c r="AC548" s="86"/>
      <c r="AD548" s="309"/>
      <c r="AE548" s="309"/>
      <c r="AF548" s="309"/>
      <c r="AG548" s="309"/>
      <c r="AH548" s="309"/>
      <c r="AI548" s="309"/>
    </row>
    <row r="549" spans="12:35">
      <c r="L549" s="299"/>
      <c r="M549" s="297"/>
      <c r="W549" s="86"/>
      <c r="X549" s="86"/>
      <c r="Y549" s="86"/>
      <c r="Z549" s="86"/>
      <c r="AA549" s="86"/>
      <c r="AB549" s="311"/>
      <c r="AC549" s="86"/>
      <c r="AD549" s="309"/>
      <c r="AE549" s="309"/>
      <c r="AF549" s="309"/>
      <c r="AG549" s="309"/>
      <c r="AH549" s="309"/>
      <c r="AI549" s="309"/>
    </row>
    <row r="550" spans="12:35">
      <c r="L550" s="299"/>
      <c r="M550" s="297"/>
      <c r="W550" s="86"/>
      <c r="X550" s="86"/>
      <c r="Y550" s="86"/>
      <c r="Z550" s="86"/>
      <c r="AA550" s="86"/>
      <c r="AB550" s="311"/>
      <c r="AC550" s="86"/>
      <c r="AD550" s="309"/>
      <c r="AE550" s="309"/>
      <c r="AF550" s="309"/>
      <c r="AG550" s="309"/>
      <c r="AH550" s="309"/>
      <c r="AI550" s="309"/>
    </row>
    <row r="551" spans="12:35">
      <c r="W551" s="86"/>
      <c r="X551" s="86"/>
      <c r="Y551" s="86"/>
      <c r="Z551" s="86"/>
      <c r="AA551" s="86"/>
      <c r="AB551" s="311"/>
      <c r="AC551" s="86"/>
      <c r="AD551" s="309"/>
      <c r="AE551" s="309"/>
      <c r="AF551" s="309"/>
      <c r="AG551" s="309"/>
      <c r="AH551" s="309"/>
      <c r="AI551" s="309"/>
    </row>
    <row r="552" spans="12:35">
      <c r="W552" s="86"/>
      <c r="X552" s="86"/>
      <c r="Y552" s="86"/>
      <c r="Z552" s="86"/>
      <c r="AA552" s="86"/>
      <c r="AB552" s="311"/>
      <c r="AC552" s="86"/>
      <c r="AD552" s="309"/>
      <c r="AE552" s="309"/>
      <c r="AF552" s="309"/>
      <c r="AG552" s="309"/>
      <c r="AH552" s="309"/>
      <c r="AI552" s="309"/>
    </row>
    <row r="553" spans="12:35">
      <c r="W553" s="86"/>
      <c r="X553" s="86"/>
      <c r="Y553" s="86"/>
      <c r="Z553" s="86"/>
      <c r="AA553" s="86"/>
      <c r="AB553" s="311"/>
      <c r="AC553" s="86"/>
      <c r="AD553" s="309"/>
      <c r="AE553" s="309"/>
      <c r="AF553" s="309"/>
      <c r="AG553" s="309"/>
      <c r="AH553" s="309"/>
      <c r="AI553" s="309"/>
    </row>
    <row r="554" spans="12:35">
      <c r="W554" s="86"/>
      <c r="X554" s="86"/>
      <c r="Y554" s="86"/>
      <c r="Z554" s="86"/>
      <c r="AA554" s="86"/>
      <c r="AB554" s="311"/>
      <c r="AC554" s="86"/>
      <c r="AD554" s="309"/>
      <c r="AE554" s="309"/>
      <c r="AF554" s="309"/>
      <c r="AG554" s="309"/>
      <c r="AH554" s="309"/>
      <c r="AI554" s="309"/>
    </row>
    <row r="555" spans="12:35">
      <c r="W555" s="86"/>
      <c r="X555" s="86"/>
      <c r="Y555" s="86"/>
      <c r="Z555" s="86"/>
      <c r="AA555" s="86"/>
      <c r="AB555" s="311"/>
      <c r="AC555" s="86"/>
      <c r="AD555" s="309"/>
      <c r="AE555" s="309"/>
      <c r="AF555" s="309"/>
      <c r="AG555" s="309"/>
      <c r="AH555" s="309"/>
      <c r="AI555" s="309"/>
    </row>
    <row r="556" spans="12:35">
      <c r="W556" s="86"/>
      <c r="X556" s="86"/>
      <c r="Y556" s="86"/>
      <c r="Z556" s="86"/>
      <c r="AA556" s="86"/>
      <c r="AB556" s="311"/>
      <c r="AC556" s="86"/>
      <c r="AD556" s="309"/>
      <c r="AE556" s="309"/>
      <c r="AF556" s="309"/>
      <c r="AG556" s="309"/>
      <c r="AH556" s="309"/>
      <c r="AI556" s="309"/>
    </row>
    <row r="557" spans="12:35">
      <c r="W557" s="86"/>
      <c r="X557" s="86"/>
      <c r="Y557" s="86"/>
      <c r="Z557" s="86"/>
      <c r="AA557" s="86"/>
      <c r="AB557" s="311"/>
      <c r="AC557" s="86"/>
      <c r="AD557" s="309"/>
      <c r="AE557" s="309"/>
      <c r="AF557" s="309"/>
      <c r="AG557" s="309"/>
      <c r="AH557" s="309"/>
      <c r="AI557" s="309"/>
    </row>
    <row r="558" spans="12:35">
      <c r="W558" s="86"/>
      <c r="X558" s="86"/>
      <c r="Y558" s="86"/>
      <c r="Z558" s="86"/>
      <c r="AA558" s="86"/>
      <c r="AB558" s="311"/>
      <c r="AC558" s="86"/>
      <c r="AD558" s="309"/>
      <c r="AE558" s="309"/>
      <c r="AF558" s="309"/>
      <c r="AG558" s="309"/>
      <c r="AH558" s="309"/>
      <c r="AI558" s="309"/>
    </row>
    <row r="559" spans="12:35">
      <c r="W559" s="86"/>
      <c r="X559" s="86"/>
      <c r="Y559" s="86"/>
      <c r="Z559" s="86"/>
      <c r="AA559" s="86"/>
      <c r="AB559" s="311"/>
      <c r="AC559" s="86"/>
      <c r="AD559" s="309"/>
      <c r="AE559" s="309"/>
      <c r="AF559" s="309"/>
      <c r="AG559" s="309"/>
      <c r="AH559" s="309"/>
      <c r="AI559" s="309"/>
    </row>
    <row r="560" spans="12:35">
      <c r="W560" s="86"/>
      <c r="X560" s="86"/>
      <c r="Y560" s="86"/>
      <c r="Z560" s="86"/>
      <c r="AA560" s="86"/>
      <c r="AB560" s="311"/>
      <c r="AC560" s="86"/>
      <c r="AD560" s="309"/>
      <c r="AE560" s="309"/>
      <c r="AF560" s="309"/>
      <c r="AG560" s="309"/>
      <c r="AH560" s="309"/>
      <c r="AI560" s="309"/>
    </row>
    <row r="561" spans="23:35">
      <c r="W561" s="86"/>
      <c r="X561" s="86"/>
      <c r="Y561" s="86"/>
      <c r="Z561" s="86"/>
      <c r="AA561" s="86"/>
      <c r="AB561" s="311"/>
      <c r="AC561" s="86"/>
      <c r="AD561" s="309"/>
      <c r="AE561" s="309"/>
      <c r="AF561" s="309"/>
      <c r="AG561" s="309"/>
      <c r="AH561" s="309"/>
      <c r="AI561" s="309"/>
    </row>
    <row r="562" spans="23:35">
      <c r="W562" s="86"/>
      <c r="X562" s="86"/>
      <c r="Y562" s="86"/>
      <c r="Z562" s="86"/>
      <c r="AA562" s="86"/>
      <c r="AB562" s="311"/>
      <c r="AC562" s="86"/>
      <c r="AD562" s="309"/>
      <c r="AE562" s="309"/>
      <c r="AF562" s="309"/>
      <c r="AG562" s="309"/>
      <c r="AH562" s="309"/>
      <c r="AI562" s="309"/>
    </row>
    <row r="563" spans="23:35">
      <c r="W563" s="86"/>
      <c r="X563" s="86"/>
      <c r="Y563" s="86"/>
      <c r="Z563" s="86"/>
      <c r="AA563" s="86"/>
      <c r="AB563" s="311"/>
      <c r="AC563" s="86"/>
      <c r="AD563" s="309"/>
      <c r="AE563" s="309"/>
      <c r="AF563" s="309"/>
      <c r="AG563" s="309"/>
      <c r="AH563" s="309"/>
      <c r="AI563" s="309"/>
    </row>
    <row r="564" spans="23:35">
      <c r="W564" s="86"/>
      <c r="X564" s="86"/>
      <c r="Y564" s="86"/>
      <c r="Z564" s="86"/>
      <c r="AA564" s="86"/>
      <c r="AB564" s="311"/>
      <c r="AC564" s="86"/>
      <c r="AD564" s="309"/>
      <c r="AE564" s="309"/>
      <c r="AF564" s="309"/>
      <c r="AG564" s="309"/>
      <c r="AH564" s="309"/>
      <c r="AI564" s="309"/>
    </row>
    <row r="565" spans="23:35">
      <c r="W565" s="86"/>
      <c r="X565" s="86"/>
      <c r="Y565" s="86"/>
      <c r="Z565" s="86"/>
      <c r="AA565" s="86"/>
      <c r="AB565" s="311"/>
      <c r="AC565" s="86"/>
      <c r="AD565" s="309"/>
      <c r="AE565" s="309"/>
      <c r="AF565" s="309"/>
      <c r="AG565" s="309"/>
      <c r="AH565" s="309"/>
      <c r="AI565" s="309"/>
    </row>
    <row r="566" spans="23:35">
      <c r="W566" s="86"/>
      <c r="X566" s="86"/>
      <c r="Y566" s="86"/>
      <c r="Z566" s="86"/>
      <c r="AA566" s="86"/>
      <c r="AB566" s="311"/>
      <c r="AC566" s="86"/>
      <c r="AD566" s="309"/>
      <c r="AE566" s="309"/>
      <c r="AF566" s="309"/>
      <c r="AG566" s="309"/>
      <c r="AH566" s="309"/>
      <c r="AI566" s="309"/>
    </row>
    <row r="567" spans="23:35">
      <c r="W567" s="86"/>
      <c r="X567" s="86"/>
      <c r="Y567" s="86"/>
      <c r="Z567" s="86"/>
      <c r="AA567" s="86"/>
      <c r="AB567" s="311"/>
      <c r="AC567" s="86"/>
      <c r="AD567" s="309"/>
      <c r="AE567" s="309"/>
      <c r="AF567" s="309"/>
      <c r="AG567" s="309"/>
      <c r="AH567" s="309"/>
      <c r="AI567" s="309"/>
    </row>
    <row r="568" spans="23:35">
      <c r="W568" s="86"/>
      <c r="X568" s="86"/>
      <c r="Y568" s="86"/>
      <c r="Z568" s="86"/>
      <c r="AA568" s="86"/>
      <c r="AB568" s="311"/>
      <c r="AC568" s="86"/>
      <c r="AD568" s="309"/>
      <c r="AE568" s="309"/>
      <c r="AF568" s="309"/>
      <c r="AG568" s="309"/>
      <c r="AH568" s="309"/>
      <c r="AI568" s="309"/>
    </row>
    <row r="569" spans="23:35">
      <c r="W569" s="86"/>
      <c r="X569" s="86"/>
      <c r="Y569" s="86"/>
      <c r="Z569" s="86"/>
      <c r="AA569" s="86"/>
      <c r="AB569" s="311"/>
      <c r="AC569" s="86"/>
      <c r="AD569" s="309"/>
      <c r="AE569" s="309"/>
      <c r="AF569" s="309"/>
      <c r="AG569" s="309"/>
      <c r="AH569" s="309"/>
      <c r="AI569" s="309"/>
    </row>
    <row r="570" spans="23:35">
      <c r="W570" s="86"/>
      <c r="X570" s="86"/>
      <c r="Y570" s="86"/>
      <c r="Z570" s="86"/>
      <c r="AA570" s="86"/>
      <c r="AB570" s="311"/>
      <c r="AC570" s="86"/>
      <c r="AD570" s="309"/>
      <c r="AE570" s="309"/>
      <c r="AF570" s="309"/>
      <c r="AG570" s="309"/>
      <c r="AH570" s="309"/>
      <c r="AI570" s="309"/>
    </row>
    <row r="571" spans="23:35">
      <c r="W571" s="86"/>
      <c r="X571" s="86"/>
      <c r="Y571" s="86"/>
      <c r="Z571" s="86"/>
      <c r="AA571" s="86"/>
      <c r="AB571" s="311"/>
      <c r="AC571" s="86"/>
      <c r="AD571" s="309"/>
      <c r="AE571" s="309"/>
      <c r="AF571" s="309"/>
      <c r="AG571" s="309"/>
      <c r="AH571" s="309"/>
      <c r="AI571" s="309"/>
    </row>
    <row r="572" spans="23:35">
      <c r="W572" s="86"/>
      <c r="X572" s="86"/>
      <c r="Y572" s="86"/>
      <c r="Z572" s="86"/>
      <c r="AA572" s="86"/>
      <c r="AB572" s="311"/>
      <c r="AC572" s="86"/>
      <c r="AD572" s="309"/>
      <c r="AE572" s="309"/>
      <c r="AF572" s="309"/>
      <c r="AG572" s="309"/>
      <c r="AH572" s="309"/>
      <c r="AI572" s="309"/>
    </row>
    <row r="573" spans="23:35">
      <c r="W573" s="86"/>
      <c r="X573" s="86"/>
      <c r="Y573" s="86"/>
      <c r="Z573" s="86"/>
      <c r="AA573" s="86"/>
      <c r="AB573" s="311"/>
      <c r="AC573" s="86"/>
      <c r="AD573" s="309"/>
      <c r="AE573" s="309"/>
      <c r="AF573" s="309"/>
      <c r="AG573" s="309"/>
      <c r="AH573" s="309"/>
      <c r="AI573" s="309"/>
    </row>
    <row r="574" spans="23:35">
      <c r="W574" s="86"/>
      <c r="X574" s="86"/>
      <c r="Y574" s="86"/>
      <c r="Z574" s="86"/>
      <c r="AA574" s="86"/>
      <c r="AB574" s="311"/>
      <c r="AC574" s="86"/>
      <c r="AD574" s="309"/>
      <c r="AE574" s="309"/>
      <c r="AF574" s="309"/>
      <c r="AG574" s="309"/>
      <c r="AH574" s="309"/>
      <c r="AI574" s="309"/>
    </row>
    <row r="575" spans="23:35">
      <c r="W575" s="86"/>
      <c r="X575" s="86"/>
      <c r="Y575" s="86"/>
      <c r="Z575" s="86"/>
      <c r="AA575" s="86"/>
      <c r="AB575" s="311"/>
      <c r="AC575" s="86"/>
      <c r="AD575" s="309"/>
      <c r="AE575" s="309"/>
      <c r="AF575" s="309"/>
      <c r="AG575" s="309"/>
      <c r="AH575" s="309"/>
      <c r="AI575" s="309"/>
    </row>
    <row r="576" spans="23:35">
      <c r="W576" s="86"/>
      <c r="X576" s="86"/>
      <c r="Y576" s="86"/>
      <c r="Z576" s="86"/>
      <c r="AA576" s="86"/>
      <c r="AB576" s="311"/>
      <c r="AC576" s="86"/>
      <c r="AD576" s="309"/>
      <c r="AE576" s="309"/>
      <c r="AF576" s="309"/>
      <c r="AG576" s="309"/>
      <c r="AH576" s="309"/>
      <c r="AI576" s="309"/>
    </row>
    <row r="577" spans="23:35">
      <c r="W577" s="86"/>
      <c r="X577" s="86"/>
      <c r="Y577" s="86"/>
      <c r="Z577" s="86"/>
      <c r="AA577" s="86"/>
      <c r="AB577" s="311"/>
      <c r="AC577" s="86"/>
      <c r="AD577" s="309"/>
      <c r="AE577" s="309"/>
      <c r="AF577" s="309"/>
      <c r="AG577" s="309"/>
      <c r="AH577" s="309"/>
      <c r="AI577" s="309"/>
    </row>
    <row r="578" spans="23:35">
      <c r="W578" s="86"/>
      <c r="X578" s="86"/>
      <c r="Y578" s="86"/>
      <c r="Z578" s="86"/>
      <c r="AA578" s="86"/>
      <c r="AB578" s="311"/>
      <c r="AC578" s="86"/>
      <c r="AD578" s="309"/>
      <c r="AE578" s="309"/>
      <c r="AF578" s="309"/>
      <c r="AG578" s="309"/>
      <c r="AH578" s="309"/>
      <c r="AI578" s="309"/>
    </row>
    <row r="579" spans="23:35">
      <c r="W579" s="86"/>
      <c r="X579" s="86"/>
      <c r="Y579" s="86"/>
      <c r="Z579" s="86"/>
      <c r="AA579" s="86"/>
      <c r="AB579" s="311"/>
      <c r="AC579" s="86"/>
      <c r="AD579" s="309"/>
      <c r="AE579" s="309"/>
      <c r="AF579" s="309"/>
      <c r="AG579" s="309"/>
      <c r="AH579" s="309"/>
      <c r="AI579" s="309"/>
    </row>
    <row r="580" spans="23:35">
      <c r="W580" s="86"/>
      <c r="X580" s="86"/>
      <c r="Y580" s="86"/>
      <c r="Z580" s="86"/>
      <c r="AA580" s="86"/>
      <c r="AB580" s="311"/>
      <c r="AC580" s="86"/>
      <c r="AD580" s="309"/>
      <c r="AE580" s="309"/>
      <c r="AF580" s="309"/>
      <c r="AG580" s="309"/>
      <c r="AH580" s="309"/>
      <c r="AI580" s="309"/>
    </row>
    <row r="581" spans="23:35">
      <c r="W581" s="86"/>
      <c r="X581" s="86"/>
      <c r="Y581" s="86"/>
      <c r="Z581" s="86"/>
      <c r="AA581" s="86"/>
      <c r="AB581" s="311"/>
      <c r="AC581" s="86"/>
      <c r="AD581" s="309"/>
      <c r="AE581" s="309"/>
      <c r="AF581" s="309"/>
      <c r="AG581" s="309"/>
      <c r="AH581" s="309"/>
      <c r="AI581" s="309"/>
    </row>
    <row r="582" spans="23:35">
      <c r="W582" s="86"/>
      <c r="X582" s="86"/>
      <c r="Y582" s="86"/>
      <c r="Z582" s="86"/>
      <c r="AA582" s="86"/>
      <c r="AB582" s="311"/>
      <c r="AC582" s="86"/>
      <c r="AD582" s="309"/>
      <c r="AE582" s="309"/>
      <c r="AF582" s="309"/>
      <c r="AG582" s="309"/>
      <c r="AH582" s="309"/>
      <c r="AI582" s="309"/>
    </row>
    <row r="583" spans="23:35">
      <c r="W583" s="86"/>
      <c r="X583" s="86"/>
      <c r="Y583" s="86"/>
      <c r="Z583" s="86"/>
      <c r="AA583" s="86"/>
      <c r="AB583" s="311"/>
      <c r="AC583" s="86"/>
      <c r="AD583" s="309"/>
      <c r="AE583" s="309"/>
      <c r="AF583" s="309"/>
      <c r="AG583" s="309"/>
      <c r="AH583" s="309"/>
      <c r="AI583" s="309"/>
    </row>
    <row r="584" spans="23:35">
      <c r="W584" s="86"/>
      <c r="X584" s="86"/>
      <c r="Y584" s="86"/>
      <c r="Z584" s="86"/>
      <c r="AA584" s="86"/>
      <c r="AB584" s="311"/>
      <c r="AC584" s="86"/>
      <c r="AD584" s="309"/>
      <c r="AE584" s="309"/>
      <c r="AF584" s="309"/>
      <c r="AG584" s="309"/>
      <c r="AH584" s="309"/>
      <c r="AI584" s="309"/>
    </row>
    <row r="585" spans="23:35">
      <c r="W585" s="86"/>
      <c r="X585" s="86"/>
      <c r="Y585" s="86"/>
      <c r="Z585" s="86"/>
      <c r="AA585" s="86"/>
      <c r="AB585" s="311"/>
      <c r="AC585" s="86"/>
      <c r="AD585" s="309"/>
      <c r="AE585" s="309"/>
      <c r="AF585" s="309"/>
      <c r="AG585" s="309"/>
      <c r="AH585" s="309"/>
      <c r="AI585" s="309"/>
    </row>
    <row r="586" spans="23:35">
      <c r="W586" s="86"/>
      <c r="X586" s="86"/>
      <c r="Y586" s="86"/>
      <c r="Z586" s="86"/>
      <c r="AA586" s="86"/>
      <c r="AB586" s="311"/>
      <c r="AC586" s="86"/>
      <c r="AD586" s="309"/>
      <c r="AE586" s="309"/>
      <c r="AF586" s="309"/>
      <c r="AG586" s="309"/>
      <c r="AH586" s="309"/>
      <c r="AI586" s="309"/>
    </row>
    <row r="587" spans="23:35">
      <c r="W587" s="86"/>
      <c r="X587" s="86"/>
      <c r="Y587" s="86"/>
      <c r="Z587" s="86"/>
      <c r="AA587" s="86"/>
      <c r="AB587" s="311"/>
      <c r="AC587" s="86"/>
      <c r="AD587" s="309"/>
      <c r="AE587" s="309"/>
      <c r="AF587" s="309"/>
      <c r="AG587" s="309"/>
      <c r="AH587" s="309"/>
      <c r="AI587" s="309"/>
    </row>
    <row r="588" spans="23:35">
      <c r="W588" s="86"/>
      <c r="X588" s="86"/>
      <c r="Y588" s="86"/>
      <c r="Z588" s="86"/>
      <c r="AA588" s="86"/>
      <c r="AB588" s="311"/>
      <c r="AC588" s="86"/>
      <c r="AD588" s="309"/>
      <c r="AE588" s="309"/>
      <c r="AF588" s="309"/>
      <c r="AG588" s="309"/>
      <c r="AH588" s="309"/>
      <c r="AI588" s="309"/>
    </row>
    <row r="589" spans="23:35">
      <c r="W589" s="86"/>
      <c r="X589" s="86"/>
      <c r="Y589" s="86"/>
      <c r="Z589" s="86"/>
      <c r="AA589" s="86"/>
      <c r="AB589" s="311"/>
      <c r="AC589" s="86"/>
      <c r="AD589" s="309"/>
      <c r="AE589" s="309"/>
      <c r="AF589" s="309"/>
      <c r="AG589" s="309"/>
      <c r="AH589" s="309"/>
      <c r="AI589" s="309"/>
    </row>
    <row r="590" spans="23:35">
      <c r="W590" s="86"/>
      <c r="X590" s="86"/>
      <c r="Y590" s="86"/>
      <c r="Z590" s="86"/>
      <c r="AA590" s="86"/>
      <c r="AB590" s="311"/>
      <c r="AC590" s="86"/>
      <c r="AD590" s="309"/>
      <c r="AE590" s="309"/>
      <c r="AF590" s="309"/>
      <c r="AG590" s="309"/>
      <c r="AH590" s="309"/>
      <c r="AI590" s="309"/>
    </row>
    <row r="591" spans="23:35">
      <c r="W591" s="86"/>
      <c r="X591" s="86"/>
      <c r="Y591" s="86"/>
      <c r="Z591" s="86"/>
      <c r="AA591" s="86"/>
      <c r="AB591" s="311"/>
      <c r="AC591" s="86"/>
      <c r="AD591" s="309"/>
      <c r="AE591" s="309"/>
      <c r="AF591" s="309"/>
      <c r="AG591" s="309"/>
      <c r="AH591" s="309"/>
      <c r="AI591" s="309"/>
    </row>
    <row r="592" spans="23:35">
      <c r="W592" s="86"/>
      <c r="X592" s="86"/>
      <c r="Y592" s="86"/>
      <c r="Z592" s="86"/>
      <c r="AA592" s="86"/>
      <c r="AB592" s="311"/>
      <c r="AC592" s="86"/>
      <c r="AD592" s="309"/>
      <c r="AE592" s="309"/>
      <c r="AF592" s="309"/>
      <c r="AG592" s="309"/>
      <c r="AH592" s="309"/>
      <c r="AI592" s="309"/>
    </row>
    <row r="593" spans="23:35">
      <c r="W593" s="86"/>
      <c r="X593" s="86"/>
      <c r="Y593" s="86"/>
      <c r="Z593" s="86"/>
      <c r="AA593" s="86"/>
      <c r="AB593" s="311"/>
      <c r="AC593" s="86"/>
      <c r="AD593" s="309"/>
      <c r="AE593" s="309"/>
      <c r="AF593" s="309"/>
      <c r="AG593" s="309"/>
      <c r="AH593" s="309"/>
      <c r="AI593" s="309"/>
    </row>
    <row r="594" spans="23:35">
      <c r="W594" s="86"/>
      <c r="X594" s="86"/>
      <c r="Y594" s="86"/>
      <c r="Z594" s="86"/>
      <c r="AA594" s="86"/>
      <c r="AB594" s="311"/>
      <c r="AC594" s="86"/>
      <c r="AD594" s="309"/>
      <c r="AE594" s="309"/>
      <c r="AF594" s="309"/>
      <c r="AG594" s="309"/>
      <c r="AH594" s="309"/>
      <c r="AI594" s="309"/>
    </row>
    <row r="595" spans="23:35">
      <c r="W595" s="86"/>
      <c r="X595" s="86"/>
      <c r="Y595" s="86"/>
      <c r="Z595" s="86"/>
      <c r="AA595" s="86"/>
      <c r="AB595" s="311"/>
      <c r="AC595" s="86"/>
      <c r="AD595" s="309"/>
      <c r="AE595" s="309"/>
      <c r="AF595" s="309"/>
      <c r="AG595" s="309"/>
      <c r="AH595" s="309"/>
      <c r="AI595" s="309"/>
    </row>
    <row r="596" spans="23:35">
      <c r="W596" s="86"/>
      <c r="X596" s="86"/>
      <c r="Y596" s="86"/>
      <c r="Z596" s="86"/>
      <c r="AA596" s="86"/>
      <c r="AB596" s="311"/>
      <c r="AC596" s="86"/>
      <c r="AD596" s="309"/>
      <c r="AE596" s="309"/>
      <c r="AF596" s="309"/>
      <c r="AG596" s="309"/>
      <c r="AH596" s="309"/>
      <c r="AI596" s="309"/>
    </row>
    <row r="597" spans="23:35">
      <c r="W597" s="86"/>
      <c r="X597" s="86"/>
      <c r="Y597" s="86"/>
      <c r="Z597" s="86"/>
      <c r="AA597" s="86"/>
      <c r="AB597" s="311"/>
      <c r="AC597" s="86"/>
      <c r="AD597" s="309"/>
      <c r="AE597" s="309"/>
      <c r="AF597" s="309"/>
      <c r="AG597" s="309"/>
      <c r="AH597" s="309"/>
      <c r="AI597" s="309"/>
    </row>
    <row r="598" spans="23:35">
      <c r="W598" s="86"/>
      <c r="X598" s="86"/>
      <c r="Y598" s="86"/>
      <c r="Z598" s="86"/>
      <c r="AA598" s="86"/>
      <c r="AB598" s="311"/>
      <c r="AC598" s="86"/>
      <c r="AD598" s="309"/>
      <c r="AE598" s="309"/>
      <c r="AF598" s="309"/>
      <c r="AG598" s="309"/>
      <c r="AH598" s="309"/>
      <c r="AI598" s="309"/>
    </row>
    <row r="599" spans="23:35">
      <c r="W599" s="86"/>
      <c r="X599" s="86"/>
      <c r="Y599" s="86"/>
      <c r="Z599" s="86"/>
      <c r="AA599" s="86"/>
      <c r="AB599" s="311"/>
      <c r="AC599" s="86"/>
      <c r="AD599" s="309"/>
      <c r="AE599" s="309"/>
      <c r="AF599" s="309"/>
      <c r="AG599" s="309"/>
      <c r="AH599" s="309"/>
      <c r="AI599" s="309"/>
    </row>
    <row r="600" spans="23:35">
      <c r="W600" s="86"/>
      <c r="X600" s="86"/>
      <c r="Y600" s="86"/>
      <c r="Z600" s="86"/>
      <c r="AA600" s="86"/>
      <c r="AB600" s="311"/>
      <c r="AC600" s="86"/>
      <c r="AD600" s="309"/>
      <c r="AE600" s="309"/>
      <c r="AF600" s="309"/>
      <c r="AG600" s="309"/>
      <c r="AH600" s="309"/>
      <c r="AI600" s="309"/>
    </row>
    <row r="601" spans="23:35">
      <c r="W601" s="86"/>
      <c r="X601" s="86"/>
      <c r="Y601" s="86"/>
      <c r="Z601" s="86"/>
      <c r="AA601" s="86"/>
      <c r="AB601" s="311"/>
      <c r="AC601" s="86"/>
      <c r="AD601" s="309"/>
      <c r="AE601" s="309"/>
      <c r="AF601" s="309"/>
      <c r="AG601" s="309"/>
      <c r="AH601" s="309"/>
      <c r="AI601" s="309"/>
    </row>
    <row r="602" spans="23:35">
      <c r="W602" s="86"/>
      <c r="X602" s="86"/>
      <c r="Y602" s="86"/>
      <c r="Z602" s="86"/>
      <c r="AA602" s="86"/>
      <c r="AB602" s="311"/>
      <c r="AC602" s="86"/>
      <c r="AD602" s="309"/>
      <c r="AE602" s="309"/>
      <c r="AF602" s="309"/>
      <c r="AG602" s="309"/>
      <c r="AH602" s="309"/>
      <c r="AI602" s="309"/>
    </row>
    <row r="603" spans="23:35">
      <c r="W603" s="86"/>
      <c r="X603" s="86"/>
      <c r="Y603" s="86"/>
      <c r="Z603" s="86"/>
      <c r="AA603" s="86"/>
      <c r="AB603" s="311"/>
      <c r="AC603" s="86"/>
      <c r="AD603" s="309"/>
      <c r="AE603" s="309"/>
      <c r="AF603" s="309"/>
      <c r="AG603" s="309"/>
      <c r="AH603" s="309"/>
      <c r="AI603" s="309"/>
    </row>
    <row r="604" spans="23:35">
      <c r="W604" s="86"/>
      <c r="X604" s="86"/>
      <c r="Y604" s="86"/>
      <c r="Z604" s="86"/>
      <c r="AA604" s="86"/>
      <c r="AB604" s="311"/>
      <c r="AC604" s="86"/>
      <c r="AD604" s="309"/>
      <c r="AE604" s="309"/>
      <c r="AF604" s="309"/>
      <c r="AG604" s="309"/>
      <c r="AH604" s="309"/>
      <c r="AI604" s="309"/>
    </row>
    <row r="605" spans="23:35">
      <c r="W605" s="86"/>
      <c r="X605" s="86"/>
      <c r="Y605" s="86"/>
      <c r="Z605" s="86"/>
      <c r="AA605" s="86"/>
      <c r="AB605" s="311"/>
      <c r="AC605" s="86"/>
      <c r="AD605" s="309"/>
      <c r="AE605" s="309"/>
      <c r="AF605" s="309"/>
      <c r="AG605" s="309"/>
      <c r="AH605" s="309"/>
      <c r="AI605" s="309"/>
    </row>
    <row r="606" spans="23:35">
      <c r="W606" s="86"/>
      <c r="X606" s="86"/>
      <c r="Y606" s="86"/>
      <c r="Z606" s="86"/>
      <c r="AA606" s="86"/>
      <c r="AB606" s="311"/>
      <c r="AC606" s="86"/>
      <c r="AD606" s="309"/>
      <c r="AE606" s="309"/>
      <c r="AF606" s="309"/>
      <c r="AG606" s="309"/>
      <c r="AH606" s="309"/>
      <c r="AI606" s="309"/>
    </row>
    <row r="607" spans="23:35">
      <c r="W607" s="86"/>
      <c r="X607" s="86"/>
      <c r="Y607" s="86"/>
      <c r="Z607" s="86"/>
      <c r="AA607" s="86"/>
      <c r="AB607" s="311"/>
      <c r="AC607" s="86"/>
      <c r="AD607" s="309"/>
      <c r="AE607" s="309"/>
      <c r="AF607" s="309"/>
      <c r="AG607" s="309"/>
      <c r="AH607" s="309"/>
      <c r="AI607" s="309"/>
    </row>
    <row r="608" spans="23:35">
      <c r="W608" s="86"/>
      <c r="X608" s="86"/>
      <c r="Y608" s="86"/>
      <c r="Z608" s="86"/>
      <c r="AA608" s="86"/>
      <c r="AB608" s="311"/>
      <c r="AC608" s="86"/>
      <c r="AD608" s="309"/>
      <c r="AE608" s="309"/>
      <c r="AF608" s="309"/>
      <c r="AG608" s="309"/>
      <c r="AH608" s="309"/>
      <c r="AI608" s="309"/>
    </row>
    <row r="609" spans="23:35">
      <c r="W609" s="86"/>
      <c r="X609" s="86"/>
      <c r="Y609" s="86"/>
      <c r="Z609" s="86"/>
      <c r="AA609" s="86"/>
      <c r="AB609" s="311"/>
      <c r="AC609" s="86"/>
      <c r="AD609" s="309"/>
      <c r="AE609" s="309"/>
      <c r="AF609" s="309"/>
      <c r="AG609" s="309"/>
      <c r="AH609" s="309"/>
      <c r="AI609" s="309"/>
    </row>
    <row r="610" spans="23:35">
      <c r="W610" s="86"/>
      <c r="X610" s="86"/>
      <c r="Y610" s="86"/>
      <c r="Z610" s="86"/>
      <c r="AA610" s="86"/>
      <c r="AB610" s="311"/>
      <c r="AC610" s="86"/>
      <c r="AD610" s="309"/>
      <c r="AE610" s="309"/>
      <c r="AF610" s="309"/>
      <c r="AG610" s="309"/>
      <c r="AH610" s="309"/>
      <c r="AI610" s="309"/>
    </row>
    <row r="611" spans="23:35">
      <c r="W611" s="86"/>
      <c r="X611" s="86"/>
      <c r="Y611" s="86"/>
      <c r="Z611" s="86"/>
      <c r="AA611" s="86"/>
      <c r="AB611" s="311"/>
      <c r="AC611" s="86"/>
      <c r="AD611" s="309"/>
      <c r="AE611" s="309"/>
      <c r="AF611" s="309"/>
      <c r="AG611" s="309"/>
      <c r="AH611" s="309"/>
      <c r="AI611" s="309"/>
    </row>
    <row r="612" spans="23:35">
      <c r="W612" s="86"/>
      <c r="X612" s="86"/>
      <c r="Y612" s="86"/>
      <c r="Z612" s="86"/>
      <c r="AA612" s="86"/>
      <c r="AB612" s="311"/>
      <c r="AC612" s="86"/>
      <c r="AD612" s="309"/>
      <c r="AE612" s="309"/>
      <c r="AF612" s="309"/>
      <c r="AG612" s="309"/>
      <c r="AH612" s="309"/>
      <c r="AI612" s="309"/>
    </row>
    <row r="613" spans="23:35">
      <c r="W613" s="86"/>
      <c r="X613" s="86"/>
      <c r="Y613" s="86"/>
      <c r="Z613" s="86"/>
      <c r="AA613" s="86"/>
      <c r="AB613" s="311"/>
      <c r="AC613" s="86"/>
      <c r="AD613" s="309"/>
      <c r="AE613" s="309"/>
      <c r="AF613" s="309"/>
      <c r="AG613" s="309"/>
      <c r="AH613" s="309"/>
      <c r="AI613" s="309"/>
    </row>
    <row r="614" spans="23:35">
      <c r="W614" s="86"/>
      <c r="X614" s="86"/>
      <c r="Y614" s="86"/>
      <c r="Z614" s="86"/>
      <c r="AA614" s="86"/>
      <c r="AB614" s="311"/>
      <c r="AC614" s="86"/>
      <c r="AD614" s="309"/>
      <c r="AE614" s="309"/>
      <c r="AF614" s="309"/>
      <c r="AG614" s="309"/>
      <c r="AH614" s="309"/>
      <c r="AI614" s="309"/>
    </row>
    <row r="615" spans="23:35">
      <c r="W615" s="86"/>
      <c r="X615" s="86"/>
      <c r="Y615" s="86"/>
      <c r="Z615" s="86"/>
      <c r="AA615" s="86"/>
      <c r="AB615" s="311"/>
      <c r="AC615" s="86"/>
      <c r="AD615" s="309"/>
      <c r="AE615" s="309"/>
      <c r="AF615" s="309"/>
      <c r="AG615" s="309"/>
      <c r="AH615" s="309"/>
      <c r="AI615" s="309"/>
    </row>
    <row r="616" spans="23:35">
      <c r="W616" s="86"/>
      <c r="X616" s="86"/>
      <c r="Y616" s="86"/>
      <c r="Z616" s="86"/>
      <c r="AA616" s="86"/>
      <c r="AB616" s="311"/>
      <c r="AC616" s="86"/>
      <c r="AD616" s="309"/>
      <c r="AE616" s="309"/>
      <c r="AF616" s="309"/>
      <c r="AG616" s="309"/>
      <c r="AH616" s="309"/>
      <c r="AI616" s="309"/>
    </row>
    <row r="617" spans="23:35">
      <c r="W617" s="86"/>
      <c r="X617" s="86"/>
      <c r="Y617" s="86"/>
      <c r="Z617" s="86"/>
      <c r="AA617" s="86"/>
      <c r="AB617" s="311"/>
      <c r="AC617" s="86"/>
      <c r="AD617" s="309"/>
      <c r="AE617" s="309"/>
      <c r="AF617" s="309"/>
      <c r="AG617" s="309"/>
      <c r="AH617" s="309"/>
      <c r="AI617" s="309"/>
    </row>
    <row r="618" spans="23:35">
      <c r="W618" s="86"/>
      <c r="X618" s="86"/>
      <c r="Y618" s="86"/>
      <c r="Z618" s="86"/>
      <c r="AA618" s="86"/>
      <c r="AB618" s="311"/>
      <c r="AC618" s="86"/>
      <c r="AD618" s="309"/>
      <c r="AE618" s="309"/>
      <c r="AF618" s="309"/>
      <c r="AG618" s="309"/>
      <c r="AH618" s="309"/>
      <c r="AI618" s="309"/>
    </row>
    <row r="619" spans="23:35">
      <c r="W619" s="86"/>
      <c r="X619" s="86"/>
      <c r="Y619" s="86"/>
      <c r="Z619" s="86"/>
      <c r="AA619" s="86"/>
      <c r="AB619" s="311"/>
      <c r="AC619" s="86"/>
      <c r="AD619" s="309"/>
      <c r="AE619" s="309"/>
      <c r="AF619" s="309"/>
      <c r="AG619" s="309"/>
      <c r="AH619" s="309"/>
      <c r="AI619" s="309"/>
    </row>
    <row r="620" spans="23:35">
      <c r="W620" s="86"/>
      <c r="X620" s="86"/>
      <c r="Y620" s="86"/>
      <c r="Z620" s="86"/>
      <c r="AA620" s="86"/>
      <c r="AB620" s="311"/>
      <c r="AC620" s="86"/>
      <c r="AD620" s="309"/>
      <c r="AE620" s="309"/>
      <c r="AF620" s="309"/>
      <c r="AG620" s="309"/>
      <c r="AH620" s="309"/>
      <c r="AI620" s="309"/>
    </row>
    <row r="621" spans="23:35">
      <c r="W621" s="86"/>
      <c r="X621" s="86"/>
      <c r="Y621" s="86"/>
      <c r="Z621" s="86"/>
      <c r="AA621" s="86"/>
      <c r="AB621" s="311"/>
      <c r="AC621" s="86"/>
      <c r="AD621" s="309"/>
      <c r="AE621" s="309"/>
      <c r="AF621" s="309"/>
      <c r="AG621" s="309"/>
      <c r="AH621" s="309"/>
      <c r="AI621" s="309"/>
    </row>
    <row r="622" spans="23:35">
      <c r="W622" s="86"/>
      <c r="X622" s="86"/>
      <c r="Y622" s="86"/>
      <c r="Z622" s="86"/>
      <c r="AA622" s="86"/>
      <c r="AB622" s="311"/>
      <c r="AC622" s="86"/>
      <c r="AD622" s="309"/>
      <c r="AE622" s="309"/>
      <c r="AF622" s="309"/>
      <c r="AG622" s="309"/>
      <c r="AH622" s="309"/>
      <c r="AI622" s="309"/>
    </row>
    <row r="623" spans="23:35">
      <c r="W623" s="86"/>
      <c r="X623" s="86"/>
      <c r="Y623" s="86"/>
      <c r="Z623" s="86"/>
      <c r="AA623" s="86"/>
      <c r="AB623" s="311"/>
      <c r="AC623" s="86"/>
      <c r="AD623" s="309"/>
      <c r="AE623" s="309"/>
      <c r="AF623" s="309"/>
      <c r="AG623" s="309"/>
      <c r="AH623" s="309"/>
      <c r="AI623" s="309"/>
    </row>
    <row r="624" spans="23:35">
      <c r="W624" s="86"/>
      <c r="X624" s="86"/>
      <c r="Y624" s="86"/>
      <c r="Z624" s="86"/>
      <c r="AA624" s="86"/>
      <c r="AB624" s="311"/>
      <c r="AC624" s="86"/>
      <c r="AD624" s="309"/>
      <c r="AE624" s="309"/>
      <c r="AF624" s="309"/>
      <c r="AG624" s="309"/>
      <c r="AH624" s="309"/>
      <c r="AI624" s="309"/>
    </row>
    <row r="625" spans="23:35">
      <c r="W625" s="86"/>
      <c r="X625" s="86"/>
      <c r="Y625" s="86"/>
      <c r="Z625" s="86"/>
      <c r="AA625" s="86"/>
      <c r="AB625" s="311"/>
      <c r="AC625" s="86"/>
      <c r="AD625" s="309"/>
      <c r="AE625" s="309"/>
      <c r="AF625" s="309"/>
      <c r="AG625" s="309"/>
      <c r="AH625" s="309"/>
      <c r="AI625" s="309"/>
    </row>
    <row r="626" spans="23:35">
      <c r="W626" s="86"/>
      <c r="X626" s="86"/>
      <c r="Y626" s="86"/>
      <c r="Z626" s="86"/>
      <c r="AA626" s="86"/>
      <c r="AB626" s="311"/>
      <c r="AC626" s="86"/>
      <c r="AD626" s="309"/>
      <c r="AE626" s="309"/>
      <c r="AF626" s="309"/>
      <c r="AG626" s="309"/>
      <c r="AH626" s="309"/>
      <c r="AI626" s="309"/>
    </row>
    <row r="627" spans="23:35">
      <c r="W627" s="86"/>
      <c r="X627" s="86"/>
      <c r="Y627" s="86"/>
      <c r="Z627" s="86"/>
      <c r="AA627" s="86"/>
      <c r="AB627" s="311"/>
      <c r="AC627" s="86"/>
      <c r="AD627" s="309"/>
      <c r="AE627" s="309"/>
      <c r="AF627" s="309"/>
      <c r="AG627" s="309"/>
      <c r="AH627" s="309"/>
      <c r="AI627" s="309"/>
    </row>
    <row r="628" spans="23:35">
      <c r="W628" s="86"/>
      <c r="X628" s="86"/>
      <c r="Y628" s="86"/>
      <c r="Z628" s="86"/>
      <c r="AA628" s="86"/>
      <c r="AB628" s="311"/>
      <c r="AC628" s="86"/>
      <c r="AD628" s="309"/>
      <c r="AE628" s="309"/>
      <c r="AF628" s="309"/>
      <c r="AG628" s="309"/>
      <c r="AH628" s="309"/>
      <c r="AI628" s="309"/>
    </row>
    <row r="629" spans="23:35">
      <c r="W629" s="86"/>
      <c r="X629" s="86"/>
      <c r="Y629" s="86"/>
      <c r="Z629" s="86"/>
      <c r="AA629" s="86"/>
      <c r="AB629" s="311"/>
      <c r="AC629" s="86"/>
      <c r="AD629" s="309"/>
      <c r="AE629" s="309"/>
      <c r="AF629" s="309"/>
      <c r="AG629" s="309"/>
      <c r="AH629" s="309"/>
      <c r="AI629" s="309"/>
    </row>
    <row r="630" spans="23:35">
      <c r="W630" s="86"/>
      <c r="X630" s="86"/>
      <c r="Y630" s="86"/>
      <c r="Z630" s="86"/>
      <c r="AA630" s="86"/>
      <c r="AB630" s="311"/>
      <c r="AC630" s="86"/>
      <c r="AD630" s="309"/>
      <c r="AE630" s="309"/>
      <c r="AF630" s="309"/>
      <c r="AG630" s="309"/>
      <c r="AH630" s="309"/>
      <c r="AI630" s="309"/>
    </row>
    <row r="631" spans="23:35">
      <c r="W631" s="86"/>
      <c r="X631" s="86"/>
      <c r="Y631" s="86"/>
      <c r="Z631" s="86"/>
      <c r="AA631" s="86"/>
      <c r="AB631" s="311"/>
      <c r="AC631" s="86"/>
      <c r="AD631" s="309"/>
      <c r="AE631" s="309"/>
      <c r="AF631" s="309"/>
      <c r="AG631" s="309"/>
      <c r="AH631" s="309"/>
      <c r="AI631" s="309"/>
    </row>
    <row r="632" spans="23:35">
      <c r="W632" s="86"/>
      <c r="X632" s="86"/>
      <c r="Y632" s="86"/>
      <c r="Z632" s="86"/>
      <c r="AA632" s="86"/>
      <c r="AB632" s="311"/>
      <c r="AC632" s="86"/>
      <c r="AD632" s="309"/>
      <c r="AE632" s="309"/>
      <c r="AF632" s="309"/>
      <c r="AG632" s="309"/>
      <c r="AH632" s="309"/>
      <c r="AI632" s="309"/>
    </row>
    <row r="633" spans="23:35">
      <c r="W633" s="86"/>
      <c r="X633" s="86"/>
      <c r="Y633" s="86"/>
      <c r="Z633" s="86"/>
      <c r="AA633" s="86"/>
      <c r="AB633" s="311"/>
      <c r="AC633" s="86"/>
      <c r="AD633" s="309"/>
      <c r="AE633" s="309"/>
      <c r="AF633" s="309"/>
      <c r="AG633" s="309"/>
      <c r="AH633" s="309"/>
      <c r="AI633" s="309"/>
    </row>
    <row r="634" spans="23:35">
      <c r="W634" s="86"/>
      <c r="X634" s="86"/>
      <c r="Y634" s="86"/>
      <c r="Z634" s="86"/>
      <c r="AA634" s="86"/>
      <c r="AB634" s="311"/>
      <c r="AC634" s="86"/>
      <c r="AD634" s="309"/>
      <c r="AE634" s="309"/>
      <c r="AF634" s="309"/>
      <c r="AG634" s="309"/>
      <c r="AH634" s="309"/>
      <c r="AI634" s="309"/>
    </row>
    <row r="635" spans="23:35">
      <c r="W635" s="86"/>
      <c r="X635" s="86"/>
      <c r="Y635" s="86"/>
      <c r="Z635" s="86"/>
      <c r="AA635" s="86"/>
      <c r="AB635" s="311"/>
      <c r="AC635" s="86"/>
      <c r="AD635" s="309"/>
      <c r="AE635" s="309"/>
      <c r="AF635" s="309"/>
      <c r="AG635" s="309"/>
      <c r="AH635" s="309"/>
      <c r="AI635" s="309"/>
    </row>
    <row r="636" spans="23:35">
      <c r="W636" s="86"/>
      <c r="X636" s="86"/>
      <c r="Y636" s="86"/>
      <c r="Z636" s="86"/>
      <c r="AA636" s="86"/>
      <c r="AB636" s="311"/>
      <c r="AC636" s="86"/>
      <c r="AD636" s="309"/>
      <c r="AE636" s="309"/>
      <c r="AF636" s="309"/>
      <c r="AG636" s="309"/>
      <c r="AH636" s="309"/>
      <c r="AI636" s="309"/>
    </row>
    <row r="637" spans="23:35">
      <c r="W637" s="86"/>
      <c r="X637" s="86"/>
      <c r="Y637" s="86"/>
      <c r="Z637" s="86"/>
      <c r="AA637" s="86"/>
      <c r="AB637" s="311"/>
      <c r="AC637" s="86"/>
      <c r="AD637" s="309"/>
      <c r="AE637" s="309"/>
      <c r="AF637" s="309"/>
      <c r="AG637" s="309"/>
      <c r="AH637" s="309"/>
      <c r="AI637" s="309"/>
    </row>
    <row r="638" spans="23:35">
      <c r="W638" s="86"/>
      <c r="X638" s="86"/>
      <c r="Y638" s="86"/>
      <c r="Z638" s="86"/>
      <c r="AA638" s="86"/>
      <c r="AB638" s="311"/>
      <c r="AC638" s="86"/>
      <c r="AD638" s="309"/>
      <c r="AE638" s="309"/>
      <c r="AF638" s="309"/>
      <c r="AG638" s="309"/>
      <c r="AH638" s="309"/>
      <c r="AI638" s="309"/>
    </row>
    <row r="639" spans="23:35">
      <c r="W639" s="86"/>
      <c r="X639" s="86"/>
      <c r="Y639" s="86"/>
      <c r="Z639" s="86"/>
      <c r="AA639" s="86"/>
      <c r="AB639" s="311"/>
      <c r="AC639" s="86"/>
      <c r="AD639" s="309"/>
      <c r="AE639" s="309"/>
      <c r="AF639" s="309"/>
      <c r="AG639" s="309"/>
      <c r="AH639" s="309"/>
      <c r="AI639" s="309"/>
    </row>
    <row r="640" spans="23:35">
      <c r="W640" s="86"/>
      <c r="X640" s="86"/>
      <c r="Y640" s="86"/>
      <c r="Z640" s="86"/>
      <c r="AA640" s="86"/>
      <c r="AB640" s="311"/>
      <c r="AC640" s="86"/>
      <c r="AD640" s="309"/>
      <c r="AE640" s="309"/>
      <c r="AF640" s="309"/>
      <c r="AG640" s="309"/>
      <c r="AH640" s="309"/>
      <c r="AI640" s="309"/>
    </row>
    <row r="641" spans="23:35">
      <c r="W641" s="86"/>
      <c r="X641" s="86"/>
      <c r="Y641" s="86"/>
      <c r="Z641" s="86"/>
      <c r="AA641" s="86"/>
      <c r="AB641" s="311"/>
      <c r="AC641" s="86"/>
      <c r="AD641" s="309"/>
      <c r="AE641" s="309"/>
      <c r="AF641" s="309"/>
      <c r="AG641" s="309"/>
      <c r="AH641" s="309"/>
      <c r="AI641" s="309"/>
    </row>
    <row r="642" spans="23:35">
      <c r="W642" s="86"/>
      <c r="X642" s="86"/>
      <c r="Y642" s="86"/>
      <c r="Z642" s="86"/>
      <c r="AA642" s="86"/>
      <c r="AB642" s="311"/>
      <c r="AC642" s="86"/>
      <c r="AD642" s="309"/>
      <c r="AE642" s="309"/>
      <c r="AF642" s="309"/>
      <c r="AG642" s="309"/>
      <c r="AH642" s="309"/>
      <c r="AI642" s="309"/>
    </row>
    <row r="643" spans="23:35">
      <c r="W643" s="86"/>
      <c r="X643" s="86"/>
      <c r="Y643" s="86"/>
      <c r="Z643" s="86"/>
      <c r="AA643" s="86"/>
      <c r="AB643" s="311"/>
      <c r="AC643" s="86"/>
      <c r="AD643" s="309"/>
      <c r="AE643" s="309"/>
      <c r="AF643" s="309"/>
      <c r="AG643" s="309"/>
      <c r="AH643" s="309"/>
      <c r="AI643" s="309"/>
    </row>
    <row r="644" spans="23:35">
      <c r="W644" s="86"/>
      <c r="X644" s="86"/>
      <c r="Y644" s="86"/>
      <c r="Z644" s="86"/>
      <c r="AA644" s="86"/>
      <c r="AB644" s="311"/>
      <c r="AC644" s="86"/>
      <c r="AD644" s="309"/>
      <c r="AE644" s="309"/>
      <c r="AF644" s="309"/>
      <c r="AG644" s="309"/>
      <c r="AH644" s="309"/>
      <c r="AI644" s="309"/>
    </row>
    <row r="645" spans="23:35">
      <c r="W645" s="86"/>
      <c r="X645" s="86"/>
      <c r="Y645" s="86"/>
      <c r="Z645" s="86"/>
      <c r="AA645" s="86"/>
      <c r="AB645" s="311"/>
      <c r="AC645" s="86"/>
      <c r="AD645" s="309"/>
      <c r="AE645" s="309"/>
      <c r="AF645" s="309"/>
      <c r="AG645" s="309"/>
      <c r="AH645" s="309"/>
      <c r="AI645" s="309"/>
    </row>
    <row r="646" spans="23:35">
      <c r="W646" s="86"/>
      <c r="X646" s="86"/>
      <c r="Y646" s="86"/>
      <c r="Z646" s="86"/>
      <c r="AA646" s="86"/>
      <c r="AB646" s="311"/>
      <c r="AC646" s="86"/>
      <c r="AD646" s="309"/>
      <c r="AE646" s="309"/>
      <c r="AF646" s="309"/>
      <c r="AG646" s="309"/>
      <c r="AH646" s="309"/>
      <c r="AI646" s="309"/>
    </row>
    <row r="647" spans="23:35">
      <c r="W647" s="86"/>
      <c r="X647" s="86"/>
      <c r="Y647" s="86"/>
      <c r="Z647" s="86"/>
      <c r="AA647" s="86"/>
      <c r="AB647" s="311"/>
      <c r="AC647" s="86"/>
      <c r="AD647" s="309"/>
      <c r="AE647" s="309"/>
      <c r="AF647" s="309"/>
      <c r="AG647" s="309"/>
      <c r="AH647" s="309"/>
      <c r="AI647" s="309"/>
    </row>
    <row r="648" spans="23:35">
      <c r="W648" s="86"/>
      <c r="X648" s="86"/>
      <c r="Y648" s="86"/>
      <c r="Z648" s="86"/>
      <c r="AA648" s="86"/>
      <c r="AB648" s="311"/>
      <c r="AC648" s="86"/>
      <c r="AD648" s="309"/>
      <c r="AE648" s="309"/>
      <c r="AF648" s="309"/>
      <c r="AG648" s="309"/>
      <c r="AH648" s="309"/>
      <c r="AI648" s="309"/>
    </row>
    <row r="649" spans="23:35">
      <c r="W649" s="86"/>
      <c r="X649" s="86"/>
      <c r="Y649" s="86"/>
      <c r="Z649" s="86"/>
      <c r="AA649" s="86"/>
      <c r="AB649" s="311"/>
      <c r="AC649" s="86"/>
      <c r="AD649" s="309"/>
      <c r="AE649" s="309"/>
      <c r="AF649" s="309"/>
      <c r="AG649" s="309"/>
      <c r="AH649" s="309"/>
      <c r="AI649" s="309"/>
    </row>
  </sheetData>
  <conditionalFormatting sqref="O4:O523">
    <cfRule type="cellIs" dxfId="126" priority="127" operator="equal">
      <formula>2</formula>
    </cfRule>
  </conditionalFormatting>
  <conditionalFormatting sqref="AB516:AB518">
    <cfRule type="cellIs" dxfId="125" priority="126" operator="equal">
      <formula>2</formula>
    </cfRule>
  </conditionalFormatting>
  <conditionalFormatting sqref="AB520">
    <cfRule type="cellIs" dxfId="124" priority="125" operator="equal">
      <formula>2</formula>
    </cfRule>
  </conditionalFormatting>
  <conditionalFormatting sqref="AB508">
    <cfRule type="cellIs" dxfId="123" priority="124" operator="equal">
      <formula>2</formula>
    </cfRule>
  </conditionalFormatting>
  <conditionalFormatting sqref="AB496">
    <cfRule type="cellIs" dxfId="122" priority="123" operator="equal">
      <formula>2</formula>
    </cfRule>
  </conditionalFormatting>
  <conditionalFormatting sqref="AB494">
    <cfRule type="cellIs" dxfId="121" priority="122" operator="equal">
      <formula>2</formula>
    </cfRule>
  </conditionalFormatting>
  <conditionalFormatting sqref="AB487">
    <cfRule type="cellIs" dxfId="120" priority="121" operator="equal">
      <formula>2</formula>
    </cfRule>
  </conditionalFormatting>
  <conditionalFormatting sqref="AB485">
    <cfRule type="cellIs" dxfId="119" priority="120" operator="equal">
      <formula>2</formula>
    </cfRule>
  </conditionalFormatting>
  <conditionalFormatting sqref="AB483">
    <cfRule type="cellIs" dxfId="118" priority="119" operator="equal">
      <formula>2</formula>
    </cfRule>
  </conditionalFormatting>
  <conditionalFormatting sqref="AB481">
    <cfRule type="cellIs" dxfId="117" priority="118" operator="equal">
      <formula>2</formula>
    </cfRule>
  </conditionalFormatting>
  <conditionalFormatting sqref="AB474:AB477">
    <cfRule type="cellIs" dxfId="116" priority="117" operator="equal">
      <formula>2</formula>
    </cfRule>
  </conditionalFormatting>
  <conditionalFormatting sqref="AB471">
    <cfRule type="cellIs" dxfId="115" priority="116" operator="equal">
      <formula>2</formula>
    </cfRule>
  </conditionalFormatting>
  <conditionalFormatting sqref="AB467">
    <cfRule type="cellIs" dxfId="114" priority="115" operator="equal">
      <formula>2</formula>
    </cfRule>
  </conditionalFormatting>
  <conditionalFormatting sqref="AB457">
    <cfRule type="cellIs" dxfId="113" priority="114" operator="equal">
      <formula>2</formula>
    </cfRule>
  </conditionalFormatting>
  <conditionalFormatting sqref="AB449">
    <cfRule type="cellIs" dxfId="112" priority="113" operator="equal">
      <formula>2</formula>
    </cfRule>
  </conditionalFormatting>
  <conditionalFormatting sqref="AB461">
    <cfRule type="cellIs" dxfId="111" priority="112" operator="equal">
      <formula>2</formula>
    </cfRule>
  </conditionalFormatting>
  <conditionalFormatting sqref="AB447">
    <cfRule type="cellIs" dxfId="110" priority="111" operator="equal">
      <formula>2</formula>
    </cfRule>
  </conditionalFormatting>
  <conditionalFormatting sqref="AB439">
    <cfRule type="cellIs" dxfId="109" priority="110" operator="equal">
      <formula>2</formula>
    </cfRule>
  </conditionalFormatting>
  <conditionalFormatting sqref="AB434">
    <cfRule type="cellIs" dxfId="108" priority="109" operator="equal">
      <formula>2</formula>
    </cfRule>
  </conditionalFormatting>
  <conditionalFormatting sqref="AB429">
    <cfRule type="cellIs" dxfId="107" priority="108" operator="equal">
      <formula>2</formula>
    </cfRule>
  </conditionalFormatting>
  <conditionalFormatting sqref="AB428">
    <cfRule type="cellIs" dxfId="106" priority="107" operator="equal">
      <formula>2</formula>
    </cfRule>
  </conditionalFormatting>
  <conditionalFormatting sqref="AB426">
    <cfRule type="cellIs" dxfId="105" priority="106" operator="equal">
      <formula>2</formula>
    </cfRule>
  </conditionalFormatting>
  <conditionalFormatting sqref="AB423">
    <cfRule type="cellIs" dxfId="104" priority="105" operator="equal">
      <formula>2</formula>
    </cfRule>
  </conditionalFormatting>
  <conditionalFormatting sqref="AB418">
    <cfRule type="cellIs" dxfId="103" priority="104" operator="equal">
      <formula>2</formula>
    </cfRule>
  </conditionalFormatting>
  <conditionalFormatting sqref="AB416">
    <cfRule type="cellIs" dxfId="102" priority="103" operator="equal">
      <formula>2</formula>
    </cfRule>
  </conditionalFormatting>
  <conditionalFormatting sqref="AB411">
    <cfRule type="cellIs" dxfId="101" priority="102" operator="equal">
      <formula>2</formula>
    </cfRule>
  </conditionalFormatting>
  <conditionalFormatting sqref="AB407:AB409">
    <cfRule type="cellIs" dxfId="100" priority="101" operator="equal">
      <formula>2</formula>
    </cfRule>
  </conditionalFormatting>
  <conditionalFormatting sqref="AB403">
    <cfRule type="cellIs" dxfId="99" priority="100" operator="equal">
      <formula>2</formula>
    </cfRule>
  </conditionalFormatting>
  <conditionalFormatting sqref="AB391">
    <cfRule type="cellIs" dxfId="98" priority="99" operator="equal">
      <formula>2</formula>
    </cfRule>
  </conditionalFormatting>
  <conditionalFormatting sqref="AB387:AB389">
    <cfRule type="cellIs" dxfId="97" priority="98" operator="equal">
      <formula>2</formula>
    </cfRule>
  </conditionalFormatting>
  <conditionalFormatting sqref="AB378">
    <cfRule type="cellIs" dxfId="96" priority="97" operator="equal">
      <formula>2</formula>
    </cfRule>
  </conditionalFormatting>
  <conditionalFormatting sqref="AB376">
    <cfRule type="cellIs" dxfId="95" priority="96" operator="equal">
      <formula>2</formula>
    </cfRule>
  </conditionalFormatting>
  <conditionalFormatting sqref="AB370">
    <cfRule type="cellIs" dxfId="94" priority="95" operator="equal">
      <formula>2</formula>
    </cfRule>
  </conditionalFormatting>
  <conditionalFormatting sqref="AB360">
    <cfRule type="cellIs" dxfId="93" priority="94" operator="equal">
      <formula>2</formula>
    </cfRule>
  </conditionalFormatting>
  <conditionalFormatting sqref="AB359">
    <cfRule type="cellIs" dxfId="92" priority="93" operator="equal">
      <formula>2</formula>
    </cfRule>
  </conditionalFormatting>
  <conditionalFormatting sqref="AB364:AB365">
    <cfRule type="cellIs" dxfId="91" priority="92" operator="equal">
      <formula>2</formula>
    </cfRule>
  </conditionalFormatting>
  <conditionalFormatting sqref="AB356">
    <cfRule type="cellIs" dxfId="90" priority="91" operator="equal">
      <formula>2</formula>
    </cfRule>
  </conditionalFormatting>
  <conditionalFormatting sqref="AB355">
    <cfRule type="cellIs" dxfId="89" priority="90" operator="equal">
      <formula>2</formula>
    </cfRule>
  </conditionalFormatting>
  <conditionalFormatting sqref="AB353">
    <cfRule type="cellIs" dxfId="88" priority="89" operator="equal">
      <formula>2</formula>
    </cfRule>
  </conditionalFormatting>
  <conditionalFormatting sqref="AB346">
    <cfRule type="cellIs" dxfId="87" priority="88" operator="equal">
      <formula>2</formula>
    </cfRule>
  </conditionalFormatting>
  <conditionalFormatting sqref="AB351">
    <cfRule type="cellIs" dxfId="86" priority="87" operator="equal">
      <formula>2</formula>
    </cfRule>
  </conditionalFormatting>
  <conditionalFormatting sqref="AB344">
    <cfRule type="cellIs" dxfId="85" priority="86" operator="equal">
      <formula>2</formula>
    </cfRule>
  </conditionalFormatting>
  <conditionalFormatting sqref="AB338">
    <cfRule type="cellIs" dxfId="84" priority="85" operator="equal">
      <formula>2</formula>
    </cfRule>
  </conditionalFormatting>
  <conditionalFormatting sqref="AB336">
    <cfRule type="cellIs" dxfId="83" priority="84" operator="equal">
      <formula>2</formula>
    </cfRule>
  </conditionalFormatting>
  <conditionalFormatting sqref="AB340">
    <cfRule type="cellIs" dxfId="82" priority="83" operator="equal">
      <formula>2</formula>
    </cfRule>
  </conditionalFormatting>
  <conditionalFormatting sqref="AB342">
    <cfRule type="cellIs" dxfId="81" priority="82" operator="equal">
      <formula>2</formula>
    </cfRule>
  </conditionalFormatting>
  <conditionalFormatting sqref="AB333">
    <cfRule type="cellIs" dxfId="80" priority="81" operator="equal">
      <formula>2</formula>
    </cfRule>
  </conditionalFormatting>
  <conditionalFormatting sqref="AB328">
    <cfRule type="cellIs" dxfId="79" priority="80" operator="equal">
      <formula>2</formula>
    </cfRule>
  </conditionalFormatting>
  <conditionalFormatting sqref="AB325">
    <cfRule type="cellIs" dxfId="78" priority="79" operator="equal">
      <formula>2</formula>
    </cfRule>
  </conditionalFormatting>
  <conditionalFormatting sqref="AB320">
    <cfRule type="cellIs" dxfId="77" priority="78" operator="equal">
      <formula>2</formula>
    </cfRule>
  </conditionalFormatting>
  <conditionalFormatting sqref="AB316">
    <cfRule type="cellIs" dxfId="76" priority="77" operator="equal">
      <formula>2</formula>
    </cfRule>
  </conditionalFormatting>
  <conditionalFormatting sqref="AB300">
    <cfRule type="cellIs" dxfId="75" priority="76" operator="equal">
      <formula>2</formula>
    </cfRule>
  </conditionalFormatting>
  <conditionalFormatting sqref="AB308">
    <cfRule type="cellIs" dxfId="74" priority="75" operator="equal">
      <formula>2</formula>
    </cfRule>
  </conditionalFormatting>
  <conditionalFormatting sqref="AB302">
    <cfRule type="cellIs" dxfId="73" priority="74" operator="equal">
      <formula>2</formula>
    </cfRule>
  </conditionalFormatting>
  <conditionalFormatting sqref="AB296">
    <cfRule type="cellIs" dxfId="72" priority="73" operator="equal">
      <formula>2</formula>
    </cfRule>
  </conditionalFormatting>
  <conditionalFormatting sqref="AB286">
    <cfRule type="cellIs" dxfId="71" priority="72" operator="equal">
      <formula>2</formula>
    </cfRule>
  </conditionalFormatting>
  <conditionalFormatting sqref="AB276:AB277">
    <cfRule type="cellIs" dxfId="70" priority="71" operator="equal">
      <formula>2</formula>
    </cfRule>
  </conditionalFormatting>
  <conditionalFormatting sqref="AB282">
    <cfRule type="cellIs" dxfId="69" priority="70" operator="equal">
      <formula>2</formula>
    </cfRule>
  </conditionalFormatting>
  <conditionalFormatting sqref="AB284">
    <cfRule type="cellIs" dxfId="68" priority="69" operator="equal">
      <formula>2</formula>
    </cfRule>
  </conditionalFormatting>
  <conditionalFormatting sqref="AB288">
    <cfRule type="cellIs" dxfId="67" priority="68" operator="equal">
      <formula>2</formula>
    </cfRule>
  </conditionalFormatting>
  <conditionalFormatting sqref="AB290:AB292">
    <cfRule type="cellIs" dxfId="66" priority="67" operator="equal">
      <formula>2</formula>
    </cfRule>
  </conditionalFormatting>
  <conditionalFormatting sqref="AB268">
    <cfRule type="cellIs" dxfId="65" priority="66" operator="equal">
      <formula>2</formula>
    </cfRule>
  </conditionalFormatting>
  <conditionalFormatting sqref="AB267">
    <cfRule type="cellIs" dxfId="64" priority="65" operator="equal">
      <formula>2</formula>
    </cfRule>
  </conditionalFormatting>
  <conditionalFormatting sqref="AB263">
    <cfRule type="cellIs" dxfId="63" priority="64" operator="equal">
      <formula>2</formula>
    </cfRule>
  </conditionalFormatting>
  <conditionalFormatting sqref="AB255:AB256">
    <cfRule type="cellIs" dxfId="62" priority="63" operator="equal">
      <formula>2</formula>
    </cfRule>
  </conditionalFormatting>
  <conditionalFormatting sqref="AB250">
    <cfRule type="cellIs" dxfId="61" priority="62" operator="equal">
      <formula>2</formula>
    </cfRule>
  </conditionalFormatting>
  <conditionalFormatting sqref="AB245">
    <cfRule type="cellIs" dxfId="60" priority="61" operator="equal">
      <formula>2</formula>
    </cfRule>
  </conditionalFormatting>
  <conditionalFormatting sqref="AB239">
    <cfRule type="cellIs" dxfId="59" priority="60" operator="equal">
      <formula>2</formula>
    </cfRule>
  </conditionalFormatting>
  <conditionalFormatting sqref="AB229">
    <cfRule type="cellIs" dxfId="58" priority="59" operator="equal">
      <formula>2</formula>
    </cfRule>
  </conditionalFormatting>
  <conditionalFormatting sqref="AB227">
    <cfRule type="cellIs" dxfId="57" priority="58" operator="equal">
      <formula>2</formula>
    </cfRule>
  </conditionalFormatting>
  <conditionalFormatting sqref="AB235">
    <cfRule type="cellIs" dxfId="56" priority="57" operator="equal">
      <formula>2</formula>
    </cfRule>
  </conditionalFormatting>
  <conditionalFormatting sqref="AB233">
    <cfRule type="cellIs" dxfId="55" priority="56" operator="equal">
      <formula>2</formula>
    </cfRule>
  </conditionalFormatting>
  <conditionalFormatting sqref="AB224">
    <cfRule type="cellIs" dxfId="54" priority="55" operator="equal">
      <formula>2</formula>
    </cfRule>
  </conditionalFormatting>
  <conditionalFormatting sqref="AB208">
    <cfRule type="cellIs" dxfId="53" priority="54" operator="equal">
      <formula>2</formula>
    </cfRule>
  </conditionalFormatting>
  <conditionalFormatting sqref="AB202">
    <cfRule type="cellIs" dxfId="52" priority="53" operator="equal">
      <formula>2</formula>
    </cfRule>
  </conditionalFormatting>
  <conditionalFormatting sqref="AB200">
    <cfRule type="cellIs" dxfId="51" priority="52" operator="equal">
      <formula>2</formula>
    </cfRule>
  </conditionalFormatting>
  <conditionalFormatting sqref="AB197">
    <cfRule type="cellIs" dxfId="50" priority="51" operator="equal">
      <formula>2</formula>
    </cfRule>
  </conditionalFormatting>
  <conditionalFormatting sqref="AB195">
    <cfRule type="cellIs" dxfId="49" priority="50" operator="equal">
      <formula>2</formula>
    </cfRule>
  </conditionalFormatting>
  <conditionalFormatting sqref="AB196">
    <cfRule type="cellIs" dxfId="48" priority="49" operator="equal">
      <formula>2</formula>
    </cfRule>
  </conditionalFormatting>
  <conditionalFormatting sqref="AB184">
    <cfRule type="cellIs" dxfId="47" priority="48" operator="equal">
      <formula>2</formula>
    </cfRule>
  </conditionalFormatting>
  <conditionalFormatting sqref="AB181">
    <cfRule type="cellIs" dxfId="46" priority="47" operator="equal">
      <formula>2</formula>
    </cfRule>
  </conditionalFormatting>
  <conditionalFormatting sqref="AB177:AB178">
    <cfRule type="cellIs" dxfId="45" priority="46" operator="equal">
      <formula>2</formula>
    </cfRule>
  </conditionalFormatting>
  <conditionalFormatting sqref="AB175">
    <cfRule type="cellIs" dxfId="44" priority="45" operator="equal">
      <formula>2</formula>
    </cfRule>
  </conditionalFormatting>
  <conditionalFormatting sqref="AB174">
    <cfRule type="cellIs" dxfId="43" priority="44" operator="equal">
      <formula>2</formula>
    </cfRule>
  </conditionalFormatting>
  <conditionalFormatting sqref="AB167">
    <cfRule type="cellIs" dxfId="42" priority="43" operator="equal">
      <formula>2</formula>
    </cfRule>
  </conditionalFormatting>
  <conditionalFormatting sqref="AB165">
    <cfRule type="cellIs" dxfId="41" priority="42" operator="equal">
      <formula>2</formula>
    </cfRule>
  </conditionalFormatting>
  <conditionalFormatting sqref="AB162">
    <cfRule type="cellIs" dxfId="40" priority="41" operator="equal">
      <formula>2</formula>
    </cfRule>
  </conditionalFormatting>
  <conditionalFormatting sqref="AB168">
    <cfRule type="cellIs" dxfId="39" priority="40" operator="equal">
      <formula>2</formula>
    </cfRule>
  </conditionalFormatting>
  <conditionalFormatting sqref="AB161">
    <cfRule type="cellIs" dxfId="38" priority="39" operator="equal">
      <formula>2</formula>
    </cfRule>
  </conditionalFormatting>
  <conditionalFormatting sqref="AB151">
    <cfRule type="cellIs" dxfId="37" priority="38" operator="equal">
      <formula>2</formula>
    </cfRule>
  </conditionalFormatting>
  <conditionalFormatting sqref="AB152">
    <cfRule type="cellIs" dxfId="36" priority="37" operator="equal">
      <formula>2</formula>
    </cfRule>
  </conditionalFormatting>
  <conditionalFormatting sqref="AB155">
    <cfRule type="cellIs" dxfId="35" priority="36" operator="equal">
      <formula>2</formula>
    </cfRule>
  </conditionalFormatting>
  <conditionalFormatting sqref="AB145">
    <cfRule type="cellIs" dxfId="34" priority="35" operator="equal">
      <formula>2</formula>
    </cfRule>
  </conditionalFormatting>
  <conditionalFormatting sqref="AB138:AB139">
    <cfRule type="cellIs" dxfId="33" priority="34" operator="equal">
      <formula>2</formula>
    </cfRule>
  </conditionalFormatting>
  <conditionalFormatting sqref="AB144">
    <cfRule type="cellIs" dxfId="32" priority="33" operator="equal">
      <formula>2</formula>
    </cfRule>
  </conditionalFormatting>
  <conditionalFormatting sqref="AB129">
    <cfRule type="cellIs" dxfId="31" priority="32" operator="equal">
      <formula>2</formula>
    </cfRule>
  </conditionalFormatting>
  <conditionalFormatting sqref="AB130">
    <cfRule type="cellIs" dxfId="30" priority="31" operator="equal">
      <formula>2</formula>
    </cfRule>
  </conditionalFormatting>
  <conditionalFormatting sqref="AB128">
    <cfRule type="cellIs" dxfId="29" priority="30" operator="equal">
      <formula>2</formula>
    </cfRule>
  </conditionalFormatting>
  <conditionalFormatting sqref="AB125">
    <cfRule type="cellIs" dxfId="28" priority="29" operator="equal">
      <formula>2</formula>
    </cfRule>
  </conditionalFormatting>
  <conditionalFormatting sqref="AB112">
    <cfRule type="cellIs" dxfId="27" priority="28" operator="equal">
      <formula>2</formula>
    </cfRule>
  </conditionalFormatting>
  <conditionalFormatting sqref="AB113">
    <cfRule type="cellIs" dxfId="26" priority="27" operator="equal">
      <formula>2</formula>
    </cfRule>
  </conditionalFormatting>
  <conditionalFormatting sqref="AB116">
    <cfRule type="cellIs" dxfId="25" priority="26" operator="equal">
      <formula>2</formula>
    </cfRule>
  </conditionalFormatting>
  <conditionalFormatting sqref="AB99:AB101">
    <cfRule type="cellIs" dxfId="24" priority="25" operator="equal">
      <formula>2</formula>
    </cfRule>
  </conditionalFormatting>
  <conditionalFormatting sqref="AB95:AB96">
    <cfRule type="cellIs" dxfId="23" priority="24" operator="equal">
      <formula>2</formula>
    </cfRule>
  </conditionalFormatting>
  <conditionalFormatting sqref="AB97">
    <cfRule type="cellIs" dxfId="22" priority="23" operator="equal">
      <formula>2</formula>
    </cfRule>
  </conditionalFormatting>
  <conditionalFormatting sqref="AB93:AB94">
    <cfRule type="cellIs" dxfId="21" priority="22" operator="equal">
      <formula>2</formula>
    </cfRule>
  </conditionalFormatting>
  <conditionalFormatting sqref="AB90">
    <cfRule type="cellIs" dxfId="20" priority="21" operator="equal">
      <formula>2</formula>
    </cfRule>
  </conditionalFormatting>
  <conditionalFormatting sqref="AB87">
    <cfRule type="cellIs" dxfId="19" priority="20" operator="equal">
      <formula>2</formula>
    </cfRule>
  </conditionalFormatting>
  <conditionalFormatting sqref="AB91">
    <cfRule type="cellIs" dxfId="18" priority="19" operator="equal">
      <formula>2</formula>
    </cfRule>
  </conditionalFormatting>
  <conditionalFormatting sqref="AB85">
    <cfRule type="cellIs" dxfId="17" priority="18" operator="equal">
      <formula>2</formula>
    </cfRule>
  </conditionalFormatting>
  <conditionalFormatting sqref="AB81">
    <cfRule type="cellIs" dxfId="16" priority="17" operator="equal">
      <formula>2</formula>
    </cfRule>
  </conditionalFormatting>
  <conditionalFormatting sqref="AB74:AB75">
    <cfRule type="cellIs" dxfId="15" priority="16" operator="equal">
      <formula>2</formula>
    </cfRule>
  </conditionalFormatting>
  <conditionalFormatting sqref="AB73">
    <cfRule type="cellIs" dxfId="14" priority="15" operator="equal">
      <formula>2</formula>
    </cfRule>
  </conditionalFormatting>
  <conditionalFormatting sqref="AB71">
    <cfRule type="cellIs" dxfId="13" priority="14" operator="equal">
      <formula>2</formula>
    </cfRule>
  </conditionalFormatting>
  <conditionalFormatting sqref="AB69">
    <cfRule type="cellIs" dxfId="12" priority="13" operator="equal">
      <formula>2</formula>
    </cfRule>
  </conditionalFormatting>
  <conditionalFormatting sqref="AB66">
    <cfRule type="cellIs" dxfId="11" priority="12" operator="equal">
      <formula>2</formula>
    </cfRule>
  </conditionalFormatting>
  <conditionalFormatting sqref="AB64">
    <cfRule type="cellIs" dxfId="10" priority="11" operator="equal">
      <formula>2</formula>
    </cfRule>
  </conditionalFormatting>
  <conditionalFormatting sqref="AB60">
    <cfRule type="cellIs" dxfId="9" priority="10" operator="equal">
      <formula>2</formula>
    </cfRule>
  </conditionalFormatting>
  <conditionalFormatting sqref="AB57">
    <cfRule type="cellIs" dxfId="8" priority="9" operator="equal">
      <formula>2</formula>
    </cfRule>
  </conditionalFormatting>
  <conditionalFormatting sqref="AB54">
    <cfRule type="cellIs" dxfId="7" priority="8" operator="equal">
      <formula>2</formula>
    </cfRule>
  </conditionalFormatting>
  <conditionalFormatting sqref="AB40">
    <cfRule type="cellIs" dxfId="6" priority="7" operator="equal">
      <formula>2</formula>
    </cfRule>
  </conditionalFormatting>
  <conditionalFormatting sqref="AB35">
    <cfRule type="cellIs" dxfId="5" priority="6" operator="equal">
      <formula>2</formula>
    </cfRule>
  </conditionalFormatting>
  <conditionalFormatting sqref="AB28">
    <cfRule type="cellIs" dxfId="4" priority="5" operator="equal">
      <formula>2</formula>
    </cfRule>
  </conditionalFormatting>
  <conditionalFormatting sqref="AB24">
    <cfRule type="cellIs" dxfId="3" priority="4" operator="equal">
      <formula>2</formula>
    </cfRule>
  </conditionalFormatting>
  <conditionalFormatting sqref="AB14">
    <cfRule type="cellIs" dxfId="2" priority="3" operator="equal">
      <formula>2</formula>
    </cfRule>
  </conditionalFormatting>
  <conditionalFormatting sqref="AB11">
    <cfRule type="cellIs" dxfId="1" priority="2" operator="equal">
      <formula>2</formula>
    </cfRule>
  </conditionalFormatting>
  <conditionalFormatting sqref="AB5">
    <cfRule type="cellIs" dxfId="0" priority="1" operator="equal">
      <formula>2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35"/>
  <sheetViews>
    <sheetView topLeftCell="A118" zoomScale="85" zoomScaleNormal="85" workbookViewId="0">
      <selection activeCell="A2" sqref="A2:XFD2"/>
    </sheetView>
  </sheetViews>
  <sheetFormatPr defaultRowHeight="14.4"/>
  <cols>
    <col min="1" max="1" width="24.6640625" bestFit="1" customWidth="1"/>
    <col min="9" max="9" width="11.44140625" bestFit="1" customWidth="1"/>
  </cols>
  <sheetData>
    <row r="1" spans="1:17" s="5" customFormat="1" ht="15.6">
      <c r="A1" s="11" t="s">
        <v>415</v>
      </c>
      <c r="B1" s="11" t="s">
        <v>410</v>
      </c>
      <c r="C1" s="11" t="s">
        <v>416</v>
      </c>
      <c r="D1" s="11" t="s">
        <v>417</v>
      </c>
      <c r="E1" s="11" t="s">
        <v>418</v>
      </c>
      <c r="F1" s="12" t="s">
        <v>413</v>
      </c>
      <c r="G1" s="12" t="s">
        <v>1</v>
      </c>
      <c r="H1" s="13" t="s">
        <v>419</v>
      </c>
      <c r="I1" s="28" t="s">
        <v>443</v>
      </c>
      <c r="K1" s="38"/>
      <c r="L1" s="38"/>
      <c r="M1" s="38"/>
    </row>
    <row r="2" spans="1:17" s="5" customFormat="1" ht="15.6">
      <c r="A2" s="43" t="s">
        <v>537</v>
      </c>
      <c r="C2" s="27"/>
      <c r="D2" s="27"/>
      <c r="E2" s="19"/>
      <c r="F2" s="16"/>
      <c r="G2" s="17"/>
      <c r="H2" s="18"/>
      <c r="I2" s="3">
        <v>113800</v>
      </c>
      <c r="J2" s="10"/>
      <c r="K2" s="39"/>
      <c r="L2" s="39"/>
      <c r="M2" s="39"/>
      <c r="N2" s="36"/>
      <c r="O2" s="37"/>
      <c r="P2" s="10"/>
      <c r="Q2" s="10"/>
    </row>
    <row r="3" spans="1:17" ht="31.2">
      <c r="A3" s="14" t="s">
        <v>446</v>
      </c>
      <c r="B3" s="10" t="s">
        <v>107</v>
      </c>
      <c r="C3" s="40" t="s">
        <v>14</v>
      </c>
      <c r="D3" s="40" t="s">
        <v>8</v>
      </c>
      <c r="E3" s="19"/>
      <c r="F3" s="16"/>
      <c r="G3" s="17"/>
      <c r="H3" s="18"/>
      <c r="I3" s="30">
        <v>113800</v>
      </c>
    </row>
    <row r="4" spans="1:17" ht="15.6">
      <c r="A4" s="14" t="s">
        <v>85</v>
      </c>
      <c r="B4" s="10" t="s">
        <v>58</v>
      </c>
      <c r="C4" s="40" t="s">
        <v>14</v>
      </c>
      <c r="D4" s="40"/>
      <c r="E4" s="19">
        <v>24</v>
      </c>
      <c r="F4" s="16">
        <v>45.208300000000001</v>
      </c>
      <c r="G4" s="17">
        <v>43.75</v>
      </c>
      <c r="H4" s="18">
        <v>1.0333325714285715</v>
      </c>
      <c r="I4" s="30">
        <v>285900</v>
      </c>
    </row>
    <row r="5" spans="1:17" ht="15.6">
      <c r="A5" s="14" t="s">
        <v>447</v>
      </c>
      <c r="B5" s="10" t="s">
        <v>24</v>
      </c>
      <c r="C5" s="40" t="s">
        <v>14</v>
      </c>
      <c r="D5" s="40" t="s">
        <v>8</v>
      </c>
      <c r="E5" s="19"/>
      <c r="F5" s="16"/>
      <c r="G5" s="17"/>
      <c r="H5" s="18"/>
      <c r="I5" s="30">
        <v>113800</v>
      </c>
    </row>
    <row r="6" spans="1:17" ht="15.6">
      <c r="A6" s="14" t="s">
        <v>387</v>
      </c>
      <c r="B6" s="10" t="s">
        <v>82</v>
      </c>
      <c r="C6" s="40" t="s">
        <v>14</v>
      </c>
      <c r="D6" s="40"/>
      <c r="E6" s="19">
        <v>7</v>
      </c>
      <c r="F6" s="16">
        <v>34.428600000000003</v>
      </c>
      <c r="G6" s="17">
        <v>26.571428571428573</v>
      </c>
      <c r="H6" s="18">
        <v>1.2957000000000001</v>
      </c>
      <c r="I6" s="30">
        <v>195900</v>
      </c>
    </row>
    <row r="7" spans="1:17" ht="15.6">
      <c r="A7" s="14" t="s">
        <v>441</v>
      </c>
      <c r="B7" s="10" t="s">
        <v>23</v>
      </c>
      <c r="C7" s="41" t="s">
        <v>14</v>
      </c>
      <c r="D7" s="41" t="s">
        <v>8</v>
      </c>
      <c r="E7" s="19">
        <v>10</v>
      </c>
      <c r="F7" s="16">
        <v>31.9</v>
      </c>
      <c r="G7" s="17">
        <v>23</v>
      </c>
      <c r="H7" s="18">
        <v>1.3869565217391304</v>
      </c>
      <c r="I7" s="31">
        <v>201700</v>
      </c>
    </row>
    <row r="8" spans="1:17" ht="15.6">
      <c r="A8" s="14" t="s">
        <v>400</v>
      </c>
      <c r="B8" s="10" t="s">
        <v>22</v>
      </c>
      <c r="C8" s="39" t="s">
        <v>8</v>
      </c>
      <c r="D8" s="39" t="s">
        <v>14</v>
      </c>
      <c r="E8" s="19">
        <v>2</v>
      </c>
      <c r="F8" s="16">
        <v>35.5</v>
      </c>
      <c r="G8" s="17">
        <v>43</v>
      </c>
      <c r="H8" s="18">
        <v>0.82558139534883723</v>
      </c>
      <c r="I8" s="29">
        <v>157100</v>
      </c>
    </row>
    <row r="9" spans="1:17" ht="15.6">
      <c r="A9" s="14" t="s">
        <v>200</v>
      </c>
      <c r="B9" s="10" t="s">
        <v>22</v>
      </c>
      <c r="C9" s="39" t="s">
        <v>8</v>
      </c>
      <c r="D9" s="39" t="s">
        <v>14</v>
      </c>
      <c r="E9" s="19">
        <v>6</v>
      </c>
      <c r="F9" s="16">
        <v>15.666700000000001</v>
      </c>
      <c r="G9" s="17">
        <v>15.333333333333334</v>
      </c>
      <c r="H9" s="18">
        <v>1.0217413043478261</v>
      </c>
      <c r="I9" s="29">
        <v>133300</v>
      </c>
    </row>
    <row r="10" spans="1:17" ht="15.6">
      <c r="A10" s="14" t="s">
        <v>315</v>
      </c>
      <c r="B10" s="10" t="s">
        <v>4</v>
      </c>
      <c r="C10" s="39" t="s">
        <v>14</v>
      </c>
      <c r="D10" s="39"/>
      <c r="E10" s="19">
        <v>20</v>
      </c>
      <c r="F10" s="16">
        <v>46.4</v>
      </c>
      <c r="G10" s="17">
        <v>50.15</v>
      </c>
      <c r="H10" s="18">
        <v>0.92522432701894319</v>
      </c>
      <c r="I10" s="29">
        <v>293400</v>
      </c>
    </row>
    <row r="11" spans="1:17" ht="31.2">
      <c r="A11" s="14" t="s">
        <v>62</v>
      </c>
      <c r="B11" s="10" t="s">
        <v>53</v>
      </c>
      <c r="C11" s="39" t="s">
        <v>14</v>
      </c>
      <c r="D11" s="39"/>
      <c r="E11" s="19">
        <v>16</v>
      </c>
      <c r="F11" s="16">
        <v>40.5625</v>
      </c>
      <c r="G11" s="17">
        <v>36.5</v>
      </c>
      <c r="H11" s="18">
        <v>1.1113013698630136</v>
      </c>
      <c r="I11" s="29">
        <v>256500</v>
      </c>
    </row>
    <row r="12" spans="1:17" ht="15.6">
      <c r="A12" s="14" t="s">
        <v>201</v>
      </c>
      <c r="B12" s="10" t="s">
        <v>22</v>
      </c>
      <c r="C12" s="39" t="s">
        <v>14</v>
      </c>
      <c r="D12" s="39"/>
      <c r="E12" s="19">
        <v>20</v>
      </c>
      <c r="F12" s="16">
        <v>46.4</v>
      </c>
      <c r="G12" s="17">
        <v>35.6</v>
      </c>
      <c r="H12" s="18">
        <v>1.3033707865168538</v>
      </c>
      <c r="I12" s="29">
        <v>293400</v>
      </c>
    </row>
    <row r="13" spans="1:17" ht="15.6">
      <c r="A13" s="14" t="s">
        <v>292</v>
      </c>
      <c r="B13" s="10" t="s">
        <v>23</v>
      </c>
      <c r="C13" s="41" t="s">
        <v>14</v>
      </c>
      <c r="D13" s="41"/>
      <c r="E13" s="19">
        <v>24</v>
      </c>
      <c r="F13" s="16">
        <v>62.125</v>
      </c>
      <c r="G13" s="17">
        <v>64.458333333333329</v>
      </c>
      <c r="H13" s="18">
        <v>0.96380090497737558</v>
      </c>
      <c r="I13" s="31">
        <v>392800</v>
      </c>
    </row>
    <row r="14" spans="1:17" ht="15.6">
      <c r="A14" s="14" t="s">
        <v>316</v>
      </c>
      <c r="B14" s="10" t="s">
        <v>412</v>
      </c>
      <c r="C14" s="40" t="s">
        <v>14</v>
      </c>
      <c r="D14" s="40" t="s">
        <v>8</v>
      </c>
      <c r="E14" s="19">
        <v>7</v>
      </c>
      <c r="F14" s="16">
        <v>26.571400000000001</v>
      </c>
      <c r="G14" s="17">
        <v>27.428571428571427</v>
      </c>
      <c r="H14" s="18">
        <v>0.96874895833333341</v>
      </c>
      <c r="I14" s="30">
        <v>168000</v>
      </c>
    </row>
    <row r="15" spans="1:17" ht="15.6">
      <c r="A15" s="14" t="s">
        <v>30</v>
      </c>
      <c r="B15" s="10" t="s">
        <v>31</v>
      </c>
      <c r="C15" s="39" t="s">
        <v>14</v>
      </c>
      <c r="D15" s="39" t="s">
        <v>8</v>
      </c>
      <c r="E15" s="19">
        <v>22</v>
      </c>
      <c r="F15" s="16">
        <v>38.181800000000003</v>
      </c>
      <c r="G15" s="17">
        <v>29.227272727272727</v>
      </c>
      <c r="H15" s="18">
        <v>1.3063757387247279</v>
      </c>
      <c r="I15" s="29">
        <v>241400</v>
      </c>
    </row>
    <row r="16" spans="1:17" ht="15.6">
      <c r="A16" s="14" t="s">
        <v>317</v>
      </c>
      <c r="B16" s="10" t="s">
        <v>24</v>
      </c>
      <c r="C16" s="40" t="s">
        <v>14</v>
      </c>
      <c r="D16" s="40"/>
      <c r="E16" s="19">
        <v>12</v>
      </c>
      <c r="F16" s="16">
        <v>27.833300000000001</v>
      </c>
      <c r="G16" s="17">
        <v>30.333333333333332</v>
      </c>
      <c r="H16" s="18">
        <v>0.91758131868131876</v>
      </c>
      <c r="I16" s="30">
        <v>176000</v>
      </c>
    </row>
    <row r="17" spans="1:9" ht="15.6">
      <c r="A17" s="14" t="s">
        <v>181</v>
      </c>
      <c r="B17" s="10" t="s">
        <v>412</v>
      </c>
      <c r="C17" s="40" t="s">
        <v>14</v>
      </c>
      <c r="D17" s="40"/>
      <c r="E17" s="19">
        <v>24</v>
      </c>
      <c r="F17" s="16">
        <v>56.041699999999999</v>
      </c>
      <c r="G17" s="17">
        <v>51.166666666666664</v>
      </c>
      <c r="H17" s="18">
        <v>1.0952775244299675</v>
      </c>
      <c r="I17" s="30">
        <v>354400</v>
      </c>
    </row>
    <row r="18" spans="1:9" ht="15.6">
      <c r="A18" s="14" t="s">
        <v>182</v>
      </c>
      <c r="B18" s="10" t="s">
        <v>411</v>
      </c>
      <c r="C18" s="39" t="s">
        <v>14</v>
      </c>
      <c r="D18" s="39"/>
      <c r="E18" s="19">
        <v>18</v>
      </c>
      <c r="F18" s="16">
        <v>34.166699999999999</v>
      </c>
      <c r="G18" s="17">
        <v>38.222222222222221</v>
      </c>
      <c r="H18" s="18">
        <v>0.89389622093023258</v>
      </c>
      <c r="I18" s="29">
        <v>216000</v>
      </c>
    </row>
    <row r="19" spans="1:9" ht="15.6">
      <c r="A19" s="14" t="s">
        <v>422</v>
      </c>
      <c r="B19" s="10" t="s">
        <v>412</v>
      </c>
      <c r="C19" s="40" t="s">
        <v>8</v>
      </c>
      <c r="D19" s="40" t="s">
        <v>14</v>
      </c>
      <c r="E19" s="19"/>
      <c r="F19" s="16"/>
      <c r="G19" s="17"/>
      <c r="H19" s="18"/>
      <c r="I19" s="30">
        <v>423700</v>
      </c>
    </row>
    <row r="20" spans="1:9" ht="15.6">
      <c r="A20" s="14" t="s">
        <v>183</v>
      </c>
      <c r="B20" s="10" t="s">
        <v>412</v>
      </c>
      <c r="C20" s="40" t="s">
        <v>14</v>
      </c>
      <c r="D20" s="40"/>
      <c r="E20" s="19">
        <v>24</v>
      </c>
      <c r="F20" s="16">
        <v>48.416699999999999</v>
      </c>
      <c r="G20" s="17">
        <v>43.5</v>
      </c>
      <c r="H20" s="18">
        <v>1.1130275862068966</v>
      </c>
      <c r="I20" s="30">
        <v>306100</v>
      </c>
    </row>
    <row r="21" spans="1:9" ht="31.2">
      <c r="A21" s="14" t="s">
        <v>160</v>
      </c>
      <c r="B21" s="10" t="s">
        <v>104</v>
      </c>
      <c r="C21" s="40" t="s">
        <v>14</v>
      </c>
      <c r="D21" s="40"/>
      <c r="E21" s="19">
        <v>24</v>
      </c>
      <c r="F21" s="16">
        <v>40.916699999999999</v>
      </c>
      <c r="G21" s="17">
        <v>41.458333333333336</v>
      </c>
      <c r="H21" s="18">
        <v>0.98693547738693455</v>
      </c>
      <c r="I21" s="30">
        <v>258700</v>
      </c>
    </row>
    <row r="22" spans="1:9" ht="15.6">
      <c r="A22" s="14" t="s">
        <v>184</v>
      </c>
      <c r="B22" s="10" t="s">
        <v>412</v>
      </c>
      <c r="C22" s="40" t="s">
        <v>8</v>
      </c>
      <c r="D22" s="40" t="s">
        <v>14</v>
      </c>
      <c r="E22" s="19">
        <v>17</v>
      </c>
      <c r="F22" s="16">
        <v>39.7059</v>
      </c>
      <c r="G22" s="17">
        <v>38.588235294117645</v>
      </c>
      <c r="H22" s="18">
        <v>1.0289638719512195</v>
      </c>
      <c r="I22" s="30">
        <v>251100</v>
      </c>
    </row>
    <row r="23" spans="1:9" ht="15.6">
      <c r="A23" s="14" t="s">
        <v>87</v>
      </c>
      <c r="B23" s="10" t="s">
        <v>58</v>
      </c>
      <c r="C23" s="40" t="s">
        <v>8</v>
      </c>
      <c r="D23" s="40" t="s">
        <v>14</v>
      </c>
      <c r="E23" s="19">
        <v>23</v>
      </c>
      <c r="F23" s="16">
        <v>53.347799999999999</v>
      </c>
      <c r="G23" s="17">
        <v>54.826086956521742</v>
      </c>
      <c r="H23" s="18">
        <v>0.97303679619349714</v>
      </c>
      <c r="I23" s="30">
        <v>337300</v>
      </c>
    </row>
    <row r="24" spans="1:9" ht="15.6">
      <c r="A24" s="14" t="s">
        <v>88</v>
      </c>
      <c r="B24" s="10" t="s">
        <v>58</v>
      </c>
      <c r="C24" s="40" t="s">
        <v>8</v>
      </c>
      <c r="D24" s="40" t="s">
        <v>14</v>
      </c>
      <c r="E24" s="19">
        <v>20</v>
      </c>
      <c r="F24" s="16">
        <v>37</v>
      </c>
      <c r="G24" s="17">
        <v>38.950000000000003</v>
      </c>
      <c r="H24" s="18">
        <v>0.94993581514762504</v>
      </c>
      <c r="I24" s="30">
        <v>234000</v>
      </c>
    </row>
    <row r="25" spans="1:9" ht="15.6">
      <c r="A25" s="14" t="s">
        <v>89</v>
      </c>
      <c r="B25" s="10" t="s">
        <v>58</v>
      </c>
      <c r="C25" s="40" t="s">
        <v>8</v>
      </c>
      <c r="D25" s="40" t="s">
        <v>14</v>
      </c>
      <c r="E25" s="19">
        <v>21</v>
      </c>
      <c r="F25" s="16">
        <v>56.1905</v>
      </c>
      <c r="G25" s="17">
        <v>57.61904761904762</v>
      </c>
      <c r="H25" s="18">
        <v>0.97520702479338839</v>
      </c>
      <c r="I25" s="30">
        <v>355300</v>
      </c>
    </row>
    <row r="26" spans="1:9" ht="15.6">
      <c r="A26" s="14" t="s">
        <v>343</v>
      </c>
      <c r="B26" s="10" t="s">
        <v>106</v>
      </c>
      <c r="C26" s="39" t="s">
        <v>14</v>
      </c>
      <c r="D26" s="39"/>
      <c r="E26" s="19">
        <v>24</v>
      </c>
      <c r="F26" s="16">
        <v>49.125</v>
      </c>
      <c r="G26" s="17">
        <v>53</v>
      </c>
      <c r="H26" s="18">
        <v>0.92688679245283023</v>
      </c>
      <c r="I26" s="29">
        <v>310600</v>
      </c>
    </row>
    <row r="27" spans="1:9" ht="15.6">
      <c r="A27" s="14" t="s">
        <v>204</v>
      </c>
      <c r="B27" s="10" t="s">
        <v>24</v>
      </c>
      <c r="C27" s="40" t="s">
        <v>8</v>
      </c>
      <c r="D27" s="40" t="s">
        <v>14</v>
      </c>
      <c r="E27" s="19">
        <v>0</v>
      </c>
      <c r="F27" s="16">
        <v>0</v>
      </c>
      <c r="G27" s="17">
        <v>0</v>
      </c>
      <c r="H27" s="18">
        <v>0</v>
      </c>
      <c r="I27" s="30">
        <v>159300</v>
      </c>
    </row>
    <row r="28" spans="1:9" ht="15.6">
      <c r="A28" s="14" t="s">
        <v>427</v>
      </c>
      <c r="B28" s="10" t="s">
        <v>4</v>
      </c>
      <c r="C28" s="39" t="s">
        <v>14</v>
      </c>
      <c r="D28" s="39"/>
      <c r="E28" s="19">
        <v>1</v>
      </c>
      <c r="F28" s="16">
        <v>19</v>
      </c>
      <c r="G28" s="17">
        <v>16</v>
      </c>
      <c r="H28" s="18">
        <v>1.1875</v>
      </c>
      <c r="I28" s="29">
        <v>133300</v>
      </c>
    </row>
    <row r="29" spans="1:9" ht="31.2">
      <c r="A29" s="14" t="s">
        <v>228</v>
      </c>
      <c r="B29" s="10" t="s">
        <v>107</v>
      </c>
      <c r="C29" s="40" t="s">
        <v>14</v>
      </c>
      <c r="D29" s="40"/>
      <c r="E29" s="19">
        <v>23</v>
      </c>
      <c r="F29" s="16">
        <v>38.391300000000001</v>
      </c>
      <c r="G29" s="17">
        <v>27</v>
      </c>
      <c r="H29" s="18">
        <v>1.4218999999999999</v>
      </c>
      <c r="I29" s="30">
        <v>242800</v>
      </c>
    </row>
    <row r="30" spans="1:9" ht="15.6">
      <c r="A30" s="14" t="s">
        <v>462</v>
      </c>
      <c r="B30" s="10" t="s">
        <v>4</v>
      </c>
      <c r="C30" s="39" t="s">
        <v>14</v>
      </c>
      <c r="D30" s="39"/>
      <c r="E30" s="19"/>
      <c r="F30" s="16"/>
      <c r="G30" s="17"/>
      <c r="H30" s="18"/>
      <c r="I30" s="29">
        <v>113800</v>
      </c>
    </row>
    <row r="31" spans="1:9" ht="15.6">
      <c r="A31" s="14" t="s">
        <v>276</v>
      </c>
      <c r="B31" s="10" t="s">
        <v>55</v>
      </c>
      <c r="C31" s="40" t="s">
        <v>14</v>
      </c>
      <c r="D31" s="40"/>
      <c r="E31" s="19">
        <v>16</v>
      </c>
      <c r="F31" s="16">
        <v>73.375</v>
      </c>
      <c r="G31" s="17">
        <v>53.8125</v>
      </c>
      <c r="H31" s="18">
        <v>1.3635307781649244</v>
      </c>
      <c r="I31" s="30">
        <v>464000</v>
      </c>
    </row>
    <row r="32" spans="1:9" ht="15.6">
      <c r="A32" s="14" t="s">
        <v>277</v>
      </c>
      <c r="B32" s="10" t="s">
        <v>55</v>
      </c>
      <c r="C32" s="40" t="s">
        <v>14</v>
      </c>
      <c r="D32" s="40"/>
      <c r="E32" s="19">
        <v>14</v>
      </c>
      <c r="F32" s="16">
        <v>27</v>
      </c>
      <c r="G32" s="17">
        <v>25.785714285714285</v>
      </c>
      <c r="H32" s="18">
        <v>1.0470914127423823</v>
      </c>
      <c r="I32" s="30">
        <v>170700</v>
      </c>
    </row>
    <row r="33" spans="1:9" ht="15.6">
      <c r="A33" s="14" t="s">
        <v>34</v>
      </c>
      <c r="B33" s="10" t="s">
        <v>23</v>
      </c>
      <c r="C33" s="41" t="s">
        <v>14</v>
      </c>
      <c r="D33" s="41" t="s">
        <v>8</v>
      </c>
      <c r="E33" s="19">
        <v>21</v>
      </c>
      <c r="F33" s="16">
        <v>50.428600000000003</v>
      </c>
      <c r="G33" s="17">
        <v>52.333333333333336</v>
      </c>
      <c r="H33" s="18">
        <v>0.96360382165605096</v>
      </c>
      <c r="I33" s="31">
        <v>318900</v>
      </c>
    </row>
    <row r="34" spans="1:9" ht="31.2">
      <c r="A34" s="14" t="s">
        <v>464</v>
      </c>
      <c r="B34" s="10" t="s">
        <v>104</v>
      </c>
      <c r="C34" s="40" t="s">
        <v>8</v>
      </c>
      <c r="D34" s="40" t="s">
        <v>14</v>
      </c>
      <c r="E34" s="19"/>
      <c r="F34" s="16"/>
      <c r="G34" s="17"/>
      <c r="H34" s="18"/>
      <c r="I34" s="30">
        <v>113800</v>
      </c>
    </row>
    <row r="35" spans="1:9" ht="15.6">
      <c r="A35" s="14" t="s">
        <v>279</v>
      </c>
      <c r="B35" s="10" t="s">
        <v>55</v>
      </c>
      <c r="C35" s="40" t="s">
        <v>8</v>
      </c>
      <c r="D35" s="40" t="s">
        <v>14</v>
      </c>
      <c r="E35" s="19">
        <v>16</v>
      </c>
      <c r="F35" s="16">
        <v>79</v>
      </c>
      <c r="G35" s="17">
        <v>75.5</v>
      </c>
      <c r="H35" s="18">
        <v>1.0463576158940397</v>
      </c>
      <c r="I35" s="30">
        <v>499500</v>
      </c>
    </row>
    <row r="36" spans="1:9" ht="15.6">
      <c r="A36" s="14" t="s">
        <v>83</v>
      </c>
      <c r="B36" s="10" t="s">
        <v>23</v>
      </c>
      <c r="C36" s="41" t="s">
        <v>14</v>
      </c>
      <c r="D36" s="41" t="s">
        <v>8</v>
      </c>
      <c r="E36" s="19">
        <v>24</v>
      </c>
      <c r="F36" s="16">
        <v>36.291699999999999</v>
      </c>
      <c r="G36" s="17">
        <v>37.083333333333336</v>
      </c>
      <c r="H36" s="18">
        <v>0.97865258426966284</v>
      </c>
      <c r="I36" s="31">
        <v>229500</v>
      </c>
    </row>
    <row r="37" spans="1:9" ht="15.6">
      <c r="A37" s="14" t="s">
        <v>115</v>
      </c>
      <c r="B37" s="10" t="s">
        <v>82</v>
      </c>
      <c r="C37" s="40" t="s">
        <v>14</v>
      </c>
      <c r="D37" s="40" t="s">
        <v>8</v>
      </c>
      <c r="E37" s="19">
        <v>21</v>
      </c>
      <c r="F37" s="16">
        <v>43.285699999999999</v>
      </c>
      <c r="G37" s="17">
        <v>54.476190476190474</v>
      </c>
      <c r="H37" s="18">
        <v>0.7945801573426573</v>
      </c>
      <c r="I37" s="30">
        <v>273700</v>
      </c>
    </row>
    <row r="38" spans="1:9" ht="15.6">
      <c r="A38" s="14" t="s">
        <v>35</v>
      </c>
      <c r="B38" s="10" t="s">
        <v>31</v>
      </c>
      <c r="C38" s="39" t="s">
        <v>14</v>
      </c>
      <c r="D38" s="39"/>
      <c r="E38" s="19">
        <v>16</v>
      </c>
      <c r="F38" s="16">
        <v>55.6875</v>
      </c>
      <c r="G38" s="17">
        <v>53.625</v>
      </c>
      <c r="H38" s="18">
        <v>1.0384615384615385</v>
      </c>
      <c r="I38" s="29">
        <v>352100</v>
      </c>
    </row>
    <row r="39" spans="1:9" ht="15.6">
      <c r="A39" s="14" t="s">
        <v>179</v>
      </c>
      <c r="B39" s="10" t="s">
        <v>24</v>
      </c>
      <c r="C39" s="40" t="s">
        <v>14</v>
      </c>
      <c r="D39" s="40"/>
      <c r="E39" s="19">
        <v>20</v>
      </c>
      <c r="F39" s="16">
        <v>36.65</v>
      </c>
      <c r="G39" s="17">
        <v>35.200000000000003</v>
      </c>
      <c r="H39" s="18">
        <v>1.0411931818181817</v>
      </c>
      <c r="I39" s="30">
        <v>231700</v>
      </c>
    </row>
    <row r="40" spans="1:9" ht="15.6">
      <c r="A40" s="14" t="s">
        <v>472</v>
      </c>
      <c r="B40" s="10" t="s">
        <v>412</v>
      </c>
      <c r="C40" s="40" t="s">
        <v>8</v>
      </c>
      <c r="D40" s="40" t="s">
        <v>14</v>
      </c>
      <c r="E40" s="15"/>
      <c r="F40" s="16"/>
      <c r="G40" s="17"/>
      <c r="H40" s="18"/>
      <c r="I40" s="30">
        <v>113800</v>
      </c>
    </row>
    <row r="41" spans="1:9" ht="15.6">
      <c r="A41" s="14" t="s">
        <v>186</v>
      </c>
      <c r="B41" s="10" t="s">
        <v>412</v>
      </c>
      <c r="C41" s="40" t="s">
        <v>8</v>
      </c>
      <c r="D41" s="40" t="s">
        <v>14</v>
      </c>
      <c r="E41" s="19">
        <v>21</v>
      </c>
      <c r="F41" s="16">
        <v>37.285699999999999</v>
      </c>
      <c r="G41" s="17">
        <v>38.095238095238095</v>
      </c>
      <c r="H41" s="18">
        <v>0.97874962499999996</v>
      </c>
      <c r="I41" s="30">
        <v>235800</v>
      </c>
    </row>
    <row r="42" spans="1:9" ht="15.6">
      <c r="A42" s="14" t="s">
        <v>474</v>
      </c>
      <c r="B42" s="10" t="s">
        <v>24</v>
      </c>
      <c r="C42" s="40" t="s">
        <v>14</v>
      </c>
      <c r="D42" s="40" t="s">
        <v>8</v>
      </c>
      <c r="E42" s="19"/>
      <c r="F42" s="16"/>
      <c r="G42" s="17"/>
      <c r="H42" s="18"/>
      <c r="I42" s="30">
        <v>113800</v>
      </c>
    </row>
    <row r="43" spans="1:9" ht="31.2">
      <c r="A43" s="14" t="s">
        <v>360</v>
      </c>
      <c r="B43" s="10" t="s">
        <v>105</v>
      </c>
      <c r="C43" s="40" t="s">
        <v>14</v>
      </c>
      <c r="D43" s="40"/>
      <c r="E43" s="19">
        <v>9</v>
      </c>
      <c r="F43" s="16">
        <v>34.8889</v>
      </c>
      <c r="G43" s="17">
        <v>31.888888888888889</v>
      </c>
      <c r="H43" s="18">
        <v>1.0940770034843206</v>
      </c>
      <c r="I43" s="30">
        <v>220600</v>
      </c>
    </row>
    <row r="44" spans="1:9" ht="15.6">
      <c r="A44" s="14" t="s">
        <v>353</v>
      </c>
      <c r="B44" s="10" t="s">
        <v>106</v>
      </c>
      <c r="C44" s="39" t="s">
        <v>14</v>
      </c>
      <c r="D44" s="39"/>
      <c r="E44" s="19">
        <v>2</v>
      </c>
      <c r="F44" s="16">
        <v>18</v>
      </c>
      <c r="G44" s="17">
        <v>17.5</v>
      </c>
      <c r="H44" s="18">
        <v>1.0285714285714285</v>
      </c>
      <c r="I44" s="29">
        <v>133300</v>
      </c>
    </row>
    <row r="45" spans="1:9" ht="31.2">
      <c r="A45" s="14" t="s">
        <v>60</v>
      </c>
      <c r="B45" s="10" t="s">
        <v>53</v>
      </c>
      <c r="C45" s="39" t="s">
        <v>14</v>
      </c>
      <c r="D45" s="39"/>
      <c r="E45" s="19">
        <v>24</v>
      </c>
      <c r="F45" s="16">
        <v>43.708300000000001</v>
      </c>
      <c r="G45" s="17">
        <v>41.083333333333336</v>
      </c>
      <c r="H45" s="18">
        <v>1.0638937119675456</v>
      </c>
      <c r="I45" s="29">
        <v>276400</v>
      </c>
    </row>
    <row r="46" spans="1:9" ht="15.6">
      <c r="A46" s="14" t="s">
        <v>267</v>
      </c>
      <c r="B46" s="10" t="s">
        <v>82</v>
      </c>
      <c r="C46" s="40" t="s">
        <v>8</v>
      </c>
      <c r="D46" s="40" t="s">
        <v>14</v>
      </c>
      <c r="E46" s="19">
        <v>10</v>
      </c>
      <c r="F46" s="16">
        <v>20.3</v>
      </c>
      <c r="G46" s="17">
        <v>25.1</v>
      </c>
      <c r="H46" s="18">
        <v>0.80876494023904377</v>
      </c>
      <c r="I46" s="30">
        <v>133300</v>
      </c>
    </row>
    <row r="47" spans="1:9" ht="15.6">
      <c r="A47" s="14" t="s">
        <v>282</v>
      </c>
      <c r="B47" s="10" t="s">
        <v>55</v>
      </c>
      <c r="C47" s="40" t="s">
        <v>8</v>
      </c>
      <c r="D47" s="40" t="s">
        <v>14</v>
      </c>
      <c r="E47" s="19">
        <v>21</v>
      </c>
      <c r="F47" s="16">
        <v>45.523800000000001</v>
      </c>
      <c r="G47" s="17">
        <v>41.142857142857146</v>
      </c>
      <c r="H47" s="18">
        <v>1.1064812499999999</v>
      </c>
      <c r="I47" s="30">
        <v>287900</v>
      </c>
    </row>
    <row r="48" spans="1:9" ht="31.2">
      <c r="A48" s="14" t="s">
        <v>67</v>
      </c>
      <c r="B48" s="10" t="s">
        <v>53</v>
      </c>
      <c r="C48" s="39" t="s">
        <v>14</v>
      </c>
      <c r="D48" s="39"/>
      <c r="E48" s="19">
        <v>8</v>
      </c>
      <c r="F48" s="16">
        <v>27.375</v>
      </c>
      <c r="G48" s="17">
        <v>24.25</v>
      </c>
      <c r="H48" s="18">
        <v>1.1288659793814433</v>
      </c>
      <c r="I48" s="29">
        <v>173100</v>
      </c>
    </row>
    <row r="49" spans="1:9" ht="15.6">
      <c r="A49" s="14" t="s">
        <v>364</v>
      </c>
      <c r="B49" s="10" t="s">
        <v>58</v>
      </c>
      <c r="C49" s="40" t="s">
        <v>8</v>
      </c>
      <c r="D49" s="40" t="s">
        <v>14</v>
      </c>
      <c r="E49" s="19">
        <v>9</v>
      </c>
      <c r="F49" s="16">
        <v>34</v>
      </c>
      <c r="G49" s="17">
        <v>29.555555555555557</v>
      </c>
      <c r="H49" s="18">
        <v>1.1503759398496241</v>
      </c>
      <c r="I49" s="30">
        <v>215000</v>
      </c>
    </row>
    <row r="50" spans="1:9" ht="15.6">
      <c r="A50" s="14" t="s">
        <v>345</v>
      </c>
      <c r="B50" s="10" t="s">
        <v>106</v>
      </c>
      <c r="C50" s="39" t="s">
        <v>14</v>
      </c>
      <c r="D50" s="39" t="s">
        <v>8</v>
      </c>
      <c r="E50" s="19">
        <v>21</v>
      </c>
      <c r="F50" s="16">
        <v>47.142899999999997</v>
      </c>
      <c r="G50" s="17">
        <v>75.952380952380949</v>
      </c>
      <c r="H50" s="18">
        <v>0.62069021943573666</v>
      </c>
      <c r="I50" s="29">
        <v>298100</v>
      </c>
    </row>
    <row r="51" spans="1:9" ht="15.6">
      <c r="A51" s="14" t="s">
        <v>39</v>
      </c>
      <c r="B51" s="10" t="s">
        <v>31</v>
      </c>
      <c r="C51" s="39" t="s">
        <v>14</v>
      </c>
      <c r="D51" s="39" t="s">
        <v>8</v>
      </c>
      <c r="E51" s="19">
        <v>22</v>
      </c>
      <c r="F51" s="16">
        <v>41.818199999999997</v>
      </c>
      <c r="G51" s="17">
        <v>34.5</v>
      </c>
      <c r="H51" s="18">
        <v>1.2121217391304346</v>
      </c>
      <c r="I51" s="29">
        <v>264400</v>
      </c>
    </row>
    <row r="52" spans="1:9" ht="15.6">
      <c r="A52" s="14" t="s">
        <v>300</v>
      </c>
      <c r="B52" s="10" t="s">
        <v>23</v>
      </c>
      <c r="C52" s="41" t="s">
        <v>14</v>
      </c>
      <c r="D52" s="41"/>
      <c r="E52" s="19">
        <v>17</v>
      </c>
      <c r="F52" s="16">
        <v>25.117599999999999</v>
      </c>
      <c r="G52" s="17">
        <v>23.117647058823529</v>
      </c>
      <c r="H52" s="18">
        <v>1.0865119592875319</v>
      </c>
      <c r="I52" s="31">
        <v>158800</v>
      </c>
    </row>
    <row r="53" spans="1:9" ht="31.2">
      <c r="A53" s="14" t="s">
        <v>84</v>
      </c>
      <c r="B53" s="10" t="s">
        <v>53</v>
      </c>
      <c r="C53" s="39" t="s">
        <v>8</v>
      </c>
      <c r="D53" s="39" t="s">
        <v>14</v>
      </c>
      <c r="E53" s="19">
        <v>1</v>
      </c>
      <c r="F53" s="16">
        <v>10</v>
      </c>
      <c r="G53" s="17">
        <v>16</v>
      </c>
      <c r="H53" s="18">
        <v>0.625</v>
      </c>
      <c r="I53" s="29">
        <v>133300</v>
      </c>
    </row>
    <row r="54" spans="1:9" ht="15.6">
      <c r="A54" s="14" t="s">
        <v>396</v>
      </c>
      <c r="B54" s="10" t="s">
        <v>22</v>
      </c>
      <c r="C54" s="39" t="s">
        <v>14</v>
      </c>
      <c r="D54" s="39"/>
      <c r="E54" s="19">
        <v>0</v>
      </c>
      <c r="F54" s="16">
        <v>0</v>
      </c>
      <c r="G54" s="17">
        <v>0</v>
      </c>
      <c r="H54" s="18">
        <v>0</v>
      </c>
      <c r="I54" s="29">
        <v>113800</v>
      </c>
    </row>
    <row r="55" spans="1:9" ht="31.2">
      <c r="A55" s="14" t="s">
        <v>485</v>
      </c>
      <c r="B55" s="10" t="s">
        <v>104</v>
      </c>
      <c r="C55" s="40" t="s">
        <v>14</v>
      </c>
      <c r="D55" s="40"/>
      <c r="E55" s="19"/>
      <c r="F55" s="16"/>
      <c r="G55" s="17"/>
      <c r="H55" s="18"/>
      <c r="I55" s="30">
        <v>113800</v>
      </c>
    </row>
    <row r="56" spans="1:9" ht="15.6">
      <c r="A56" s="14" t="s">
        <v>40</v>
      </c>
      <c r="B56" s="10" t="s">
        <v>31</v>
      </c>
      <c r="C56" s="39" t="s">
        <v>14</v>
      </c>
      <c r="D56" s="39"/>
      <c r="E56" s="19">
        <v>19</v>
      </c>
      <c r="F56" s="16">
        <v>48.157899999999998</v>
      </c>
      <c r="G56" s="17">
        <v>43.368421052631582</v>
      </c>
      <c r="H56" s="18">
        <v>1.1104370145631066</v>
      </c>
      <c r="I56" s="29">
        <v>304500</v>
      </c>
    </row>
    <row r="57" spans="1:9" ht="15.6">
      <c r="A57" s="14" t="s">
        <v>486</v>
      </c>
      <c r="B57" s="10" t="s">
        <v>411</v>
      </c>
      <c r="C57" s="39" t="s">
        <v>14</v>
      </c>
      <c r="D57" s="39" t="s">
        <v>8</v>
      </c>
      <c r="E57" s="19"/>
      <c r="F57" s="16"/>
      <c r="G57" s="17"/>
      <c r="H57" s="18"/>
      <c r="I57" s="29">
        <v>113800</v>
      </c>
    </row>
    <row r="58" spans="1:9" ht="31.2">
      <c r="A58" s="14" t="s">
        <v>164</v>
      </c>
      <c r="B58" s="10" t="s">
        <v>104</v>
      </c>
      <c r="C58" s="40" t="s">
        <v>14</v>
      </c>
      <c r="D58" s="40"/>
      <c r="E58" s="19">
        <v>24</v>
      </c>
      <c r="F58" s="16">
        <v>49.458300000000001</v>
      </c>
      <c r="G58" s="17">
        <v>44.833333333333336</v>
      </c>
      <c r="H58" s="18">
        <v>1.1031591078066914</v>
      </c>
      <c r="I58" s="30">
        <v>312700</v>
      </c>
    </row>
    <row r="59" spans="1:9" ht="31.2">
      <c r="A59" s="14" t="s">
        <v>435</v>
      </c>
      <c r="B59" s="10" t="s">
        <v>104</v>
      </c>
      <c r="C59" s="40" t="s">
        <v>14</v>
      </c>
      <c r="D59" s="40"/>
      <c r="E59" s="19">
        <v>6</v>
      </c>
      <c r="F59" s="16">
        <v>34.666699999999999</v>
      </c>
      <c r="G59" s="17">
        <v>31.666666666666668</v>
      </c>
      <c r="H59" s="18">
        <v>1.094737894736842</v>
      </c>
      <c r="I59" s="30">
        <v>197300</v>
      </c>
    </row>
    <row r="60" spans="1:9" ht="15.6">
      <c r="A60" s="14" t="s">
        <v>253</v>
      </c>
      <c r="B60" s="10" t="s">
        <v>411</v>
      </c>
      <c r="C60" s="39" t="s">
        <v>14</v>
      </c>
      <c r="D60" s="39"/>
      <c r="E60" s="19">
        <v>1</v>
      </c>
      <c r="F60" s="16">
        <v>33</v>
      </c>
      <c r="G60" s="17">
        <v>47</v>
      </c>
      <c r="H60" s="18">
        <v>0.7021276595744681</v>
      </c>
      <c r="I60" s="29">
        <v>166900</v>
      </c>
    </row>
    <row r="61" spans="1:9" ht="31.2">
      <c r="A61" s="14" t="s">
        <v>368</v>
      </c>
      <c r="B61" s="10" t="s">
        <v>105</v>
      </c>
      <c r="C61" s="40" t="s">
        <v>14</v>
      </c>
      <c r="D61" s="40"/>
      <c r="E61" s="19">
        <v>21</v>
      </c>
      <c r="F61" s="16">
        <v>41.476199999999999</v>
      </c>
      <c r="G61" s="17">
        <v>45</v>
      </c>
      <c r="H61" s="18">
        <v>0.92169333333333325</v>
      </c>
      <c r="I61" s="30">
        <v>262300</v>
      </c>
    </row>
    <row r="62" spans="1:9" ht="15.6">
      <c r="A62" s="14" t="s">
        <v>492</v>
      </c>
      <c r="B62" s="10" t="s">
        <v>22</v>
      </c>
      <c r="C62" s="39" t="s">
        <v>14</v>
      </c>
      <c r="D62" s="39"/>
      <c r="E62" s="19"/>
      <c r="F62" s="16"/>
      <c r="G62" s="17"/>
      <c r="H62" s="18"/>
      <c r="I62" s="29">
        <v>190900</v>
      </c>
    </row>
    <row r="63" spans="1:9" ht="31.2">
      <c r="A63" s="14" t="s">
        <v>377</v>
      </c>
      <c r="B63" s="10" t="s">
        <v>105</v>
      </c>
      <c r="C63" s="40" t="s">
        <v>14</v>
      </c>
      <c r="D63" s="40" t="s">
        <v>8</v>
      </c>
      <c r="E63" s="19">
        <v>19</v>
      </c>
      <c r="F63" s="16">
        <v>29.736799999999999</v>
      </c>
      <c r="G63" s="17">
        <v>28.631578947368421</v>
      </c>
      <c r="H63" s="18">
        <v>1.0386014705882352</v>
      </c>
      <c r="I63" s="30">
        <v>188000</v>
      </c>
    </row>
    <row r="64" spans="1:9" ht="31.2">
      <c r="A64" s="14" t="s">
        <v>234</v>
      </c>
      <c r="B64" s="10" t="s">
        <v>107</v>
      </c>
      <c r="C64" s="40" t="s">
        <v>14</v>
      </c>
      <c r="D64" s="40" t="s">
        <v>8</v>
      </c>
      <c r="E64" s="19">
        <v>23</v>
      </c>
      <c r="F64" s="16">
        <v>39.347799999999999</v>
      </c>
      <c r="G64" s="17">
        <v>43.217391304347828</v>
      </c>
      <c r="H64" s="18">
        <v>0.91046217303822929</v>
      </c>
      <c r="I64" s="30">
        <v>248800</v>
      </c>
    </row>
    <row r="65" spans="1:9" ht="31.2">
      <c r="A65" s="14" t="s">
        <v>370</v>
      </c>
      <c r="B65" s="10" t="s">
        <v>105</v>
      </c>
      <c r="C65" s="40" t="s">
        <v>14</v>
      </c>
      <c r="D65" s="40" t="s">
        <v>8</v>
      </c>
      <c r="E65" s="19">
        <v>7</v>
      </c>
      <c r="F65" s="16">
        <v>22.285699999999999</v>
      </c>
      <c r="G65" s="17">
        <v>38</v>
      </c>
      <c r="H65" s="18">
        <v>0.58646578947368422</v>
      </c>
      <c r="I65" s="30">
        <v>140900</v>
      </c>
    </row>
    <row r="66" spans="1:9" ht="15.6">
      <c r="A66" s="14" t="s">
        <v>380</v>
      </c>
      <c r="B66" s="10" t="s">
        <v>58</v>
      </c>
      <c r="C66" s="40" t="s">
        <v>14</v>
      </c>
      <c r="D66" s="40" t="s">
        <v>8</v>
      </c>
      <c r="E66" s="19">
        <v>17</v>
      </c>
      <c r="F66" s="16">
        <v>32.941200000000002</v>
      </c>
      <c r="G66" s="17">
        <v>42.823529411764703</v>
      </c>
      <c r="H66" s="18">
        <v>0.76923131868131878</v>
      </c>
      <c r="I66" s="30">
        <v>208300</v>
      </c>
    </row>
    <row r="67" spans="1:9" ht="15.6">
      <c r="A67" s="14" t="s">
        <v>118</v>
      </c>
      <c r="B67" s="10" t="s">
        <v>411</v>
      </c>
      <c r="C67" s="39" t="s">
        <v>8</v>
      </c>
      <c r="D67" s="39" t="s">
        <v>14</v>
      </c>
      <c r="E67" s="19">
        <v>17</v>
      </c>
      <c r="F67" s="16">
        <v>33.7059</v>
      </c>
      <c r="G67" s="17">
        <v>34.647058823529413</v>
      </c>
      <c r="H67" s="18">
        <v>0.97283582342954156</v>
      </c>
      <c r="I67" s="29">
        <v>213100</v>
      </c>
    </row>
    <row r="68" spans="1:9" ht="15.6">
      <c r="A68" s="14" t="s">
        <v>210</v>
      </c>
      <c r="B68" s="10" t="s">
        <v>106</v>
      </c>
      <c r="C68" s="39" t="s">
        <v>8</v>
      </c>
      <c r="D68" s="39" t="s">
        <v>14</v>
      </c>
      <c r="E68" s="19">
        <v>0</v>
      </c>
      <c r="F68" s="16">
        <v>0</v>
      </c>
      <c r="G68" s="17">
        <v>0</v>
      </c>
      <c r="H68" s="18">
        <v>0</v>
      </c>
      <c r="I68" s="29">
        <v>113800</v>
      </c>
    </row>
    <row r="69" spans="1:9" ht="15.6">
      <c r="A69" s="14" t="s">
        <v>119</v>
      </c>
      <c r="B69" s="10" t="s">
        <v>82</v>
      </c>
      <c r="C69" s="40" t="s">
        <v>14</v>
      </c>
      <c r="D69" s="40"/>
      <c r="E69" s="19">
        <v>23</v>
      </c>
      <c r="F69" s="16">
        <v>53.695700000000002</v>
      </c>
      <c r="G69" s="17">
        <v>44.521739130434781</v>
      </c>
      <c r="H69" s="18">
        <v>1.2060557617187502</v>
      </c>
      <c r="I69" s="30">
        <v>339500</v>
      </c>
    </row>
    <row r="70" spans="1:9" ht="15.6">
      <c r="A70" s="14" t="s">
        <v>494</v>
      </c>
      <c r="B70" s="10" t="s">
        <v>58</v>
      </c>
      <c r="C70" s="40" t="s">
        <v>14</v>
      </c>
      <c r="D70" s="40"/>
      <c r="E70" s="19"/>
      <c r="F70" s="16"/>
      <c r="G70" s="17"/>
      <c r="H70" s="18"/>
      <c r="I70" s="30">
        <v>164000</v>
      </c>
    </row>
    <row r="71" spans="1:9" ht="31.2">
      <c r="A71" s="14" t="s">
        <v>372</v>
      </c>
      <c r="B71" s="10" t="s">
        <v>104</v>
      </c>
      <c r="C71" s="40" t="s">
        <v>14</v>
      </c>
      <c r="D71" s="40"/>
      <c r="E71" s="19">
        <v>7</v>
      </c>
      <c r="F71" s="16">
        <v>29.428599999999999</v>
      </c>
      <c r="G71" s="17">
        <v>26.428571428571427</v>
      </c>
      <c r="H71" s="18">
        <v>1.1135145945945946</v>
      </c>
      <c r="I71" s="30">
        <v>186100</v>
      </c>
    </row>
    <row r="72" spans="1:9" ht="15.6">
      <c r="A72" s="14" t="s">
        <v>157</v>
      </c>
      <c r="B72" s="10" t="s">
        <v>28</v>
      </c>
      <c r="C72" s="39" t="s">
        <v>14</v>
      </c>
      <c r="D72" s="39"/>
      <c r="E72" s="19">
        <v>9</v>
      </c>
      <c r="F72" s="16">
        <v>28</v>
      </c>
      <c r="G72" s="17">
        <v>25.777777777777779</v>
      </c>
      <c r="H72" s="18">
        <v>1.0862068965517242</v>
      </c>
      <c r="I72" s="29">
        <v>177000</v>
      </c>
    </row>
    <row r="73" spans="1:9" ht="31.2">
      <c r="A73" s="14" t="s">
        <v>373</v>
      </c>
      <c r="B73" s="10" t="s">
        <v>105</v>
      </c>
      <c r="C73" s="40" t="s">
        <v>14</v>
      </c>
      <c r="D73" s="40" t="s">
        <v>8</v>
      </c>
      <c r="E73" s="19">
        <v>21</v>
      </c>
      <c r="F73" s="16">
        <v>61.619</v>
      </c>
      <c r="G73" s="17">
        <v>57.904761904761905</v>
      </c>
      <c r="H73" s="18">
        <v>1.0641439144736842</v>
      </c>
      <c r="I73" s="30">
        <v>389600</v>
      </c>
    </row>
    <row r="74" spans="1:9" ht="15.6">
      <c r="A74" s="14" t="s">
        <v>497</v>
      </c>
      <c r="B74" s="10" t="s">
        <v>24</v>
      </c>
      <c r="C74" s="40" t="s">
        <v>14</v>
      </c>
      <c r="D74" s="40"/>
      <c r="E74" s="19"/>
      <c r="F74" s="16"/>
      <c r="G74" s="17"/>
      <c r="H74" s="18"/>
      <c r="I74" s="30">
        <v>113800</v>
      </c>
    </row>
    <row r="75" spans="1:9" ht="15.6">
      <c r="A75" s="14" t="s">
        <v>15</v>
      </c>
      <c r="B75" s="10" t="s">
        <v>4</v>
      </c>
      <c r="C75" s="39" t="s">
        <v>14</v>
      </c>
      <c r="D75" s="39"/>
      <c r="E75" s="19">
        <v>13</v>
      </c>
      <c r="F75" s="16">
        <v>56.692300000000003</v>
      </c>
      <c r="G75" s="17">
        <v>50.692307692307693</v>
      </c>
      <c r="H75" s="18">
        <v>1.1183610015174508</v>
      </c>
      <c r="I75" s="29">
        <v>358500</v>
      </c>
    </row>
    <row r="76" spans="1:9" ht="31.2">
      <c r="A76" s="14" t="s">
        <v>166</v>
      </c>
      <c r="B76" s="10" t="s">
        <v>104</v>
      </c>
      <c r="C76" s="40" t="s">
        <v>14</v>
      </c>
      <c r="D76" s="40"/>
      <c r="E76" s="19">
        <v>24</v>
      </c>
      <c r="F76" s="16">
        <v>39.708300000000001</v>
      </c>
      <c r="G76" s="17">
        <v>38.166666666666664</v>
      </c>
      <c r="H76" s="18">
        <v>1.0403921397379914</v>
      </c>
      <c r="I76" s="30">
        <v>251100</v>
      </c>
    </row>
    <row r="77" spans="1:9" ht="15.6">
      <c r="A77" s="14" t="s">
        <v>304</v>
      </c>
      <c r="B77" s="10" t="s">
        <v>23</v>
      </c>
      <c r="C77" s="41" t="s">
        <v>14</v>
      </c>
      <c r="D77" s="41"/>
      <c r="E77" s="19">
        <v>13</v>
      </c>
      <c r="F77" s="16">
        <v>35.538499999999999</v>
      </c>
      <c r="G77" s="17">
        <v>39.153846153846153</v>
      </c>
      <c r="H77" s="18">
        <v>0.90766306483300585</v>
      </c>
      <c r="I77" s="31">
        <v>224700</v>
      </c>
    </row>
    <row r="78" spans="1:9" ht="31.2">
      <c r="A78" s="14" t="s">
        <v>96</v>
      </c>
      <c r="B78" s="10" t="s">
        <v>104</v>
      </c>
      <c r="C78" s="40" t="s">
        <v>8</v>
      </c>
      <c r="D78" s="40" t="s">
        <v>14</v>
      </c>
      <c r="E78" s="19">
        <v>19</v>
      </c>
      <c r="F78" s="16">
        <v>60.8947</v>
      </c>
      <c r="G78" s="17">
        <v>53.421052631578945</v>
      </c>
      <c r="H78" s="18">
        <v>1.13990078817734</v>
      </c>
      <c r="I78" s="30">
        <v>385000</v>
      </c>
    </row>
    <row r="79" spans="1:9" ht="31.2">
      <c r="A79" s="14" t="s">
        <v>500</v>
      </c>
      <c r="B79" s="10" t="s">
        <v>107</v>
      </c>
      <c r="C79" s="40" t="s">
        <v>14</v>
      </c>
      <c r="D79" s="40"/>
      <c r="E79" s="19"/>
      <c r="F79" s="16"/>
      <c r="G79" s="17"/>
      <c r="H79" s="18"/>
      <c r="I79" s="30">
        <v>113800</v>
      </c>
    </row>
    <row r="80" spans="1:9" ht="31.2">
      <c r="A80" s="14" t="s">
        <v>237</v>
      </c>
      <c r="B80" s="10" t="s">
        <v>107</v>
      </c>
      <c r="C80" s="40" t="s">
        <v>14</v>
      </c>
      <c r="D80" s="40"/>
      <c r="E80" s="19">
        <v>19</v>
      </c>
      <c r="F80" s="16">
        <v>42.368400000000001</v>
      </c>
      <c r="G80" s="17">
        <v>40.526315789473685</v>
      </c>
      <c r="H80" s="18">
        <v>1.0454540259740259</v>
      </c>
      <c r="I80" s="30">
        <v>267900</v>
      </c>
    </row>
    <row r="81" spans="1:9" ht="15.6">
      <c r="A81" s="14" t="s">
        <v>383</v>
      </c>
      <c r="B81" s="10" t="s">
        <v>4</v>
      </c>
      <c r="C81" s="39" t="s">
        <v>14</v>
      </c>
      <c r="D81" s="39"/>
      <c r="E81" s="19">
        <v>5</v>
      </c>
      <c r="F81" s="16">
        <v>15.6</v>
      </c>
      <c r="G81" s="17">
        <v>17.600000000000001</v>
      </c>
      <c r="H81" s="18">
        <v>0.88636363636363624</v>
      </c>
      <c r="I81" s="29">
        <v>133300</v>
      </c>
    </row>
    <row r="82" spans="1:9" ht="15.6">
      <c r="A82" s="14" t="s">
        <v>503</v>
      </c>
      <c r="B82" s="10" t="s">
        <v>412</v>
      </c>
      <c r="C82" s="40" t="s">
        <v>14</v>
      </c>
      <c r="D82" s="40"/>
      <c r="E82" s="19"/>
      <c r="F82" s="16"/>
      <c r="G82" s="17"/>
      <c r="H82" s="18"/>
      <c r="I82" s="30">
        <v>113800</v>
      </c>
    </row>
    <row r="83" spans="1:9" ht="15.6">
      <c r="A83" s="14" t="s">
        <v>348</v>
      </c>
      <c r="B83" s="10" t="s">
        <v>411</v>
      </c>
      <c r="C83" s="39" t="s">
        <v>8</v>
      </c>
      <c r="D83" s="39" t="s">
        <v>14</v>
      </c>
      <c r="E83" s="19">
        <v>16</v>
      </c>
      <c r="F83" s="16">
        <v>41.6875</v>
      </c>
      <c r="G83" s="17">
        <v>48.0625</v>
      </c>
      <c r="H83" s="18">
        <v>0.86736020806241876</v>
      </c>
      <c r="I83" s="29">
        <v>263600</v>
      </c>
    </row>
    <row r="84" spans="1:9" ht="31.2">
      <c r="A84" s="14" t="s">
        <v>238</v>
      </c>
      <c r="B84" s="10" t="s">
        <v>107</v>
      </c>
      <c r="C84" s="40" t="s">
        <v>14</v>
      </c>
      <c r="D84" s="40" t="s">
        <v>8</v>
      </c>
      <c r="E84" s="19">
        <v>24</v>
      </c>
      <c r="F84" s="16">
        <v>47.708300000000001</v>
      </c>
      <c r="G84" s="17">
        <v>50.5</v>
      </c>
      <c r="H84" s="18">
        <v>0.94471881188118811</v>
      </c>
      <c r="I84" s="30">
        <v>301700</v>
      </c>
    </row>
    <row r="85" spans="1:9" ht="15.6">
      <c r="A85" s="14" t="s">
        <v>212</v>
      </c>
      <c r="B85" s="10" t="s">
        <v>23</v>
      </c>
      <c r="C85" s="41" t="s">
        <v>8</v>
      </c>
      <c r="D85" s="41" t="s">
        <v>14</v>
      </c>
      <c r="E85" s="19">
        <v>5</v>
      </c>
      <c r="F85" s="16">
        <v>33.799999999999997</v>
      </c>
      <c r="G85" s="17">
        <v>28.4</v>
      </c>
      <c r="H85" s="18">
        <v>1.1901408450704225</v>
      </c>
      <c r="I85" s="31">
        <v>192400</v>
      </c>
    </row>
    <row r="86" spans="1:9" ht="15.6">
      <c r="A86" s="14" t="s">
        <v>239</v>
      </c>
      <c r="B86" s="10" t="s">
        <v>22</v>
      </c>
      <c r="C86" s="39" t="s">
        <v>8</v>
      </c>
      <c r="D86" s="39" t="s">
        <v>14</v>
      </c>
      <c r="E86" s="19">
        <v>24</v>
      </c>
      <c r="F86" s="16">
        <v>30.708300000000001</v>
      </c>
      <c r="G86" s="17">
        <v>36.083333333333336</v>
      </c>
      <c r="H86" s="18">
        <v>0.85103833718244803</v>
      </c>
      <c r="I86" s="29">
        <v>194200</v>
      </c>
    </row>
    <row r="87" spans="1:9" ht="15.6">
      <c r="A87" s="14" t="s">
        <v>103</v>
      </c>
      <c r="B87" s="10" t="s">
        <v>82</v>
      </c>
      <c r="C87" s="40" t="s">
        <v>14</v>
      </c>
      <c r="D87" s="40"/>
      <c r="E87" s="19">
        <v>3</v>
      </c>
      <c r="F87" s="16">
        <v>22.666699999999999</v>
      </c>
      <c r="G87" s="17">
        <v>19.333333333333332</v>
      </c>
      <c r="H87" s="18">
        <v>1.1724155172413793</v>
      </c>
      <c r="I87" s="30">
        <v>143300</v>
      </c>
    </row>
    <row r="88" spans="1:9" ht="15.6">
      <c r="A88" s="14" t="s">
        <v>384</v>
      </c>
      <c r="B88" s="10" t="s">
        <v>4</v>
      </c>
      <c r="C88" s="39" t="s">
        <v>14</v>
      </c>
      <c r="D88" s="39" t="s">
        <v>8</v>
      </c>
      <c r="E88" s="19">
        <v>11</v>
      </c>
      <c r="F88" s="16">
        <v>24.818200000000001</v>
      </c>
      <c r="G88" s="17">
        <v>25.09090909090909</v>
      </c>
      <c r="H88" s="18">
        <v>0.98913115942028995</v>
      </c>
      <c r="I88" s="29">
        <v>156900</v>
      </c>
    </row>
    <row r="89" spans="1:9" ht="15.6">
      <c r="A89" s="14" t="s">
        <v>44</v>
      </c>
      <c r="B89" s="10" t="s">
        <v>31</v>
      </c>
      <c r="C89" s="39" t="s">
        <v>8</v>
      </c>
      <c r="D89" s="39" t="s">
        <v>14</v>
      </c>
      <c r="E89" s="19">
        <v>0</v>
      </c>
      <c r="F89" s="16">
        <v>0</v>
      </c>
      <c r="G89" s="17">
        <v>0</v>
      </c>
      <c r="H89" s="18">
        <v>0</v>
      </c>
      <c r="I89" s="29">
        <v>143200</v>
      </c>
    </row>
    <row r="90" spans="1:9" ht="15.6">
      <c r="A90" s="14" t="s">
        <v>420</v>
      </c>
      <c r="B90" s="10" t="s">
        <v>106</v>
      </c>
      <c r="C90" s="39" t="s">
        <v>14</v>
      </c>
      <c r="D90" s="39" t="s">
        <v>8</v>
      </c>
      <c r="E90" s="19">
        <v>18</v>
      </c>
      <c r="F90" s="16">
        <v>38.6111</v>
      </c>
      <c r="G90" s="17">
        <v>48.777777777777779</v>
      </c>
      <c r="H90" s="18">
        <v>0.79157152619589977</v>
      </c>
      <c r="I90" s="29">
        <v>244100</v>
      </c>
    </row>
    <row r="91" spans="1:9" ht="15.6">
      <c r="A91" s="14" t="s">
        <v>509</v>
      </c>
      <c r="B91" s="10" t="s">
        <v>58</v>
      </c>
      <c r="C91" s="40" t="s">
        <v>14</v>
      </c>
      <c r="D91" s="40"/>
      <c r="E91" s="19"/>
      <c r="F91" s="16"/>
      <c r="G91" s="17"/>
      <c r="H91" s="18"/>
      <c r="I91" s="30">
        <v>214900</v>
      </c>
    </row>
    <row r="92" spans="1:9" ht="15.6">
      <c r="A92" s="14" t="s">
        <v>510</v>
      </c>
      <c r="B92" s="10" t="s">
        <v>28</v>
      </c>
      <c r="C92" s="39" t="s">
        <v>14</v>
      </c>
      <c r="D92" s="39"/>
      <c r="E92" s="19"/>
      <c r="F92" s="16"/>
      <c r="G92" s="17"/>
      <c r="H92" s="18"/>
      <c r="I92" s="29">
        <v>189700</v>
      </c>
    </row>
    <row r="93" spans="1:9" ht="15.6">
      <c r="A93" s="14" t="s">
        <v>213</v>
      </c>
      <c r="B93" s="10" t="s">
        <v>22</v>
      </c>
      <c r="C93" s="39" t="s">
        <v>8</v>
      </c>
      <c r="D93" s="39" t="s">
        <v>14</v>
      </c>
      <c r="E93" s="19">
        <v>0</v>
      </c>
      <c r="F93" s="16">
        <v>0</v>
      </c>
      <c r="G93" s="17">
        <v>0</v>
      </c>
      <c r="H93" s="18">
        <v>0</v>
      </c>
      <c r="I93" s="29">
        <v>113800</v>
      </c>
    </row>
    <row r="94" spans="1:9" ht="31.2">
      <c r="A94" s="14" t="s">
        <v>244</v>
      </c>
      <c r="B94" s="10" t="s">
        <v>107</v>
      </c>
      <c r="C94" s="40" t="s">
        <v>14</v>
      </c>
      <c r="D94" s="40"/>
      <c r="E94" s="19">
        <v>0</v>
      </c>
      <c r="F94" s="16">
        <v>0</v>
      </c>
      <c r="G94" s="17">
        <v>0</v>
      </c>
      <c r="H94" s="18">
        <v>0</v>
      </c>
      <c r="I94" s="30">
        <v>113800</v>
      </c>
    </row>
    <row r="95" spans="1:9" ht="15.6">
      <c r="A95" s="14" t="s">
        <v>214</v>
      </c>
      <c r="B95" s="10" t="s">
        <v>22</v>
      </c>
      <c r="C95" s="39" t="s">
        <v>8</v>
      </c>
      <c r="D95" s="39" t="s">
        <v>14</v>
      </c>
      <c r="E95" s="19">
        <v>24</v>
      </c>
      <c r="F95" s="16">
        <v>56.208300000000001</v>
      </c>
      <c r="G95" s="17">
        <v>72.333333333333329</v>
      </c>
      <c r="H95" s="18">
        <v>0.77707327188940101</v>
      </c>
      <c r="I95" s="29">
        <v>355400</v>
      </c>
    </row>
    <row r="96" spans="1:9" ht="15.6">
      <c r="A96" s="14" t="s">
        <v>17</v>
      </c>
      <c r="B96" s="10" t="s">
        <v>4</v>
      </c>
      <c r="C96" s="39" t="s">
        <v>8</v>
      </c>
      <c r="D96" s="39" t="s">
        <v>14</v>
      </c>
      <c r="E96" s="19">
        <v>21</v>
      </c>
      <c r="F96" s="16">
        <v>76.1905</v>
      </c>
      <c r="G96" s="17">
        <v>62.761904761904759</v>
      </c>
      <c r="H96" s="18">
        <v>1.2139609256449166</v>
      </c>
      <c r="I96" s="29">
        <v>481800</v>
      </c>
    </row>
    <row r="97" spans="1:17" ht="15.6">
      <c r="A97" s="14" t="s">
        <v>124</v>
      </c>
      <c r="B97" s="10" t="s">
        <v>82</v>
      </c>
      <c r="C97" s="40" t="s">
        <v>8</v>
      </c>
      <c r="D97" s="40" t="s">
        <v>14</v>
      </c>
      <c r="E97" s="19">
        <v>16</v>
      </c>
      <c r="F97" s="16">
        <v>22.8125</v>
      </c>
      <c r="G97" s="17">
        <v>30.3125</v>
      </c>
      <c r="H97" s="18">
        <v>0.75257731958762886</v>
      </c>
      <c r="I97" s="30">
        <v>144200</v>
      </c>
    </row>
    <row r="98" spans="1:17" ht="15.6">
      <c r="A98" s="14" t="s">
        <v>125</v>
      </c>
      <c r="B98" s="10" t="s">
        <v>82</v>
      </c>
      <c r="C98" s="40" t="s">
        <v>14</v>
      </c>
      <c r="D98" s="40"/>
      <c r="E98" s="19">
        <v>15</v>
      </c>
      <c r="F98" s="16">
        <v>51.133299999999998</v>
      </c>
      <c r="G98" s="17">
        <v>48.266666666666666</v>
      </c>
      <c r="H98" s="18">
        <v>1.0593915745856353</v>
      </c>
      <c r="I98" s="30">
        <v>323300</v>
      </c>
    </row>
    <row r="99" spans="1:17" ht="15.6">
      <c r="A99" s="14" t="s">
        <v>385</v>
      </c>
      <c r="B99" s="10" t="s">
        <v>31</v>
      </c>
      <c r="C99" s="39" t="s">
        <v>14</v>
      </c>
      <c r="D99" s="41"/>
      <c r="E99" s="19">
        <v>14</v>
      </c>
      <c r="F99" s="16">
        <v>27.928599999999999</v>
      </c>
      <c r="G99" s="17">
        <v>29.928571428571427</v>
      </c>
      <c r="H99" s="18">
        <v>0.93317517899761337</v>
      </c>
      <c r="I99" s="29">
        <v>176600</v>
      </c>
    </row>
    <row r="100" spans="1:17" s="5" customFormat="1" ht="15.6">
      <c r="A100" s="14" t="s">
        <v>408</v>
      </c>
      <c r="B100" s="10" t="s">
        <v>106</v>
      </c>
      <c r="C100" s="39" t="s">
        <v>14</v>
      </c>
      <c r="D100" s="39"/>
      <c r="E100" s="19">
        <v>5</v>
      </c>
      <c r="F100" s="16">
        <v>29.6</v>
      </c>
      <c r="G100" s="17">
        <v>25.6</v>
      </c>
      <c r="H100" s="18">
        <v>1.15625</v>
      </c>
      <c r="I100" s="29">
        <v>187200</v>
      </c>
      <c r="J100" s="10"/>
      <c r="K100" s="39"/>
      <c r="L100" s="39"/>
      <c r="M100" s="39"/>
      <c r="N100" s="36"/>
      <c r="O100" s="37"/>
      <c r="P100" s="9"/>
      <c r="Q100" s="9"/>
    </row>
    <row r="101" spans="1:17" s="5" customFormat="1" ht="15.6">
      <c r="A101" s="14" t="s">
        <v>399</v>
      </c>
      <c r="B101" s="10" t="s">
        <v>106</v>
      </c>
      <c r="C101" s="39" t="s">
        <v>8</v>
      </c>
      <c r="D101" s="39" t="s">
        <v>14</v>
      </c>
      <c r="E101" s="19">
        <v>21</v>
      </c>
      <c r="F101" s="16">
        <v>38.047600000000003</v>
      </c>
      <c r="G101" s="17">
        <v>42.095238095238095</v>
      </c>
      <c r="H101" s="18">
        <v>0.90384570135746611</v>
      </c>
      <c r="I101" s="29">
        <v>240600</v>
      </c>
      <c r="J101" s="10"/>
      <c r="K101" s="40"/>
      <c r="L101" s="40"/>
      <c r="M101" s="40"/>
      <c r="N101" s="36"/>
      <c r="O101" s="37"/>
      <c r="P101" s="9"/>
      <c r="Q101" s="9"/>
    </row>
    <row r="102" spans="1:17" s="5" customFormat="1" ht="15.6">
      <c r="A102" s="14" t="s">
        <v>286</v>
      </c>
      <c r="B102" s="10" t="s">
        <v>55</v>
      </c>
      <c r="C102" s="40" t="s">
        <v>8</v>
      </c>
      <c r="D102" s="40" t="s">
        <v>14</v>
      </c>
      <c r="E102" s="19">
        <v>22</v>
      </c>
      <c r="F102" s="16">
        <v>31.5</v>
      </c>
      <c r="G102" s="17">
        <v>31.954545454545453</v>
      </c>
      <c r="H102" s="18">
        <v>0.98577524893314372</v>
      </c>
      <c r="I102" s="30">
        <v>199200</v>
      </c>
      <c r="J102" s="10"/>
      <c r="K102" s="40"/>
      <c r="L102" s="40"/>
      <c r="M102" s="40"/>
      <c r="N102" s="36"/>
      <c r="O102" s="37"/>
      <c r="P102" s="9"/>
      <c r="Q102" s="9"/>
    </row>
    <row r="103" spans="1:17" s="5" customFormat="1" ht="15.6">
      <c r="A103" s="14" t="s">
        <v>514</v>
      </c>
      <c r="B103" s="10" t="s">
        <v>106</v>
      </c>
      <c r="C103" s="39" t="s">
        <v>14</v>
      </c>
      <c r="D103" s="39"/>
      <c r="E103" s="19"/>
      <c r="F103" s="16"/>
      <c r="G103" s="17"/>
      <c r="H103" s="18"/>
      <c r="I103" s="29">
        <v>113800</v>
      </c>
      <c r="J103" s="10"/>
      <c r="K103" s="40"/>
      <c r="L103" s="40"/>
      <c r="M103" s="40"/>
      <c r="N103" s="36"/>
      <c r="O103" s="37"/>
      <c r="P103" s="9"/>
      <c r="Q103" s="9"/>
    </row>
    <row r="104" spans="1:17" s="5" customFormat="1" ht="31.2">
      <c r="A104" s="14" t="s">
        <v>257</v>
      </c>
      <c r="B104" s="10" t="s">
        <v>105</v>
      </c>
      <c r="C104" s="40" t="s">
        <v>14</v>
      </c>
      <c r="D104" s="40"/>
      <c r="E104" s="19">
        <v>20</v>
      </c>
      <c r="F104" s="16">
        <v>37.35</v>
      </c>
      <c r="G104" s="17">
        <v>35.6</v>
      </c>
      <c r="H104" s="18">
        <v>1.0491573033707866</v>
      </c>
      <c r="I104" s="30">
        <v>236200</v>
      </c>
      <c r="J104" s="10"/>
      <c r="K104" s="39"/>
      <c r="L104" s="39"/>
      <c r="M104" s="39"/>
      <c r="N104" s="36"/>
      <c r="O104" s="37"/>
      <c r="P104" s="10"/>
      <c r="Q104" s="10"/>
    </row>
    <row r="105" spans="1:17" s="5" customFormat="1" ht="31.2">
      <c r="A105" s="14" t="s">
        <v>75</v>
      </c>
      <c r="B105" s="10" t="s">
        <v>53</v>
      </c>
      <c r="C105" s="39" t="s">
        <v>14</v>
      </c>
      <c r="D105" s="41"/>
      <c r="E105" s="19">
        <v>21</v>
      </c>
      <c r="F105" s="16">
        <v>53.666699999999999</v>
      </c>
      <c r="G105" s="17">
        <v>53.476190476190474</v>
      </c>
      <c r="H105" s="18">
        <v>1.0035625111308994</v>
      </c>
      <c r="I105" s="29">
        <v>339300</v>
      </c>
      <c r="J105" s="10"/>
      <c r="K105" s="40"/>
      <c r="L105" s="40"/>
      <c r="M105" s="40"/>
      <c r="N105" s="36"/>
      <c r="O105" s="37"/>
      <c r="P105" s="9"/>
      <c r="Q105" s="9"/>
    </row>
    <row r="106" spans="1:17" s="5" customFormat="1" ht="15.6">
      <c r="A106" s="14" t="s">
        <v>258</v>
      </c>
      <c r="B106" s="10" t="s">
        <v>55</v>
      </c>
      <c r="C106" s="40" t="s">
        <v>8</v>
      </c>
      <c r="D106" s="40" t="s">
        <v>14</v>
      </c>
      <c r="E106" s="19">
        <v>11</v>
      </c>
      <c r="F106" s="16">
        <v>33.818199999999997</v>
      </c>
      <c r="G106" s="17">
        <v>32.18181818181818</v>
      </c>
      <c r="H106" s="18">
        <v>1.0508480225988701</v>
      </c>
      <c r="I106" s="30">
        <v>213800</v>
      </c>
      <c r="J106" s="10"/>
      <c r="K106" s="40"/>
      <c r="L106" s="40"/>
      <c r="M106" s="40"/>
      <c r="N106" s="36"/>
      <c r="O106" s="37"/>
      <c r="P106" s="9"/>
      <c r="Q106" s="9"/>
    </row>
    <row r="107" spans="1:17" s="5" customFormat="1" ht="15.6">
      <c r="A107" s="14" t="s">
        <v>326</v>
      </c>
      <c r="B107" s="10" t="s">
        <v>24</v>
      </c>
      <c r="C107" s="40" t="s">
        <v>14</v>
      </c>
      <c r="D107" s="40"/>
      <c r="E107" s="19">
        <v>23</v>
      </c>
      <c r="F107" s="16">
        <v>34.956499999999998</v>
      </c>
      <c r="G107" s="17">
        <v>32.434782608695649</v>
      </c>
      <c r="H107" s="18">
        <v>1.0777473190348525</v>
      </c>
      <c r="I107" s="30">
        <v>221000</v>
      </c>
      <c r="J107" s="10"/>
      <c r="K107" s="40"/>
      <c r="L107" s="40"/>
      <c r="M107" s="40"/>
      <c r="N107" s="36"/>
      <c r="O107" s="37"/>
      <c r="P107" s="9"/>
      <c r="Q107" s="9"/>
    </row>
    <row r="108" spans="1:17" s="5" customFormat="1" ht="15.6">
      <c r="A108" s="14" t="s">
        <v>216</v>
      </c>
      <c r="B108" s="10" t="s">
        <v>106</v>
      </c>
      <c r="C108" s="39" t="s">
        <v>14</v>
      </c>
      <c r="D108" s="39"/>
      <c r="E108" s="19">
        <v>15</v>
      </c>
      <c r="F108" s="16">
        <v>51.7333</v>
      </c>
      <c r="G108" s="17">
        <v>47.733333333333334</v>
      </c>
      <c r="H108" s="18">
        <v>1.0837981843575419</v>
      </c>
      <c r="I108" s="29">
        <v>327100</v>
      </c>
      <c r="J108" s="10"/>
      <c r="K108" s="39"/>
      <c r="L108" s="39"/>
      <c r="M108" s="39"/>
      <c r="N108" s="36"/>
      <c r="O108" s="37"/>
      <c r="P108" s="10"/>
      <c r="Q108" s="10"/>
    </row>
    <row r="109" spans="1:17" s="5" customFormat="1" ht="15.6">
      <c r="A109" s="14" t="s">
        <v>151</v>
      </c>
      <c r="B109" s="10" t="s">
        <v>28</v>
      </c>
      <c r="C109" s="39" t="s">
        <v>14</v>
      </c>
      <c r="D109" s="39"/>
      <c r="E109" s="19">
        <v>22</v>
      </c>
      <c r="F109" s="16">
        <v>45.363599999999998</v>
      </c>
      <c r="G109" s="17">
        <v>47.045454545454547</v>
      </c>
      <c r="H109" s="18">
        <v>0.96425043478260863</v>
      </c>
      <c r="I109" s="29">
        <v>286800</v>
      </c>
      <c r="J109" s="10"/>
      <c r="K109" s="39"/>
      <c r="L109" s="39"/>
      <c r="M109" s="39"/>
      <c r="N109" s="36"/>
      <c r="O109" s="37"/>
      <c r="P109" s="9"/>
      <c r="Q109" s="9"/>
    </row>
    <row r="110" spans="1:17" s="5" customFormat="1" ht="31.2">
      <c r="A110" s="14" t="s">
        <v>520</v>
      </c>
      <c r="B110" s="10" t="s">
        <v>105</v>
      </c>
      <c r="C110" s="40" t="s">
        <v>14</v>
      </c>
      <c r="D110" s="40"/>
      <c r="E110" s="19"/>
      <c r="F110" s="16"/>
      <c r="G110" s="17"/>
      <c r="H110" s="18"/>
      <c r="I110" s="30">
        <v>113800</v>
      </c>
      <c r="J110" s="10"/>
      <c r="K110" s="40"/>
      <c r="L110" s="40"/>
      <c r="M110" s="40"/>
      <c r="N110" s="36"/>
      <c r="O110" s="37"/>
      <c r="P110" s="9"/>
      <c r="Q110" s="9"/>
    </row>
    <row r="111" spans="1:17" s="5" customFormat="1" ht="15.6">
      <c r="A111" s="14" t="s">
        <v>153</v>
      </c>
      <c r="B111" s="10" t="s">
        <v>28</v>
      </c>
      <c r="C111" s="39" t="s">
        <v>14</v>
      </c>
      <c r="D111" s="39"/>
      <c r="E111" s="19">
        <v>21</v>
      </c>
      <c r="F111" s="16">
        <v>64.095200000000006</v>
      </c>
      <c r="G111" s="17">
        <v>52.142857142857146</v>
      </c>
      <c r="H111" s="18">
        <v>1.2292230136986302</v>
      </c>
      <c r="I111" s="29">
        <v>405300</v>
      </c>
      <c r="J111" s="10"/>
      <c r="K111" s="41"/>
      <c r="L111" s="41"/>
      <c r="M111" s="41"/>
      <c r="N111" s="36"/>
      <c r="O111" s="37"/>
      <c r="P111" s="8"/>
      <c r="Q111" s="8"/>
    </row>
    <row r="112" spans="1:17" s="5" customFormat="1" ht="31.2">
      <c r="A112" s="14" t="s">
        <v>386</v>
      </c>
      <c r="B112" s="10" t="s">
        <v>53</v>
      </c>
      <c r="C112" s="39" t="s">
        <v>14</v>
      </c>
      <c r="D112" s="39"/>
      <c r="E112" s="19">
        <v>5</v>
      </c>
      <c r="F112" s="16">
        <v>45</v>
      </c>
      <c r="G112" s="17">
        <v>39.4</v>
      </c>
      <c r="H112" s="18">
        <v>1.1421319796954315</v>
      </c>
      <c r="I112" s="29">
        <v>227600</v>
      </c>
      <c r="J112" s="10"/>
      <c r="K112" s="40"/>
      <c r="L112" s="40"/>
      <c r="M112" s="40"/>
      <c r="N112" s="36"/>
      <c r="O112" s="37"/>
      <c r="P112" s="9"/>
      <c r="Q112" s="9"/>
    </row>
    <row r="113" spans="1:9" ht="15.6">
      <c r="A113" s="14" t="s">
        <v>259</v>
      </c>
      <c r="B113" s="10" t="s">
        <v>411</v>
      </c>
      <c r="C113" s="39" t="s">
        <v>14</v>
      </c>
      <c r="D113" s="39"/>
      <c r="E113" s="19"/>
      <c r="F113" s="16"/>
      <c r="G113" s="17"/>
      <c r="H113" s="18"/>
      <c r="I113" s="29">
        <v>177000</v>
      </c>
    </row>
    <row r="114" spans="1:9" ht="15.6">
      <c r="A114" s="14" t="s">
        <v>137</v>
      </c>
      <c r="B114" s="10" t="s">
        <v>28</v>
      </c>
      <c r="C114" s="39" t="s">
        <v>14</v>
      </c>
      <c r="D114" s="39"/>
      <c r="E114" s="19">
        <v>12</v>
      </c>
      <c r="F114" s="16">
        <v>38.333300000000001</v>
      </c>
      <c r="G114" s="17">
        <v>35.916666666666664</v>
      </c>
      <c r="H114" s="18">
        <v>1.0672844547563807</v>
      </c>
      <c r="I114" s="29">
        <v>242400</v>
      </c>
    </row>
    <row r="115" spans="1:9" ht="15.6">
      <c r="A115" s="14" t="s">
        <v>329</v>
      </c>
      <c r="B115" s="10" t="s">
        <v>24</v>
      </c>
      <c r="C115" s="40" t="s">
        <v>8</v>
      </c>
      <c r="D115" s="40" t="s">
        <v>14</v>
      </c>
      <c r="E115" s="19">
        <v>23</v>
      </c>
      <c r="F115" s="16">
        <v>41.478299999999997</v>
      </c>
      <c r="G115" s="17">
        <v>49.695652173913047</v>
      </c>
      <c r="H115" s="18">
        <v>0.83464645669291326</v>
      </c>
      <c r="I115" s="30">
        <v>262300</v>
      </c>
    </row>
    <row r="116" spans="1:9" ht="15.6">
      <c r="A116" s="14" t="s">
        <v>289</v>
      </c>
      <c r="B116" s="10" t="s">
        <v>55</v>
      </c>
      <c r="C116" s="40" t="s">
        <v>14</v>
      </c>
      <c r="D116" s="40"/>
      <c r="E116" s="19">
        <v>18</v>
      </c>
      <c r="F116" s="16">
        <v>32.5</v>
      </c>
      <c r="G116" s="17">
        <v>32.444444444444443</v>
      </c>
      <c r="H116" s="18">
        <v>1.0017123287671232</v>
      </c>
      <c r="I116" s="30">
        <v>205500</v>
      </c>
    </row>
    <row r="117" spans="1:9" ht="31.2">
      <c r="A117" s="14" t="s">
        <v>76</v>
      </c>
      <c r="B117" s="10" t="s">
        <v>53</v>
      </c>
      <c r="C117" s="39" t="s">
        <v>14</v>
      </c>
      <c r="D117" s="39"/>
      <c r="E117" s="19">
        <v>20</v>
      </c>
      <c r="F117" s="16">
        <v>49.55</v>
      </c>
      <c r="G117" s="17">
        <v>47.7</v>
      </c>
      <c r="H117" s="18">
        <v>1.0387840670859538</v>
      </c>
      <c r="I117" s="29">
        <v>313300</v>
      </c>
    </row>
    <row r="118" spans="1:9" ht="15.6">
      <c r="A118" s="14" t="s">
        <v>81</v>
      </c>
      <c r="B118" s="10" t="s">
        <v>82</v>
      </c>
      <c r="C118" s="40" t="s">
        <v>8</v>
      </c>
      <c r="D118" s="40" t="s">
        <v>14</v>
      </c>
      <c r="E118" s="19">
        <v>3</v>
      </c>
      <c r="F118" s="16">
        <v>33</v>
      </c>
      <c r="G118" s="17">
        <v>34</v>
      </c>
      <c r="H118" s="18">
        <v>0.97058823529411764</v>
      </c>
      <c r="I118" s="30">
        <v>166900</v>
      </c>
    </row>
    <row r="119" spans="1:9" ht="15.6">
      <c r="A119" s="14" t="s">
        <v>330</v>
      </c>
      <c r="B119" s="10" t="s">
        <v>411</v>
      </c>
      <c r="C119" s="39" t="s">
        <v>14</v>
      </c>
      <c r="D119" s="39" t="s">
        <v>8</v>
      </c>
      <c r="E119" s="19">
        <v>21</v>
      </c>
      <c r="F119" s="16">
        <v>58.381</v>
      </c>
      <c r="G119" s="17">
        <v>49.047619047619051</v>
      </c>
      <c r="H119" s="18">
        <v>1.1902922330097088</v>
      </c>
      <c r="I119" s="29">
        <v>369200</v>
      </c>
    </row>
    <row r="120" spans="1:9" ht="15.6">
      <c r="A120" s="14" t="s">
        <v>156</v>
      </c>
      <c r="B120" s="10" t="s">
        <v>28</v>
      </c>
      <c r="C120" s="39" t="s">
        <v>14</v>
      </c>
      <c r="D120" s="39"/>
      <c r="E120" s="19">
        <v>0</v>
      </c>
      <c r="F120" s="16">
        <v>0</v>
      </c>
      <c r="G120" s="17">
        <v>0</v>
      </c>
      <c r="H120" s="18">
        <v>0</v>
      </c>
      <c r="I120" s="29">
        <v>113800</v>
      </c>
    </row>
    <row r="121" spans="1:9" ht="15.6">
      <c r="A121" s="14" t="s">
        <v>129</v>
      </c>
      <c r="B121" s="10" t="s">
        <v>82</v>
      </c>
      <c r="C121" s="40" t="s">
        <v>8</v>
      </c>
      <c r="D121" s="40" t="s">
        <v>14</v>
      </c>
      <c r="E121" s="19">
        <v>13</v>
      </c>
      <c r="F121" s="16">
        <v>26.692299999999999</v>
      </c>
      <c r="G121" s="17">
        <v>27.615384615384617</v>
      </c>
      <c r="H121" s="18">
        <v>0.96657353760445675</v>
      </c>
      <c r="I121" s="30">
        <v>168800</v>
      </c>
    </row>
    <row r="122" spans="1:9" ht="15.6">
      <c r="A122" s="14" t="s">
        <v>20</v>
      </c>
      <c r="B122" s="10" t="s">
        <v>4</v>
      </c>
      <c r="C122" s="39" t="s">
        <v>8</v>
      </c>
      <c r="D122" s="39" t="s">
        <v>14</v>
      </c>
      <c r="E122" s="19">
        <v>20</v>
      </c>
      <c r="F122" s="16">
        <v>48.45</v>
      </c>
      <c r="G122" s="17">
        <v>57.3</v>
      </c>
      <c r="H122" s="18">
        <v>0.84554973821989543</v>
      </c>
      <c r="I122" s="29">
        <v>306400</v>
      </c>
    </row>
    <row r="123" spans="1:9" ht="15.6">
      <c r="A123" s="14" t="s">
        <v>525</v>
      </c>
      <c r="B123" s="10" t="s">
        <v>4</v>
      </c>
      <c r="C123" s="39" t="s">
        <v>8</v>
      </c>
      <c r="D123" s="39" t="s">
        <v>14</v>
      </c>
      <c r="E123" s="19"/>
      <c r="F123" s="16"/>
      <c r="G123" s="17"/>
      <c r="H123" s="18"/>
      <c r="I123" s="29">
        <v>113800</v>
      </c>
    </row>
    <row r="124" spans="1:9" ht="15.6">
      <c r="A124" s="14" t="s">
        <v>50</v>
      </c>
      <c r="B124" s="10" t="s">
        <v>31</v>
      </c>
      <c r="C124" s="39" t="s">
        <v>14</v>
      </c>
      <c r="D124" s="39"/>
      <c r="E124" s="19">
        <v>19</v>
      </c>
      <c r="F124" s="16">
        <v>61.473700000000001</v>
      </c>
      <c r="G124" s="17">
        <v>61.789473684210527</v>
      </c>
      <c r="H124" s="18">
        <v>0.99488952299829647</v>
      </c>
      <c r="I124" s="29">
        <v>388700</v>
      </c>
    </row>
    <row r="125" spans="1:9" ht="15.6">
      <c r="A125" s="14" t="s">
        <v>263</v>
      </c>
      <c r="B125" s="10" t="s">
        <v>411</v>
      </c>
      <c r="C125" s="39" t="s">
        <v>14</v>
      </c>
      <c r="D125" s="39"/>
      <c r="E125" s="19">
        <v>23</v>
      </c>
      <c r="F125" s="16">
        <v>49.130400000000002</v>
      </c>
      <c r="G125" s="17">
        <v>46.739130434782609</v>
      </c>
      <c r="H125" s="18">
        <v>1.051162046511628</v>
      </c>
      <c r="I125" s="29">
        <v>310700</v>
      </c>
    </row>
    <row r="126" spans="1:9" ht="15.6">
      <c r="A126" s="14" t="s">
        <v>527</v>
      </c>
      <c r="B126" s="10" t="s">
        <v>106</v>
      </c>
      <c r="C126" s="39" t="s">
        <v>14</v>
      </c>
      <c r="D126" s="39"/>
      <c r="E126" s="19"/>
      <c r="F126" s="16"/>
      <c r="G126" s="17"/>
      <c r="H126" s="18"/>
      <c r="I126" s="29">
        <v>113800</v>
      </c>
    </row>
    <row r="127" spans="1:9" ht="15.6">
      <c r="A127" s="14" t="s">
        <v>196</v>
      </c>
      <c r="B127" s="10" t="s">
        <v>412</v>
      </c>
      <c r="C127" s="40" t="s">
        <v>14</v>
      </c>
      <c r="D127" s="40"/>
      <c r="E127" s="19">
        <v>23</v>
      </c>
      <c r="F127" s="16">
        <v>32.043500000000002</v>
      </c>
      <c r="G127" s="17">
        <v>35.391304347826086</v>
      </c>
      <c r="H127" s="18">
        <v>0.90540601965601974</v>
      </c>
      <c r="I127" s="30">
        <v>202600</v>
      </c>
    </row>
    <row r="128" spans="1:9" ht="15.6">
      <c r="A128" s="14" t="s">
        <v>217</v>
      </c>
      <c r="B128" s="10" t="s">
        <v>22</v>
      </c>
      <c r="C128" s="39" t="s">
        <v>14</v>
      </c>
      <c r="D128" s="39" t="s">
        <v>8</v>
      </c>
      <c r="E128" s="19">
        <v>24</v>
      </c>
      <c r="F128" s="16">
        <v>52.375</v>
      </c>
      <c r="G128" s="17">
        <v>41.916666666666664</v>
      </c>
      <c r="H128" s="18">
        <v>1.249502982107356</v>
      </c>
      <c r="I128" s="29">
        <v>331200</v>
      </c>
    </row>
    <row r="129" spans="1:9" ht="15.6">
      <c r="A129" s="14" t="s">
        <v>268</v>
      </c>
      <c r="B129" s="10" t="s">
        <v>411</v>
      </c>
      <c r="C129" s="39" t="s">
        <v>14</v>
      </c>
      <c r="D129" s="39"/>
      <c r="E129" s="19">
        <v>0</v>
      </c>
      <c r="F129" s="16">
        <v>0</v>
      </c>
      <c r="G129" s="17">
        <v>0</v>
      </c>
      <c r="H129" s="18">
        <v>0</v>
      </c>
      <c r="I129" s="29">
        <v>144300</v>
      </c>
    </row>
    <row r="130" spans="1:9" ht="31.2">
      <c r="A130" s="14" t="s">
        <v>402</v>
      </c>
      <c r="B130" s="10" t="s">
        <v>105</v>
      </c>
      <c r="C130" s="40" t="s">
        <v>14</v>
      </c>
      <c r="D130" s="40"/>
      <c r="E130" s="19">
        <v>21</v>
      </c>
      <c r="F130" s="16">
        <v>37.047600000000003</v>
      </c>
      <c r="G130" s="17">
        <v>33.428571428571431</v>
      </c>
      <c r="H130" s="18">
        <v>1.1082615384615384</v>
      </c>
      <c r="I130" s="30">
        <v>234300</v>
      </c>
    </row>
    <row r="131" spans="1:9" ht="31.2">
      <c r="A131" s="14" t="s">
        <v>243</v>
      </c>
      <c r="B131" s="10" t="s">
        <v>107</v>
      </c>
      <c r="C131" s="40" t="s">
        <v>14</v>
      </c>
      <c r="D131" s="40"/>
      <c r="E131" s="19">
        <v>19</v>
      </c>
      <c r="F131" s="16">
        <v>52.789499999999997</v>
      </c>
      <c r="G131" s="17">
        <v>47.89473684210526</v>
      </c>
      <c r="H131" s="18">
        <v>1.1021983516483516</v>
      </c>
      <c r="I131" s="30">
        <v>333800</v>
      </c>
    </row>
    <row r="132" spans="1:9" ht="15.6">
      <c r="A132" s="14" t="s">
        <v>311</v>
      </c>
      <c r="B132" s="10" t="s">
        <v>23</v>
      </c>
      <c r="C132" s="41" t="s">
        <v>14</v>
      </c>
      <c r="D132" s="41"/>
      <c r="E132" s="19">
        <v>10</v>
      </c>
      <c r="F132" s="16">
        <v>18.2</v>
      </c>
      <c r="G132" s="17">
        <v>15.6</v>
      </c>
      <c r="H132" s="18">
        <v>1.1666666666666667</v>
      </c>
      <c r="I132" s="31">
        <v>133300</v>
      </c>
    </row>
    <row r="133" spans="1:9" ht="15.6">
      <c r="A133" s="14" t="s">
        <v>133</v>
      </c>
      <c r="B133" s="10" t="s">
        <v>82</v>
      </c>
      <c r="C133" s="40" t="s">
        <v>14</v>
      </c>
      <c r="D133" s="40" t="s">
        <v>8</v>
      </c>
      <c r="E133" s="19">
        <v>16</v>
      </c>
      <c r="F133" s="16">
        <v>42</v>
      </c>
      <c r="G133" s="17">
        <v>44.5</v>
      </c>
      <c r="H133" s="18">
        <v>0.9438202247191011</v>
      </c>
      <c r="I133" s="30">
        <v>265600</v>
      </c>
    </row>
    <row r="134" spans="1:9" ht="15.6">
      <c r="A134" s="14" t="s">
        <v>332</v>
      </c>
      <c r="B134" s="10" t="s">
        <v>24</v>
      </c>
      <c r="C134" s="40" t="s">
        <v>14</v>
      </c>
      <c r="D134" s="40"/>
      <c r="E134" s="19">
        <v>20</v>
      </c>
      <c r="F134" s="16">
        <v>58.5</v>
      </c>
      <c r="G134" s="17">
        <v>55.8</v>
      </c>
      <c r="H134" s="18">
        <v>1.0483870967741935</v>
      </c>
      <c r="I134" s="30">
        <v>369900</v>
      </c>
    </row>
    <row r="135" spans="1:9" ht="15.6">
      <c r="A135" s="14" t="s">
        <v>533</v>
      </c>
      <c r="B135" s="10" t="s">
        <v>28</v>
      </c>
      <c r="C135" s="39" t="s">
        <v>8</v>
      </c>
      <c r="D135" s="39" t="s">
        <v>14</v>
      </c>
      <c r="E135" s="19"/>
      <c r="F135" s="16"/>
      <c r="G135" s="17"/>
      <c r="H135" s="18"/>
      <c r="I135" s="29">
        <v>113800</v>
      </c>
    </row>
  </sheetData>
  <autoFilter ref="A1:I112" xr:uid="{00000000-0009-0000-0000-000001000000}">
    <sortState ref="A2:I135">
      <sortCondition ref="A1:A112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64"/>
  <sheetViews>
    <sheetView zoomScale="85" zoomScaleNormal="85" workbookViewId="0">
      <selection activeCell="A2" sqref="A2:XFD2"/>
    </sheetView>
  </sheetViews>
  <sheetFormatPr defaultRowHeight="14.4"/>
  <cols>
    <col min="1" max="1" width="24.44140625" bestFit="1" customWidth="1"/>
    <col min="9" max="9" width="11.33203125" bestFit="1" customWidth="1"/>
  </cols>
  <sheetData>
    <row r="1" spans="1:17" s="5" customFormat="1" ht="15.6">
      <c r="A1" s="11" t="s">
        <v>415</v>
      </c>
      <c r="B1" s="11" t="s">
        <v>410</v>
      </c>
      <c r="C1" s="11" t="s">
        <v>416</v>
      </c>
      <c r="D1" s="11" t="s">
        <v>417</v>
      </c>
      <c r="E1" s="11" t="s">
        <v>418</v>
      </c>
      <c r="F1" s="12" t="s">
        <v>413</v>
      </c>
      <c r="G1" s="12" t="s">
        <v>1</v>
      </c>
      <c r="H1" s="13" t="s">
        <v>419</v>
      </c>
      <c r="I1" s="28" t="s">
        <v>443</v>
      </c>
      <c r="K1" s="38"/>
      <c r="L1" s="38"/>
      <c r="M1" s="38"/>
    </row>
    <row r="2" spans="1:17" s="5" customFormat="1" ht="15.6">
      <c r="A2" s="43" t="s">
        <v>537</v>
      </c>
      <c r="C2" s="27"/>
      <c r="D2" s="27"/>
      <c r="E2" s="19"/>
      <c r="F2" s="16"/>
      <c r="G2" s="17"/>
      <c r="H2" s="18"/>
      <c r="I2" s="3">
        <v>113800</v>
      </c>
      <c r="J2" s="10"/>
      <c r="K2" s="39"/>
      <c r="L2" s="39"/>
      <c r="M2" s="39"/>
      <c r="N2" s="36"/>
      <c r="O2" s="37"/>
      <c r="P2" s="10"/>
      <c r="Q2" s="10"/>
    </row>
    <row r="3" spans="1:17" ht="31.2">
      <c r="A3" s="14" t="s">
        <v>446</v>
      </c>
      <c r="B3" s="10" t="s">
        <v>107</v>
      </c>
      <c r="C3" s="40" t="s">
        <v>14</v>
      </c>
      <c r="D3" s="40" t="s">
        <v>8</v>
      </c>
      <c r="E3" s="19"/>
      <c r="F3" s="16"/>
      <c r="G3" s="17"/>
      <c r="H3" s="18"/>
      <c r="I3" s="30">
        <v>113800</v>
      </c>
    </row>
    <row r="4" spans="1:17" ht="31.2">
      <c r="A4" s="14" t="s">
        <v>314</v>
      </c>
      <c r="B4" s="10" t="s">
        <v>104</v>
      </c>
      <c r="C4" s="40" t="s">
        <v>8</v>
      </c>
      <c r="D4" s="40" t="s">
        <v>6</v>
      </c>
      <c r="E4" s="19">
        <v>0</v>
      </c>
      <c r="F4" s="16">
        <v>0</v>
      </c>
      <c r="G4" s="17">
        <v>0</v>
      </c>
      <c r="H4" s="18">
        <v>0</v>
      </c>
      <c r="I4" s="30">
        <v>136800</v>
      </c>
    </row>
    <row r="5" spans="1:17" ht="15.6">
      <c r="A5" s="14" t="s">
        <v>447</v>
      </c>
      <c r="B5" s="10" t="s">
        <v>24</v>
      </c>
      <c r="C5" s="40" t="s">
        <v>14</v>
      </c>
      <c r="D5" s="40" t="s">
        <v>8</v>
      </c>
      <c r="E5" s="19"/>
      <c r="F5" s="16"/>
      <c r="G5" s="17"/>
      <c r="H5" s="18"/>
      <c r="I5" s="30">
        <v>113800</v>
      </c>
    </row>
    <row r="6" spans="1:17" ht="31.2">
      <c r="A6" s="14" t="s">
        <v>61</v>
      </c>
      <c r="B6" s="10" t="s">
        <v>53</v>
      </c>
      <c r="C6" s="39" t="s">
        <v>8</v>
      </c>
      <c r="D6" s="39"/>
      <c r="E6" s="19">
        <v>21</v>
      </c>
      <c r="F6" s="16">
        <v>30.381</v>
      </c>
      <c r="G6" s="17">
        <v>31.857142857142858</v>
      </c>
      <c r="H6" s="18">
        <v>0.95366367713004485</v>
      </c>
      <c r="I6" s="29">
        <v>192100</v>
      </c>
    </row>
    <row r="7" spans="1:17" ht="15.6">
      <c r="A7" s="14" t="s">
        <v>441</v>
      </c>
      <c r="B7" s="10" t="s">
        <v>23</v>
      </c>
      <c r="C7" s="41" t="s">
        <v>14</v>
      </c>
      <c r="D7" s="41" t="s">
        <v>8</v>
      </c>
      <c r="E7" s="19">
        <v>10</v>
      </c>
      <c r="F7" s="16">
        <v>31.9</v>
      </c>
      <c r="G7" s="17">
        <v>23</v>
      </c>
      <c r="H7" s="18">
        <v>1.3869565217391304</v>
      </c>
      <c r="I7" s="31">
        <v>201700</v>
      </c>
    </row>
    <row r="8" spans="1:17" ht="31.2">
      <c r="A8" s="14" t="s">
        <v>225</v>
      </c>
      <c r="B8" s="10" t="s">
        <v>107</v>
      </c>
      <c r="C8" s="40" t="s">
        <v>8</v>
      </c>
      <c r="D8" s="40" t="s">
        <v>6</v>
      </c>
      <c r="E8" s="19">
        <v>23</v>
      </c>
      <c r="F8" s="16">
        <v>48.130400000000002</v>
      </c>
      <c r="G8" s="17">
        <v>67.608695652173907</v>
      </c>
      <c r="H8" s="18">
        <v>0.71189659163987151</v>
      </c>
      <c r="I8" s="30">
        <v>304300</v>
      </c>
    </row>
    <row r="9" spans="1:17" ht="15.6">
      <c r="A9" s="14" t="s">
        <v>400</v>
      </c>
      <c r="B9" s="10" t="s">
        <v>22</v>
      </c>
      <c r="C9" s="39" t="s">
        <v>8</v>
      </c>
      <c r="D9" s="39" t="s">
        <v>14</v>
      </c>
      <c r="E9" s="19">
        <v>2</v>
      </c>
      <c r="F9" s="16">
        <v>35.5</v>
      </c>
      <c r="G9" s="17">
        <v>43</v>
      </c>
      <c r="H9" s="18">
        <v>0.82558139534883723</v>
      </c>
      <c r="I9" s="29">
        <v>157100</v>
      </c>
    </row>
    <row r="10" spans="1:17" ht="15.6">
      <c r="A10" s="14" t="s">
        <v>200</v>
      </c>
      <c r="B10" s="10" t="s">
        <v>22</v>
      </c>
      <c r="C10" s="39" t="s">
        <v>8</v>
      </c>
      <c r="D10" s="39" t="s">
        <v>14</v>
      </c>
      <c r="E10" s="19">
        <v>6</v>
      </c>
      <c r="F10" s="16">
        <v>15.666700000000001</v>
      </c>
      <c r="G10" s="17">
        <v>15.333333333333334</v>
      </c>
      <c r="H10" s="18">
        <v>1.0217413043478261</v>
      </c>
      <c r="I10" s="29">
        <v>133300</v>
      </c>
    </row>
    <row r="11" spans="1:17" ht="15.6">
      <c r="A11" s="14" t="s">
        <v>357</v>
      </c>
      <c r="B11" s="10" t="s">
        <v>28</v>
      </c>
      <c r="C11" s="39" t="s">
        <v>8</v>
      </c>
      <c r="D11" s="39" t="s">
        <v>397</v>
      </c>
      <c r="E11" s="19">
        <v>0</v>
      </c>
      <c r="F11" s="16">
        <v>0</v>
      </c>
      <c r="G11" s="17">
        <v>0</v>
      </c>
      <c r="H11" s="18">
        <v>0</v>
      </c>
      <c r="I11" s="29">
        <v>113800</v>
      </c>
    </row>
    <row r="12" spans="1:17" ht="15.6">
      <c r="A12" s="14" t="s">
        <v>341</v>
      </c>
      <c r="B12" s="10" t="s">
        <v>106</v>
      </c>
      <c r="C12" s="39" t="s">
        <v>8</v>
      </c>
      <c r="D12" s="39" t="s">
        <v>536</v>
      </c>
      <c r="E12" s="19">
        <v>12</v>
      </c>
      <c r="F12" s="16">
        <v>52.416699999999999</v>
      </c>
      <c r="G12" s="17">
        <v>72.333333333333329</v>
      </c>
      <c r="H12" s="18">
        <v>0.7246548387096774</v>
      </c>
      <c r="I12" s="29">
        <v>331400</v>
      </c>
    </row>
    <row r="13" spans="1:17" ht="15.6">
      <c r="A13" s="14" t="s">
        <v>428</v>
      </c>
      <c r="B13" s="10" t="s">
        <v>4</v>
      </c>
      <c r="C13" s="39" t="s">
        <v>8</v>
      </c>
      <c r="D13" s="39"/>
      <c r="E13" s="19">
        <v>1</v>
      </c>
      <c r="F13" s="16">
        <v>24</v>
      </c>
      <c r="G13" s="17">
        <v>37</v>
      </c>
      <c r="H13" s="18">
        <v>0.64864864864864868</v>
      </c>
      <c r="I13" s="29">
        <v>151800</v>
      </c>
    </row>
    <row r="14" spans="1:17" ht="15.6">
      <c r="A14" s="14" t="s">
        <v>291</v>
      </c>
      <c r="B14" s="10" t="s">
        <v>23</v>
      </c>
      <c r="C14" s="41" t="s">
        <v>8</v>
      </c>
      <c r="D14" s="41"/>
      <c r="E14" s="19">
        <v>0</v>
      </c>
      <c r="F14" s="16">
        <v>0</v>
      </c>
      <c r="G14" s="17">
        <v>0</v>
      </c>
      <c r="H14" s="18">
        <v>0</v>
      </c>
      <c r="I14" s="31">
        <v>113800</v>
      </c>
    </row>
    <row r="15" spans="1:17" ht="15.6">
      <c r="A15" s="14" t="s">
        <v>293</v>
      </c>
      <c r="B15" s="10" t="s">
        <v>23</v>
      </c>
      <c r="C15" s="41" t="s">
        <v>8</v>
      </c>
      <c r="D15" s="41"/>
      <c r="E15" s="19">
        <v>16</v>
      </c>
      <c r="F15" s="16">
        <v>36.4375</v>
      </c>
      <c r="G15" s="17">
        <v>38.0625</v>
      </c>
      <c r="H15" s="18">
        <v>0.95730706075533667</v>
      </c>
      <c r="I15" s="31">
        <v>230400</v>
      </c>
    </row>
    <row r="16" spans="1:17" ht="15.6">
      <c r="A16" s="14" t="s">
        <v>421</v>
      </c>
      <c r="B16" s="10" t="s">
        <v>411</v>
      </c>
      <c r="C16" s="39" t="s">
        <v>8</v>
      </c>
      <c r="D16" s="39" t="s">
        <v>6</v>
      </c>
      <c r="E16" s="19">
        <v>21</v>
      </c>
      <c r="F16" s="16">
        <v>44.1905</v>
      </c>
      <c r="G16" s="17">
        <v>61.19047619047619</v>
      </c>
      <c r="H16" s="18">
        <v>0.72217937743190663</v>
      </c>
      <c r="I16" s="29">
        <v>279400</v>
      </c>
    </row>
    <row r="17" spans="1:9" ht="15.6">
      <c r="A17" s="14" t="s">
        <v>316</v>
      </c>
      <c r="B17" s="10" t="s">
        <v>412</v>
      </c>
      <c r="C17" s="40" t="s">
        <v>14</v>
      </c>
      <c r="D17" s="40" t="s">
        <v>8</v>
      </c>
      <c r="E17" s="19">
        <v>7</v>
      </c>
      <c r="F17" s="16">
        <v>26.571400000000001</v>
      </c>
      <c r="G17" s="17">
        <v>27.428571428571427</v>
      </c>
      <c r="H17" s="18">
        <v>0.96874895833333341</v>
      </c>
      <c r="I17" s="30">
        <v>168000</v>
      </c>
    </row>
    <row r="18" spans="1:9" ht="15.6">
      <c r="A18" s="14" t="s">
        <v>30</v>
      </c>
      <c r="B18" s="10" t="s">
        <v>31</v>
      </c>
      <c r="C18" s="39" t="s">
        <v>14</v>
      </c>
      <c r="D18" s="39" t="s">
        <v>8</v>
      </c>
      <c r="E18" s="19">
        <v>22</v>
      </c>
      <c r="F18" s="16">
        <v>38.181800000000003</v>
      </c>
      <c r="G18" s="17">
        <v>29.227272727272727</v>
      </c>
      <c r="H18" s="18">
        <v>1.3063757387247279</v>
      </c>
      <c r="I18" s="29">
        <v>241400</v>
      </c>
    </row>
    <row r="19" spans="1:9" ht="15.6">
      <c r="A19" s="14" t="s">
        <v>247</v>
      </c>
      <c r="B19" s="10" t="s">
        <v>411</v>
      </c>
      <c r="C19" s="39" t="s">
        <v>8</v>
      </c>
      <c r="D19" s="39"/>
      <c r="E19" s="19">
        <v>7</v>
      </c>
      <c r="F19" s="16">
        <v>50.142899999999997</v>
      </c>
      <c r="G19" s="17">
        <v>70.285714285714292</v>
      </c>
      <c r="H19" s="18">
        <v>0.71341524390243893</v>
      </c>
      <c r="I19" s="29">
        <v>285400</v>
      </c>
    </row>
    <row r="20" spans="1:9" ht="15.6">
      <c r="A20" s="14" t="s">
        <v>379</v>
      </c>
      <c r="B20" s="10" t="s">
        <v>55</v>
      </c>
      <c r="C20" s="40" t="s">
        <v>8</v>
      </c>
      <c r="D20" s="40"/>
      <c r="E20" s="19">
        <v>22</v>
      </c>
      <c r="F20" s="16">
        <v>36.636400000000002</v>
      </c>
      <c r="G20" s="17">
        <v>45.5</v>
      </c>
      <c r="H20" s="18">
        <v>0.80519560439560445</v>
      </c>
      <c r="I20" s="30">
        <v>231700</v>
      </c>
    </row>
    <row r="21" spans="1:9" ht="15.6">
      <c r="A21" s="14" t="s">
        <v>422</v>
      </c>
      <c r="B21" s="10" t="s">
        <v>412</v>
      </c>
      <c r="C21" s="40" t="s">
        <v>8</v>
      </c>
      <c r="D21" s="40" t="s">
        <v>14</v>
      </c>
      <c r="E21" s="19"/>
      <c r="F21" s="16"/>
      <c r="G21" s="17"/>
      <c r="H21" s="18"/>
      <c r="I21" s="30">
        <v>423700</v>
      </c>
    </row>
    <row r="22" spans="1:9" ht="15.6">
      <c r="A22" s="14" t="s">
        <v>339</v>
      </c>
      <c r="B22" s="10" t="s">
        <v>106</v>
      </c>
      <c r="C22" s="39" t="s">
        <v>8</v>
      </c>
      <c r="D22" s="39"/>
      <c r="E22" s="19">
        <v>20</v>
      </c>
      <c r="F22" s="16">
        <v>39.549999999999997</v>
      </c>
      <c r="G22" s="17">
        <v>46.8</v>
      </c>
      <c r="H22" s="18">
        <v>0.84508547008547008</v>
      </c>
      <c r="I22" s="29">
        <v>250100</v>
      </c>
    </row>
    <row r="23" spans="1:9" ht="15.6">
      <c r="A23" s="14" t="s">
        <v>451</v>
      </c>
      <c r="B23" s="10" t="s">
        <v>55</v>
      </c>
      <c r="C23" s="40" t="s">
        <v>8</v>
      </c>
      <c r="D23" s="40" t="s">
        <v>6</v>
      </c>
      <c r="E23" s="19"/>
      <c r="F23" s="16"/>
      <c r="G23" s="17"/>
      <c r="H23" s="18"/>
      <c r="I23" s="30">
        <v>113800</v>
      </c>
    </row>
    <row r="24" spans="1:9" ht="15.6">
      <c r="A24" s="14" t="s">
        <v>431</v>
      </c>
      <c r="B24" s="10" t="s">
        <v>412</v>
      </c>
      <c r="C24" s="40" t="s">
        <v>8</v>
      </c>
      <c r="D24" s="40" t="s">
        <v>397</v>
      </c>
      <c r="E24" s="19">
        <v>3</v>
      </c>
      <c r="F24" s="16">
        <v>26</v>
      </c>
      <c r="G24" s="17">
        <v>30</v>
      </c>
      <c r="H24" s="18">
        <v>0.8666666666666667</v>
      </c>
      <c r="I24" s="30">
        <v>164400</v>
      </c>
    </row>
    <row r="25" spans="1:9" ht="31.2">
      <c r="A25" s="14" t="s">
        <v>161</v>
      </c>
      <c r="B25" s="10" t="s">
        <v>104</v>
      </c>
      <c r="C25" s="40" t="s">
        <v>8</v>
      </c>
      <c r="D25" s="40" t="s">
        <v>536</v>
      </c>
      <c r="E25" s="19">
        <v>22</v>
      </c>
      <c r="F25" s="16">
        <v>57.181800000000003</v>
      </c>
      <c r="G25" s="17">
        <v>53</v>
      </c>
      <c r="H25" s="18">
        <v>1.0789018867924529</v>
      </c>
      <c r="I25" s="30">
        <v>361600</v>
      </c>
    </row>
    <row r="26" spans="1:9" ht="15.6">
      <c r="A26" s="14" t="s">
        <v>453</v>
      </c>
      <c r="B26" s="10" t="s">
        <v>106</v>
      </c>
      <c r="C26" s="39" t="s">
        <v>6</v>
      </c>
      <c r="D26" s="39" t="s">
        <v>8</v>
      </c>
      <c r="E26" s="19"/>
      <c r="F26" s="16"/>
      <c r="G26" s="17"/>
      <c r="H26" s="18"/>
      <c r="I26" s="29">
        <v>113800</v>
      </c>
    </row>
    <row r="27" spans="1:9" ht="15.6">
      <c r="A27" s="14" t="s">
        <v>248</v>
      </c>
      <c r="B27" s="10" t="s">
        <v>24</v>
      </c>
      <c r="C27" s="40" t="s">
        <v>8</v>
      </c>
      <c r="D27" s="40" t="s">
        <v>6</v>
      </c>
      <c r="E27" s="19">
        <v>4</v>
      </c>
      <c r="F27" s="16">
        <v>20</v>
      </c>
      <c r="G27" s="17">
        <v>30</v>
      </c>
      <c r="H27" s="18">
        <v>0.66666666666666663</v>
      </c>
      <c r="I27" s="30">
        <v>133300</v>
      </c>
    </row>
    <row r="28" spans="1:9" ht="15.6">
      <c r="A28" s="14" t="s">
        <v>184</v>
      </c>
      <c r="B28" s="10" t="s">
        <v>412</v>
      </c>
      <c r="C28" s="40" t="s">
        <v>8</v>
      </c>
      <c r="D28" s="40" t="s">
        <v>14</v>
      </c>
      <c r="E28" s="19">
        <v>17</v>
      </c>
      <c r="F28" s="16">
        <v>39.7059</v>
      </c>
      <c r="G28" s="17">
        <v>38.588235294117645</v>
      </c>
      <c r="H28" s="18">
        <v>1.0289638719512195</v>
      </c>
      <c r="I28" s="30">
        <v>251100</v>
      </c>
    </row>
    <row r="29" spans="1:9" ht="31.2">
      <c r="A29" s="14" t="s">
        <v>64</v>
      </c>
      <c r="B29" s="10" t="s">
        <v>53</v>
      </c>
      <c r="C29" s="39" t="s">
        <v>8</v>
      </c>
      <c r="D29" s="39"/>
      <c r="E29" s="19">
        <v>23</v>
      </c>
      <c r="F29" s="16">
        <v>62.912999999999997</v>
      </c>
      <c r="G29" s="17">
        <v>79.782608695652172</v>
      </c>
      <c r="H29" s="18">
        <v>0.78855531335149864</v>
      </c>
      <c r="I29" s="29">
        <v>397800</v>
      </c>
    </row>
    <row r="30" spans="1:9" ht="15.6">
      <c r="A30" s="14" t="s">
        <v>87</v>
      </c>
      <c r="B30" s="10" t="s">
        <v>58</v>
      </c>
      <c r="C30" s="40" t="s">
        <v>8</v>
      </c>
      <c r="D30" s="40" t="s">
        <v>14</v>
      </c>
      <c r="E30" s="19">
        <v>23</v>
      </c>
      <c r="F30" s="16">
        <v>53.347799999999999</v>
      </c>
      <c r="G30" s="17">
        <v>54.826086956521742</v>
      </c>
      <c r="H30" s="18">
        <v>0.97303679619349714</v>
      </c>
      <c r="I30" s="30">
        <v>337300</v>
      </c>
    </row>
    <row r="31" spans="1:9" ht="31.2">
      <c r="A31" s="14" t="s">
        <v>226</v>
      </c>
      <c r="B31" s="10" t="s">
        <v>107</v>
      </c>
      <c r="C31" s="40" t="s">
        <v>8</v>
      </c>
      <c r="D31" s="40"/>
      <c r="E31" s="19">
        <v>22</v>
      </c>
      <c r="F31" s="16">
        <v>56.636400000000002</v>
      </c>
      <c r="G31" s="17">
        <v>75.181818181818187</v>
      </c>
      <c r="H31" s="18">
        <v>0.75332575574365168</v>
      </c>
      <c r="I31" s="30">
        <v>358100</v>
      </c>
    </row>
    <row r="32" spans="1:9" ht="15.6">
      <c r="A32" s="14" t="s">
        <v>88</v>
      </c>
      <c r="B32" s="10" t="s">
        <v>58</v>
      </c>
      <c r="C32" s="40" t="s">
        <v>8</v>
      </c>
      <c r="D32" s="40" t="s">
        <v>14</v>
      </c>
      <c r="E32" s="19">
        <v>20</v>
      </c>
      <c r="F32" s="16">
        <v>37</v>
      </c>
      <c r="G32" s="17">
        <v>38.950000000000003</v>
      </c>
      <c r="H32" s="18">
        <v>0.94993581514762504</v>
      </c>
      <c r="I32" s="30">
        <v>234000</v>
      </c>
    </row>
    <row r="33" spans="1:9" ht="15.6">
      <c r="A33" s="14" t="s">
        <v>406</v>
      </c>
      <c r="B33" s="10" t="s">
        <v>412</v>
      </c>
      <c r="C33" s="40" t="s">
        <v>6</v>
      </c>
      <c r="D33" s="40" t="s">
        <v>8</v>
      </c>
      <c r="E33" s="19">
        <v>0</v>
      </c>
      <c r="F33" s="16">
        <v>0</v>
      </c>
      <c r="G33" s="17">
        <v>0</v>
      </c>
      <c r="H33" s="18">
        <v>0</v>
      </c>
      <c r="I33" s="30">
        <v>113800</v>
      </c>
    </row>
    <row r="34" spans="1:9" ht="15.6">
      <c r="A34" s="14" t="s">
        <v>89</v>
      </c>
      <c r="B34" s="10" t="s">
        <v>58</v>
      </c>
      <c r="C34" s="40" t="s">
        <v>8</v>
      </c>
      <c r="D34" s="40" t="s">
        <v>14</v>
      </c>
      <c r="E34" s="19">
        <v>21</v>
      </c>
      <c r="F34" s="16">
        <v>56.1905</v>
      </c>
      <c r="G34" s="17">
        <v>57.61904761904762</v>
      </c>
      <c r="H34" s="18">
        <v>0.97520702479338839</v>
      </c>
      <c r="I34" s="30">
        <v>355300</v>
      </c>
    </row>
    <row r="35" spans="1:9" ht="15.6">
      <c r="A35" s="14" t="s">
        <v>33</v>
      </c>
      <c r="B35" s="10" t="s">
        <v>31</v>
      </c>
      <c r="C35" s="39" t="s">
        <v>8</v>
      </c>
      <c r="D35" s="39"/>
      <c r="E35" s="19">
        <v>22</v>
      </c>
      <c r="F35" s="16">
        <v>37.545499999999997</v>
      </c>
      <c r="G35" s="17">
        <v>45.81818181818182</v>
      </c>
      <c r="H35" s="18">
        <v>0.81944543650793644</v>
      </c>
      <c r="I35" s="29">
        <v>237400</v>
      </c>
    </row>
    <row r="36" spans="1:9" ht="15.6">
      <c r="A36" s="14" t="s">
        <v>204</v>
      </c>
      <c r="B36" s="10" t="s">
        <v>24</v>
      </c>
      <c r="C36" s="40" t="s">
        <v>8</v>
      </c>
      <c r="D36" s="40" t="s">
        <v>14</v>
      </c>
      <c r="E36" s="19">
        <v>0</v>
      </c>
      <c r="F36" s="16">
        <v>0</v>
      </c>
      <c r="G36" s="17">
        <v>0</v>
      </c>
      <c r="H36" s="18">
        <v>0</v>
      </c>
      <c r="I36" s="30">
        <v>159300</v>
      </c>
    </row>
    <row r="37" spans="1:9" ht="15.6">
      <c r="A37" s="23" t="s">
        <v>112</v>
      </c>
      <c r="B37" s="10" t="s">
        <v>82</v>
      </c>
      <c r="C37" s="40" t="s">
        <v>8</v>
      </c>
      <c r="D37" s="40"/>
      <c r="E37" s="19">
        <v>0</v>
      </c>
      <c r="F37" s="16">
        <v>0</v>
      </c>
      <c r="G37" s="17">
        <v>0</v>
      </c>
      <c r="H37" s="18">
        <v>0</v>
      </c>
      <c r="I37" s="30">
        <v>229500</v>
      </c>
    </row>
    <row r="38" spans="1:9" ht="15.6">
      <c r="A38" s="14" t="s">
        <v>461</v>
      </c>
      <c r="B38" s="10" t="s">
        <v>31</v>
      </c>
      <c r="C38" s="39" t="s">
        <v>8</v>
      </c>
      <c r="D38" s="39"/>
      <c r="E38" s="19"/>
      <c r="F38" s="16"/>
      <c r="G38" s="17"/>
      <c r="H38" s="18"/>
      <c r="I38" s="29">
        <v>113800</v>
      </c>
    </row>
    <row r="39" spans="1:9" ht="31.2">
      <c r="A39" s="14" t="s">
        <v>401</v>
      </c>
      <c r="B39" s="10" t="s">
        <v>105</v>
      </c>
      <c r="C39" s="40" t="s">
        <v>8</v>
      </c>
      <c r="D39" s="40"/>
      <c r="E39" s="19">
        <v>11</v>
      </c>
      <c r="F39" s="16">
        <v>38.545499999999997</v>
      </c>
      <c r="G39" s="17">
        <v>54.363636363636367</v>
      </c>
      <c r="H39" s="18">
        <v>0.70903093645484938</v>
      </c>
      <c r="I39" s="30">
        <v>243700</v>
      </c>
    </row>
    <row r="40" spans="1:9" ht="15.6">
      <c r="A40" s="14" t="s">
        <v>205</v>
      </c>
      <c r="B40" s="10" t="s">
        <v>22</v>
      </c>
      <c r="C40" s="39" t="s">
        <v>8</v>
      </c>
      <c r="D40" s="39"/>
      <c r="E40" s="19">
        <v>23</v>
      </c>
      <c r="F40" s="16">
        <v>64.434799999999996</v>
      </c>
      <c r="G40" s="17">
        <v>67</v>
      </c>
      <c r="H40" s="18">
        <v>0.96171343283582078</v>
      </c>
      <c r="I40" s="29">
        <v>407400</v>
      </c>
    </row>
    <row r="41" spans="1:9" ht="15.6">
      <c r="A41" s="14" t="s">
        <v>34</v>
      </c>
      <c r="B41" s="10" t="s">
        <v>23</v>
      </c>
      <c r="C41" s="41" t="s">
        <v>14</v>
      </c>
      <c r="D41" s="41" t="s">
        <v>8</v>
      </c>
      <c r="E41" s="19">
        <v>21</v>
      </c>
      <c r="F41" s="16">
        <v>50.428600000000003</v>
      </c>
      <c r="G41" s="17">
        <v>52.333333333333336</v>
      </c>
      <c r="H41" s="18">
        <v>0.96360382165605096</v>
      </c>
      <c r="I41" s="31">
        <v>318900</v>
      </c>
    </row>
    <row r="42" spans="1:9" ht="31.2">
      <c r="A42" s="14" t="s">
        <v>464</v>
      </c>
      <c r="B42" s="10" t="s">
        <v>104</v>
      </c>
      <c r="C42" s="40" t="s">
        <v>8</v>
      </c>
      <c r="D42" s="40" t="s">
        <v>14</v>
      </c>
      <c r="E42" s="19"/>
      <c r="F42" s="16"/>
      <c r="G42" s="17"/>
      <c r="H42" s="18"/>
      <c r="I42" s="30">
        <v>113800</v>
      </c>
    </row>
    <row r="43" spans="1:9" ht="15.6">
      <c r="A43" s="14" t="s">
        <v>432</v>
      </c>
      <c r="B43" s="10" t="s">
        <v>28</v>
      </c>
      <c r="C43" s="39" t="s">
        <v>8</v>
      </c>
      <c r="D43" s="39"/>
      <c r="E43" s="19">
        <v>1</v>
      </c>
      <c r="F43" s="16">
        <v>8</v>
      </c>
      <c r="G43" s="17">
        <v>17</v>
      </c>
      <c r="H43" s="18">
        <v>0.47058823529411764</v>
      </c>
      <c r="I43" s="29">
        <v>133300</v>
      </c>
    </row>
    <row r="44" spans="1:9" ht="15.6">
      <c r="A44" s="14" t="s">
        <v>465</v>
      </c>
      <c r="B44" s="10" t="s">
        <v>28</v>
      </c>
      <c r="C44" s="39" t="s">
        <v>397</v>
      </c>
      <c r="D44" s="39" t="s">
        <v>8</v>
      </c>
      <c r="E44" s="19"/>
      <c r="F44" s="16"/>
      <c r="G44" s="17"/>
      <c r="H44" s="18"/>
      <c r="I44" s="29">
        <v>113800</v>
      </c>
    </row>
    <row r="45" spans="1:9" ht="31.2">
      <c r="A45" s="14" t="s">
        <v>466</v>
      </c>
      <c r="B45" s="10" t="s">
        <v>107</v>
      </c>
      <c r="C45" s="40" t="s">
        <v>8</v>
      </c>
      <c r="D45" s="40"/>
      <c r="E45" s="19"/>
      <c r="F45" s="16"/>
      <c r="G45" s="17"/>
      <c r="H45" s="18"/>
      <c r="I45" s="30">
        <v>113800</v>
      </c>
    </row>
    <row r="46" spans="1:9" ht="15.6">
      <c r="A46" s="14" t="s">
        <v>92</v>
      </c>
      <c r="B46" s="10" t="s">
        <v>58</v>
      </c>
      <c r="C46" s="40" t="s">
        <v>8</v>
      </c>
      <c r="D46" s="40"/>
      <c r="E46" s="19">
        <v>20</v>
      </c>
      <c r="F46" s="16">
        <v>57.85</v>
      </c>
      <c r="G46" s="17">
        <v>75</v>
      </c>
      <c r="H46" s="18">
        <v>0.77133333333333332</v>
      </c>
      <c r="I46" s="30">
        <v>365800</v>
      </c>
    </row>
    <row r="47" spans="1:9" ht="15.6">
      <c r="A47" s="14" t="s">
        <v>468</v>
      </c>
      <c r="B47" s="10" t="s">
        <v>4</v>
      </c>
      <c r="C47" s="39" t="s">
        <v>8</v>
      </c>
      <c r="D47" s="39"/>
      <c r="E47" s="19"/>
      <c r="F47" s="16"/>
      <c r="G47" s="17"/>
      <c r="H47" s="18"/>
      <c r="I47" s="29">
        <v>113800</v>
      </c>
    </row>
    <row r="48" spans="1:9" ht="15.6">
      <c r="A48" s="14" t="s">
        <v>279</v>
      </c>
      <c r="B48" s="10" t="s">
        <v>55</v>
      </c>
      <c r="C48" s="40" t="s">
        <v>8</v>
      </c>
      <c r="D48" s="40" t="s">
        <v>14</v>
      </c>
      <c r="E48" s="19">
        <v>16</v>
      </c>
      <c r="F48" s="16">
        <v>79</v>
      </c>
      <c r="G48" s="17">
        <v>75.5</v>
      </c>
      <c r="H48" s="18">
        <v>1.0463576158940397</v>
      </c>
      <c r="I48" s="30">
        <v>499500</v>
      </c>
    </row>
    <row r="49" spans="1:9" ht="31.2">
      <c r="A49" s="14" t="s">
        <v>469</v>
      </c>
      <c r="B49" s="10" t="s">
        <v>104</v>
      </c>
      <c r="C49" s="40" t="s">
        <v>8</v>
      </c>
      <c r="D49" s="40" t="s">
        <v>6</v>
      </c>
      <c r="E49" s="19"/>
      <c r="F49" s="16"/>
      <c r="G49" s="17"/>
      <c r="H49" s="18"/>
      <c r="I49" s="30">
        <v>175500</v>
      </c>
    </row>
    <row r="50" spans="1:9" ht="15.6">
      <c r="A50" s="14" t="s">
        <v>7</v>
      </c>
      <c r="B50" s="10" t="s">
        <v>4</v>
      </c>
      <c r="C50" s="39" t="s">
        <v>8</v>
      </c>
      <c r="D50" s="39"/>
      <c r="E50" s="19">
        <v>23</v>
      </c>
      <c r="F50" s="16">
        <v>57.087000000000003</v>
      </c>
      <c r="G50" s="17">
        <v>76.347826086956516</v>
      </c>
      <c r="H50" s="18">
        <v>0.74772266514806385</v>
      </c>
      <c r="I50" s="29">
        <v>361000</v>
      </c>
    </row>
    <row r="51" spans="1:9" ht="15.6">
      <c r="A51" s="14" t="s">
        <v>83</v>
      </c>
      <c r="B51" s="10" t="s">
        <v>23</v>
      </c>
      <c r="C51" s="41" t="s">
        <v>14</v>
      </c>
      <c r="D51" s="41" t="s">
        <v>8</v>
      </c>
      <c r="E51" s="19">
        <v>24</v>
      </c>
      <c r="F51" s="16">
        <v>36.291699999999999</v>
      </c>
      <c r="G51" s="17">
        <v>37.083333333333336</v>
      </c>
      <c r="H51" s="18">
        <v>0.97865258426966284</v>
      </c>
      <c r="I51" s="31">
        <v>229500</v>
      </c>
    </row>
    <row r="52" spans="1:9" ht="15.6">
      <c r="A52" s="14" t="s">
        <v>9</v>
      </c>
      <c r="B52" s="10" t="s">
        <v>4</v>
      </c>
      <c r="C52" s="39" t="s">
        <v>8</v>
      </c>
      <c r="D52" s="39"/>
      <c r="E52" s="19">
        <v>22</v>
      </c>
      <c r="F52" s="16">
        <v>55.181800000000003</v>
      </c>
      <c r="G52" s="17">
        <v>72.454545454545453</v>
      </c>
      <c r="H52" s="18">
        <v>0.76160577164366383</v>
      </c>
      <c r="I52" s="29">
        <v>348900</v>
      </c>
    </row>
    <row r="53" spans="1:9" ht="15.6">
      <c r="A53" s="14" t="s">
        <v>471</v>
      </c>
      <c r="B53" s="10" t="s">
        <v>412</v>
      </c>
      <c r="C53" s="40" t="s">
        <v>8</v>
      </c>
      <c r="D53" s="40"/>
      <c r="E53" s="19"/>
      <c r="F53" s="16"/>
      <c r="G53" s="17"/>
      <c r="H53" s="18"/>
      <c r="I53" s="30">
        <v>113800</v>
      </c>
    </row>
    <row r="54" spans="1:9" ht="15.6">
      <c r="A54" s="14" t="s">
        <v>115</v>
      </c>
      <c r="B54" s="10" t="s">
        <v>82</v>
      </c>
      <c r="C54" s="40" t="s">
        <v>14</v>
      </c>
      <c r="D54" s="40" t="s">
        <v>8</v>
      </c>
      <c r="E54" s="19">
        <v>21</v>
      </c>
      <c r="F54" s="16">
        <v>43.285699999999999</v>
      </c>
      <c r="G54" s="17">
        <v>54.476190476190474</v>
      </c>
      <c r="H54" s="18">
        <v>0.7945801573426573</v>
      </c>
      <c r="I54" s="30">
        <v>273700</v>
      </c>
    </row>
    <row r="55" spans="1:9" ht="15.6">
      <c r="A55" s="14" t="s">
        <v>281</v>
      </c>
      <c r="B55" s="10" t="s">
        <v>55</v>
      </c>
      <c r="C55" s="40" t="s">
        <v>8</v>
      </c>
      <c r="D55" s="40"/>
      <c r="E55" s="19">
        <v>24</v>
      </c>
      <c r="F55" s="16">
        <v>59.75</v>
      </c>
      <c r="G55" s="17">
        <v>79.583333333333329</v>
      </c>
      <c r="H55" s="18">
        <v>0.75078534031413613</v>
      </c>
      <c r="I55" s="30">
        <v>377800</v>
      </c>
    </row>
    <row r="56" spans="1:9" ht="15.6">
      <c r="A56" s="14" t="s">
        <v>472</v>
      </c>
      <c r="B56" s="10" t="s">
        <v>412</v>
      </c>
      <c r="C56" s="40" t="s">
        <v>8</v>
      </c>
      <c r="D56" s="40" t="s">
        <v>14</v>
      </c>
      <c r="E56" s="15"/>
      <c r="F56" s="16"/>
      <c r="G56" s="17"/>
      <c r="H56" s="18"/>
      <c r="I56" s="30">
        <v>113800</v>
      </c>
    </row>
    <row r="57" spans="1:9" ht="15.6">
      <c r="A57" s="14" t="s">
        <v>473</v>
      </c>
      <c r="B57" s="10" t="s">
        <v>4</v>
      </c>
      <c r="C57" s="39" t="s">
        <v>8</v>
      </c>
      <c r="D57" s="39"/>
      <c r="E57" s="19"/>
      <c r="F57" s="16"/>
      <c r="G57" s="17"/>
      <c r="H57" s="18"/>
      <c r="I57" s="29">
        <v>113800</v>
      </c>
    </row>
    <row r="58" spans="1:9" ht="15.6">
      <c r="A58" s="14" t="s">
        <v>186</v>
      </c>
      <c r="B58" s="10" t="s">
        <v>412</v>
      </c>
      <c r="C58" s="40" t="s">
        <v>8</v>
      </c>
      <c r="D58" s="40" t="s">
        <v>14</v>
      </c>
      <c r="E58" s="19">
        <v>21</v>
      </c>
      <c r="F58" s="16">
        <v>37.285699999999999</v>
      </c>
      <c r="G58" s="17">
        <v>38.095238095238095</v>
      </c>
      <c r="H58" s="18">
        <v>0.97874962499999996</v>
      </c>
      <c r="I58" s="30">
        <v>235800</v>
      </c>
    </row>
    <row r="59" spans="1:9" ht="15.6">
      <c r="A59" s="14" t="s">
        <v>474</v>
      </c>
      <c r="B59" s="10" t="s">
        <v>24</v>
      </c>
      <c r="C59" s="40" t="s">
        <v>14</v>
      </c>
      <c r="D59" s="40" t="s">
        <v>8</v>
      </c>
      <c r="E59" s="19"/>
      <c r="F59" s="16"/>
      <c r="G59" s="17"/>
      <c r="H59" s="18"/>
      <c r="I59" s="30">
        <v>113800</v>
      </c>
    </row>
    <row r="60" spans="1:9" ht="15.6">
      <c r="A60" s="14" t="s">
        <v>296</v>
      </c>
      <c r="B60" s="10" t="s">
        <v>23</v>
      </c>
      <c r="C60" s="41" t="s">
        <v>397</v>
      </c>
      <c r="D60" s="41" t="s">
        <v>8</v>
      </c>
      <c r="E60" s="19">
        <v>0</v>
      </c>
      <c r="F60" s="16">
        <v>0</v>
      </c>
      <c r="G60" s="17">
        <v>0</v>
      </c>
      <c r="H60" s="18">
        <v>0</v>
      </c>
      <c r="I60" s="31">
        <v>122600</v>
      </c>
    </row>
    <row r="61" spans="1:9" ht="31.2">
      <c r="A61" s="14" t="s">
        <v>230</v>
      </c>
      <c r="B61" s="10" t="s">
        <v>107</v>
      </c>
      <c r="C61" s="40" t="s">
        <v>8</v>
      </c>
      <c r="D61" s="40"/>
      <c r="E61" s="19">
        <v>19</v>
      </c>
      <c r="F61" s="16">
        <v>55.473700000000001</v>
      </c>
      <c r="G61" s="17">
        <v>72.84210526315789</v>
      </c>
      <c r="H61" s="18">
        <v>0.76156091040462437</v>
      </c>
      <c r="I61" s="30">
        <v>350800</v>
      </c>
    </row>
    <row r="62" spans="1:9" ht="15.6">
      <c r="A62" s="14" t="s">
        <v>320</v>
      </c>
      <c r="B62" s="10" t="s">
        <v>24</v>
      </c>
      <c r="C62" s="40" t="s">
        <v>8</v>
      </c>
      <c r="D62" s="40" t="s">
        <v>397</v>
      </c>
      <c r="E62" s="19">
        <v>22</v>
      </c>
      <c r="F62" s="16">
        <v>31.818200000000001</v>
      </c>
      <c r="G62" s="17">
        <v>48.18181818181818</v>
      </c>
      <c r="H62" s="18">
        <v>0.66037773584905668</v>
      </c>
      <c r="I62" s="30">
        <v>201200</v>
      </c>
    </row>
    <row r="63" spans="1:9" ht="15.6">
      <c r="A63" s="14" t="s">
        <v>298</v>
      </c>
      <c r="B63" s="10" t="s">
        <v>23</v>
      </c>
      <c r="C63" s="41" t="s">
        <v>8</v>
      </c>
      <c r="D63" s="41" t="s">
        <v>6</v>
      </c>
      <c r="E63" s="19">
        <v>24</v>
      </c>
      <c r="F63" s="16">
        <v>60.666699999999999</v>
      </c>
      <c r="G63" s="17">
        <v>77.375</v>
      </c>
      <c r="H63" s="18">
        <v>0.78406074313408725</v>
      </c>
      <c r="I63" s="31">
        <v>383600</v>
      </c>
    </row>
    <row r="64" spans="1:9" ht="15.6">
      <c r="A64" s="14" t="s">
        <v>267</v>
      </c>
      <c r="B64" s="10" t="s">
        <v>82</v>
      </c>
      <c r="C64" s="40" t="s">
        <v>8</v>
      </c>
      <c r="D64" s="40" t="s">
        <v>14</v>
      </c>
      <c r="E64" s="19">
        <v>10</v>
      </c>
      <c r="F64" s="16">
        <v>20.3</v>
      </c>
      <c r="G64" s="17">
        <v>25.1</v>
      </c>
      <c r="H64" s="18">
        <v>0.80876494023904377</v>
      </c>
      <c r="I64" s="30">
        <v>133300</v>
      </c>
    </row>
    <row r="65" spans="1:9" ht="15.6">
      <c r="A65" s="14" t="s">
        <v>282</v>
      </c>
      <c r="B65" s="10" t="s">
        <v>55</v>
      </c>
      <c r="C65" s="40" t="s">
        <v>8</v>
      </c>
      <c r="D65" s="40" t="s">
        <v>14</v>
      </c>
      <c r="E65" s="19">
        <v>21</v>
      </c>
      <c r="F65" s="16">
        <v>45.523800000000001</v>
      </c>
      <c r="G65" s="17">
        <v>41.142857142857146</v>
      </c>
      <c r="H65" s="18">
        <v>1.1064812499999999</v>
      </c>
      <c r="I65" s="30">
        <v>287900</v>
      </c>
    </row>
    <row r="66" spans="1:9" ht="31.2">
      <c r="A66" s="14" t="s">
        <v>362</v>
      </c>
      <c r="B66" s="10" t="s">
        <v>105</v>
      </c>
      <c r="C66" s="40" t="s">
        <v>8</v>
      </c>
      <c r="D66" s="40" t="s">
        <v>6</v>
      </c>
      <c r="E66" s="19">
        <v>4</v>
      </c>
      <c r="F66" s="16">
        <v>19.5</v>
      </c>
      <c r="G66" s="17">
        <v>40.25</v>
      </c>
      <c r="H66" s="18">
        <v>0.48447204968944102</v>
      </c>
      <c r="I66" s="30">
        <v>133300</v>
      </c>
    </row>
    <row r="67" spans="1:9" ht="31.2">
      <c r="A67" s="14" t="s">
        <v>423</v>
      </c>
      <c r="B67" s="10" t="s">
        <v>53</v>
      </c>
      <c r="C67" s="39" t="s">
        <v>8</v>
      </c>
      <c r="D67" s="39"/>
      <c r="E67" s="19">
        <v>1</v>
      </c>
      <c r="F67" s="16">
        <v>75</v>
      </c>
      <c r="G67" s="17">
        <v>54</v>
      </c>
      <c r="H67" s="18">
        <v>1.3888888888888888</v>
      </c>
      <c r="I67" s="29">
        <v>237100</v>
      </c>
    </row>
    <row r="68" spans="1:9" ht="31.2">
      <c r="A68" s="14" t="s">
        <v>356</v>
      </c>
      <c r="B68" s="10" t="s">
        <v>105</v>
      </c>
      <c r="C68" s="40" t="s">
        <v>8</v>
      </c>
      <c r="D68" s="40"/>
      <c r="E68" s="19">
        <v>18</v>
      </c>
      <c r="F68" s="16">
        <v>44.944400000000002</v>
      </c>
      <c r="G68" s="17">
        <v>72.222222222222229</v>
      </c>
      <c r="H68" s="18">
        <v>0.62230707692307685</v>
      </c>
      <c r="I68" s="30">
        <v>284200</v>
      </c>
    </row>
    <row r="69" spans="1:9" ht="15.6">
      <c r="A69" s="14" t="s">
        <v>364</v>
      </c>
      <c r="B69" s="10" t="s">
        <v>58</v>
      </c>
      <c r="C69" s="40" t="s">
        <v>8</v>
      </c>
      <c r="D69" s="40" t="s">
        <v>14</v>
      </c>
      <c r="E69" s="19">
        <v>9</v>
      </c>
      <c r="F69" s="16">
        <v>34</v>
      </c>
      <c r="G69" s="17">
        <v>29.555555555555557</v>
      </c>
      <c r="H69" s="18">
        <v>1.1503759398496241</v>
      </c>
      <c r="I69" s="30">
        <v>215000</v>
      </c>
    </row>
    <row r="70" spans="1:9" ht="15.6">
      <c r="A70" s="14" t="s">
        <v>38</v>
      </c>
      <c r="B70" s="10" t="s">
        <v>31</v>
      </c>
      <c r="C70" s="39" t="s">
        <v>8</v>
      </c>
      <c r="D70" s="39"/>
      <c r="E70" s="19">
        <v>21</v>
      </c>
      <c r="F70" s="16">
        <v>57.142899999999997</v>
      </c>
      <c r="G70" s="17">
        <v>72.857142857142861</v>
      </c>
      <c r="H70" s="18">
        <v>0.7843143137254901</v>
      </c>
      <c r="I70" s="29">
        <v>361300</v>
      </c>
    </row>
    <row r="71" spans="1:9" ht="15.6">
      <c r="A71" s="14" t="s">
        <v>345</v>
      </c>
      <c r="B71" s="10" t="s">
        <v>106</v>
      </c>
      <c r="C71" s="39" t="s">
        <v>14</v>
      </c>
      <c r="D71" s="39" t="s">
        <v>8</v>
      </c>
      <c r="E71" s="19">
        <v>21</v>
      </c>
      <c r="F71" s="16">
        <v>47.142899999999997</v>
      </c>
      <c r="G71" s="17">
        <v>75.952380952380949</v>
      </c>
      <c r="H71" s="18">
        <v>0.62069021943573666</v>
      </c>
      <c r="I71" s="29">
        <v>298100</v>
      </c>
    </row>
    <row r="72" spans="1:9" ht="15.6">
      <c r="A72" s="14" t="s">
        <v>39</v>
      </c>
      <c r="B72" s="10" t="s">
        <v>31</v>
      </c>
      <c r="C72" s="39" t="s">
        <v>14</v>
      </c>
      <c r="D72" s="39" t="s">
        <v>8</v>
      </c>
      <c r="E72" s="19">
        <v>22</v>
      </c>
      <c r="F72" s="16">
        <v>41.818199999999997</v>
      </c>
      <c r="G72" s="17">
        <v>34.5</v>
      </c>
      <c r="H72" s="18">
        <v>1.2121217391304346</v>
      </c>
      <c r="I72" s="29">
        <v>264400</v>
      </c>
    </row>
    <row r="73" spans="1:9" ht="31.2">
      <c r="A73" s="14" t="s">
        <v>483</v>
      </c>
      <c r="B73" s="10" t="s">
        <v>104</v>
      </c>
      <c r="C73" s="40" t="s">
        <v>397</v>
      </c>
      <c r="D73" s="40" t="s">
        <v>8</v>
      </c>
      <c r="E73" s="19"/>
      <c r="F73" s="16"/>
      <c r="G73" s="17"/>
      <c r="H73" s="18"/>
      <c r="I73" s="30">
        <v>113800</v>
      </c>
    </row>
    <row r="74" spans="1:9" ht="31.2">
      <c r="A74" s="14" t="s">
        <v>84</v>
      </c>
      <c r="B74" s="10" t="s">
        <v>53</v>
      </c>
      <c r="C74" s="39" t="s">
        <v>8</v>
      </c>
      <c r="D74" s="39" t="s">
        <v>14</v>
      </c>
      <c r="E74" s="19">
        <v>1</v>
      </c>
      <c r="F74" s="16">
        <v>10</v>
      </c>
      <c r="G74" s="17">
        <v>16</v>
      </c>
      <c r="H74" s="18">
        <v>0.625</v>
      </c>
      <c r="I74" s="29">
        <v>133300</v>
      </c>
    </row>
    <row r="75" spans="1:9" ht="15.6">
      <c r="A75" s="14" t="s">
        <v>207</v>
      </c>
      <c r="B75" s="10" t="s">
        <v>22</v>
      </c>
      <c r="C75" s="39" t="s">
        <v>8</v>
      </c>
      <c r="D75" s="39" t="s">
        <v>6</v>
      </c>
      <c r="E75" s="19">
        <v>23</v>
      </c>
      <c r="F75" s="16">
        <v>38</v>
      </c>
      <c r="G75" s="17">
        <v>52</v>
      </c>
      <c r="H75" s="18">
        <v>0.73076923076923073</v>
      </c>
      <c r="I75" s="29">
        <v>240300</v>
      </c>
    </row>
    <row r="76" spans="1:9" ht="15.6">
      <c r="A76" s="14" t="s">
        <v>486</v>
      </c>
      <c r="B76" s="10" t="s">
        <v>411</v>
      </c>
      <c r="C76" s="39" t="s">
        <v>14</v>
      </c>
      <c r="D76" s="39" t="s">
        <v>8</v>
      </c>
      <c r="E76" s="19"/>
      <c r="F76" s="16"/>
      <c r="G76" s="17"/>
      <c r="H76" s="18"/>
      <c r="I76" s="29">
        <v>113800</v>
      </c>
    </row>
    <row r="77" spans="1:9" ht="31.2">
      <c r="A77" s="14" t="s">
        <v>69</v>
      </c>
      <c r="B77" s="10" t="s">
        <v>53</v>
      </c>
      <c r="C77" s="39" t="s">
        <v>397</v>
      </c>
      <c r="D77" s="39" t="s">
        <v>8</v>
      </c>
      <c r="E77" s="19">
        <v>20</v>
      </c>
      <c r="F77" s="16">
        <v>26.3</v>
      </c>
      <c r="G77" s="17">
        <v>41.05</v>
      </c>
      <c r="H77" s="18">
        <v>0.64068209500609019</v>
      </c>
      <c r="I77" s="29">
        <v>166300</v>
      </c>
    </row>
    <row r="78" spans="1:9" ht="15.6">
      <c r="A78" s="14" t="s">
        <v>442</v>
      </c>
      <c r="B78" s="10" t="s">
        <v>31</v>
      </c>
      <c r="C78" s="39" t="s">
        <v>8</v>
      </c>
      <c r="D78" s="39"/>
      <c r="E78" s="19">
        <v>12</v>
      </c>
      <c r="F78" s="16">
        <v>40.5</v>
      </c>
      <c r="G78" s="17">
        <v>40.416666666666664</v>
      </c>
      <c r="H78" s="18">
        <v>1.0020618556701031</v>
      </c>
      <c r="I78" s="29">
        <v>256100</v>
      </c>
    </row>
    <row r="79" spans="1:9" ht="31.2">
      <c r="A79" s="14" t="s">
        <v>488</v>
      </c>
      <c r="B79" s="10" t="s">
        <v>105</v>
      </c>
      <c r="C79" s="40" t="s">
        <v>8</v>
      </c>
      <c r="D79" s="40"/>
      <c r="E79" s="19"/>
      <c r="F79" s="16"/>
      <c r="G79" s="17"/>
      <c r="H79" s="18"/>
      <c r="I79" s="30">
        <v>190900</v>
      </c>
    </row>
    <row r="80" spans="1:9" ht="15.6">
      <c r="A80" s="14" t="s">
        <v>321</v>
      </c>
      <c r="B80" s="10" t="s">
        <v>24</v>
      </c>
      <c r="C80" s="40" t="s">
        <v>6</v>
      </c>
      <c r="D80" s="40" t="s">
        <v>8</v>
      </c>
      <c r="E80" s="19">
        <v>19</v>
      </c>
      <c r="F80" s="16">
        <v>39.157899999999998</v>
      </c>
      <c r="G80" s="17">
        <v>72</v>
      </c>
      <c r="H80" s="18">
        <v>0.54385972222222223</v>
      </c>
      <c r="I80" s="30">
        <v>247600</v>
      </c>
    </row>
    <row r="81" spans="1:9" ht="15.6">
      <c r="A81" s="14" t="s">
        <v>264</v>
      </c>
      <c r="B81" s="10" t="s">
        <v>411</v>
      </c>
      <c r="C81" s="39" t="s">
        <v>8</v>
      </c>
      <c r="D81" s="39"/>
      <c r="E81" s="19">
        <v>13</v>
      </c>
      <c r="F81" s="16">
        <v>44.923099999999998</v>
      </c>
      <c r="G81" s="17">
        <v>56.384615384615387</v>
      </c>
      <c r="H81" s="18">
        <v>0.79672619372442011</v>
      </c>
      <c r="I81" s="29">
        <v>284100</v>
      </c>
    </row>
    <row r="82" spans="1:9" ht="15.6">
      <c r="A82" s="14" t="s">
        <v>285</v>
      </c>
      <c r="B82" s="10" t="s">
        <v>55</v>
      </c>
      <c r="C82" s="40" t="s">
        <v>8</v>
      </c>
      <c r="D82" s="40"/>
      <c r="E82" s="19">
        <v>20</v>
      </c>
      <c r="F82" s="16">
        <v>58.7</v>
      </c>
      <c r="G82" s="17">
        <v>64.3</v>
      </c>
      <c r="H82" s="18">
        <v>0.91290824261275283</v>
      </c>
      <c r="I82" s="30">
        <v>371200</v>
      </c>
    </row>
    <row r="83" spans="1:9" ht="15.6">
      <c r="A83" s="14" t="s">
        <v>433</v>
      </c>
      <c r="B83" s="10" t="s">
        <v>24</v>
      </c>
      <c r="C83" s="40" t="s">
        <v>8</v>
      </c>
      <c r="D83" s="40"/>
      <c r="E83" s="19">
        <v>1</v>
      </c>
      <c r="F83" s="16">
        <v>16</v>
      </c>
      <c r="G83" s="17">
        <v>29</v>
      </c>
      <c r="H83" s="18">
        <v>0.55172413793103448</v>
      </c>
      <c r="I83" s="30">
        <v>133300</v>
      </c>
    </row>
    <row r="84" spans="1:9" ht="31.2">
      <c r="A84" s="14" t="s">
        <v>377</v>
      </c>
      <c r="B84" s="10" t="s">
        <v>105</v>
      </c>
      <c r="C84" s="40" t="s">
        <v>14</v>
      </c>
      <c r="D84" s="40" t="s">
        <v>8</v>
      </c>
      <c r="E84" s="19">
        <v>19</v>
      </c>
      <c r="F84" s="16">
        <v>29.736799999999999</v>
      </c>
      <c r="G84" s="17">
        <v>28.631578947368421</v>
      </c>
      <c r="H84" s="18">
        <v>1.0386014705882352</v>
      </c>
      <c r="I84" s="30">
        <v>188000</v>
      </c>
    </row>
    <row r="85" spans="1:9" ht="31.2">
      <c r="A85" s="14" t="s">
        <v>234</v>
      </c>
      <c r="B85" s="10" t="s">
        <v>107</v>
      </c>
      <c r="C85" s="40" t="s">
        <v>14</v>
      </c>
      <c r="D85" s="40" t="s">
        <v>8</v>
      </c>
      <c r="E85" s="19">
        <v>23</v>
      </c>
      <c r="F85" s="16">
        <v>39.347799999999999</v>
      </c>
      <c r="G85" s="17">
        <v>43.217391304347828</v>
      </c>
      <c r="H85" s="18">
        <v>0.91046217303822929</v>
      </c>
      <c r="I85" s="30">
        <v>248800</v>
      </c>
    </row>
    <row r="86" spans="1:9" ht="15.6">
      <c r="A86" s="14" t="s">
        <v>404</v>
      </c>
      <c r="B86" s="10" t="s">
        <v>24</v>
      </c>
      <c r="C86" s="40" t="s">
        <v>8</v>
      </c>
      <c r="D86" s="40"/>
      <c r="E86" s="19"/>
      <c r="F86" s="16"/>
      <c r="G86" s="17"/>
      <c r="H86" s="18"/>
      <c r="I86" s="30">
        <v>113800</v>
      </c>
    </row>
    <row r="87" spans="1:9" ht="31.2">
      <c r="A87" s="14" t="s">
        <v>370</v>
      </c>
      <c r="B87" s="10" t="s">
        <v>105</v>
      </c>
      <c r="C87" s="40" t="s">
        <v>14</v>
      </c>
      <c r="D87" s="40" t="s">
        <v>8</v>
      </c>
      <c r="E87" s="19">
        <v>7</v>
      </c>
      <c r="F87" s="16">
        <v>22.285699999999999</v>
      </c>
      <c r="G87" s="17">
        <v>38</v>
      </c>
      <c r="H87" s="18">
        <v>0.58646578947368422</v>
      </c>
      <c r="I87" s="30">
        <v>140900</v>
      </c>
    </row>
    <row r="88" spans="1:9" ht="15.6">
      <c r="A88" s="14" t="s">
        <v>322</v>
      </c>
      <c r="B88" s="10" t="s">
        <v>24</v>
      </c>
      <c r="C88" s="40" t="s">
        <v>8</v>
      </c>
      <c r="D88" s="40" t="s">
        <v>6</v>
      </c>
      <c r="E88" s="19">
        <v>21</v>
      </c>
      <c r="F88" s="16">
        <v>40.476199999999999</v>
      </c>
      <c r="G88" s="17">
        <v>57.80952380952381</v>
      </c>
      <c r="H88" s="18">
        <v>0.70016490939044473</v>
      </c>
      <c r="I88" s="30">
        <v>255900</v>
      </c>
    </row>
    <row r="89" spans="1:9" ht="31.2">
      <c r="A89" s="14" t="s">
        <v>71</v>
      </c>
      <c r="B89" s="10" t="s">
        <v>53</v>
      </c>
      <c r="C89" s="39" t="s">
        <v>8</v>
      </c>
      <c r="D89" s="39"/>
      <c r="E89" s="19">
        <v>24</v>
      </c>
      <c r="F89" s="16">
        <v>55.833300000000001</v>
      </c>
      <c r="G89" s="17">
        <v>78.5</v>
      </c>
      <c r="H89" s="18">
        <v>0.71125222929936305</v>
      </c>
      <c r="I89" s="29">
        <v>353000</v>
      </c>
    </row>
    <row r="90" spans="1:9" ht="15.6">
      <c r="A90" s="14" t="s">
        <v>380</v>
      </c>
      <c r="B90" s="10" t="s">
        <v>58</v>
      </c>
      <c r="C90" s="40" t="s">
        <v>14</v>
      </c>
      <c r="D90" s="40" t="s">
        <v>8</v>
      </c>
      <c r="E90" s="19">
        <v>17</v>
      </c>
      <c r="F90" s="16">
        <v>32.941200000000002</v>
      </c>
      <c r="G90" s="17">
        <v>42.823529411764703</v>
      </c>
      <c r="H90" s="18">
        <v>0.76923131868131878</v>
      </c>
      <c r="I90" s="30">
        <v>208300</v>
      </c>
    </row>
    <row r="91" spans="1:9" ht="15.6">
      <c r="A91" s="14" t="s">
        <v>118</v>
      </c>
      <c r="B91" s="10" t="s">
        <v>411</v>
      </c>
      <c r="C91" s="39" t="s">
        <v>8</v>
      </c>
      <c r="D91" s="39" t="s">
        <v>14</v>
      </c>
      <c r="E91" s="19">
        <v>17</v>
      </c>
      <c r="F91" s="16">
        <v>33.7059</v>
      </c>
      <c r="G91" s="17">
        <v>34.647058823529413</v>
      </c>
      <c r="H91" s="18">
        <v>0.97283582342954156</v>
      </c>
      <c r="I91" s="29">
        <v>213100</v>
      </c>
    </row>
    <row r="92" spans="1:9" ht="15.6">
      <c r="A92" s="14" t="s">
        <v>210</v>
      </c>
      <c r="B92" s="10" t="s">
        <v>106</v>
      </c>
      <c r="C92" s="39" t="s">
        <v>8</v>
      </c>
      <c r="D92" s="39" t="s">
        <v>14</v>
      </c>
      <c r="E92" s="19">
        <v>0</v>
      </c>
      <c r="F92" s="16">
        <v>0</v>
      </c>
      <c r="G92" s="17">
        <v>0</v>
      </c>
      <c r="H92" s="18">
        <v>0</v>
      </c>
      <c r="I92" s="29">
        <v>113800</v>
      </c>
    </row>
    <row r="93" spans="1:9" ht="15.6">
      <c r="A93" s="14" t="s">
        <v>224</v>
      </c>
      <c r="B93" s="10" t="s">
        <v>22</v>
      </c>
      <c r="C93" s="39" t="s">
        <v>8</v>
      </c>
      <c r="D93" s="39"/>
      <c r="E93" s="19">
        <v>0</v>
      </c>
      <c r="F93" s="16">
        <v>0</v>
      </c>
      <c r="G93" s="17">
        <v>0</v>
      </c>
      <c r="H93" s="18">
        <v>0</v>
      </c>
      <c r="I93" s="29">
        <v>113800</v>
      </c>
    </row>
    <row r="94" spans="1:9" ht="31.2">
      <c r="A94" s="14" t="s">
        <v>371</v>
      </c>
      <c r="B94" s="10" t="s">
        <v>105</v>
      </c>
      <c r="C94" s="40" t="s">
        <v>8</v>
      </c>
      <c r="D94" s="40"/>
      <c r="E94" s="19">
        <v>24</v>
      </c>
      <c r="F94" s="16">
        <v>69.083299999999994</v>
      </c>
      <c r="G94" s="17">
        <v>78</v>
      </c>
      <c r="H94" s="18">
        <v>0.88568333333333327</v>
      </c>
      <c r="I94" s="30">
        <v>436800</v>
      </c>
    </row>
    <row r="95" spans="1:9" ht="15.6">
      <c r="A95" s="14" t="s">
        <v>102</v>
      </c>
      <c r="B95" s="10" t="s">
        <v>58</v>
      </c>
      <c r="C95" s="40" t="s">
        <v>8</v>
      </c>
      <c r="D95" s="40"/>
      <c r="E95" s="19">
        <v>16</v>
      </c>
      <c r="F95" s="16">
        <v>25.352900000000002</v>
      </c>
      <c r="G95" s="17">
        <v>41.9375</v>
      </c>
      <c r="H95" s="18">
        <v>0.60454008941877801</v>
      </c>
      <c r="I95" s="30">
        <v>160300</v>
      </c>
    </row>
    <row r="96" spans="1:9" ht="15.6">
      <c r="A96" s="14" t="s">
        <v>269</v>
      </c>
      <c r="B96" s="10" t="s">
        <v>411</v>
      </c>
      <c r="C96" s="39" t="s">
        <v>8</v>
      </c>
      <c r="D96" s="39" t="s">
        <v>536</v>
      </c>
      <c r="E96" s="19">
        <v>19</v>
      </c>
      <c r="F96" s="16">
        <v>48.263199999999998</v>
      </c>
      <c r="G96" s="17">
        <v>72</v>
      </c>
      <c r="H96" s="18">
        <v>0.67032222222222215</v>
      </c>
      <c r="I96" s="29">
        <v>305200</v>
      </c>
    </row>
    <row r="97" spans="1:9" ht="15.6">
      <c r="A97" s="14" t="s">
        <v>109</v>
      </c>
      <c r="B97" s="10" t="s">
        <v>58</v>
      </c>
      <c r="C97" s="40" t="s">
        <v>8</v>
      </c>
      <c r="D97" s="40"/>
      <c r="E97" s="19">
        <v>13</v>
      </c>
      <c r="F97" s="16">
        <v>38.384599999999999</v>
      </c>
      <c r="G97" s="17">
        <v>49.769230769230766</v>
      </c>
      <c r="H97" s="18">
        <v>0.77125162287480686</v>
      </c>
      <c r="I97" s="30">
        <v>242700</v>
      </c>
    </row>
    <row r="98" spans="1:9" ht="31.2">
      <c r="A98" s="14" t="s">
        <v>373</v>
      </c>
      <c r="B98" s="10" t="s">
        <v>105</v>
      </c>
      <c r="C98" s="40" t="s">
        <v>14</v>
      </c>
      <c r="D98" s="40" t="s">
        <v>8</v>
      </c>
      <c r="E98" s="19">
        <v>21</v>
      </c>
      <c r="F98" s="16">
        <v>61.619</v>
      </c>
      <c r="G98" s="17">
        <v>57.904761904761905</v>
      </c>
      <c r="H98" s="18">
        <v>1.0641439144736842</v>
      </c>
      <c r="I98" s="30">
        <v>389600</v>
      </c>
    </row>
    <row r="99" spans="1:9" ht="15.6">
      <c r="A99" s="14" t="s">
        <v>120</v>
      </c>
      <c r="B99" s="10" t="s">
        <v>82</v>
      </c>
      <c r="C99" s="40" t="s">
        <v>8</v>
      </c>
      <c r="D99" s="40"/>
      <c r="E99" s="19">
        <v>22</v>
      </c>
      <c r="F99" s="16">
        <v>54.045499999999997</v>
      </c>
      <c r="G99" s="17">
        <v>74.818181818181813</v>
      </c>
      <c r="H99" s="18">
        <v>0.72235783718104496</v>
      </c>
      <c r="I99" s="30">
        <v>341700</v>
      </c>
    </row>
    <row r="100" spans="1:9" ht="15.6">
      <c r="A100" s="14" t="s">
        <v>496</v>
      </c>
      <c r="B100" s="10" t="s">
        <v>58</v>
      </c>
      <c r="C100" s="40" t="s">
        <v>8</v>
      </c>
      <c r="D100" s="40"/>
      <c r="E100" s="19"/>
      <c r="F100" s="16"/>
      <c r="G100" s="17"/>
      <c r="H100" s="18"/>
      <c r="I100" s="30">
        <v>164000</v>
      </c>
    </row>
    <row r="101" spans="1:9" ht="15.6">
      <c r="A101" s="14" t="s">
        <v>192</v>
      </c>
      <c r="B101" s="10" t="s">
        <v>106</v>
      </c>
      <c r="C101" s="39" t="s">
        <v>8</v>
      </c>
      <c r="D101" s="39" t="s">
        <v>6</v>
      </c>
      <c r="E101" s="19">
        <v>23</v>
      </c>
      <c r="F101" s="16">
        <v>39.391300000000001</v>
      </c>
      <c r="G101" s="17">
        <v>67.478260869565219</v>
      </c>
      <c r="H101" s="18">
        <v>0.58376282216494846</v>
      </c>
      <c r="I101" s="29">
        <v>249100</v>
      </c>
    </row>
    <row r="102" spans="1:9" ht="31.2">
      <c r="A102" s="14" t="s">
        <v>96</v>
      </c>
      <c r="B102" s="10" t="s">
        <v>104</v>
      </c>
      <c r="C102" s="40" t="s">
        <v>8</v>
      </c>
      <c r="D102" s="40" t="s">
        <v>14</v>
      </c>
      <c r="E102" s="19">
        <v>19</v>
      </c>
      <c r="F102" s="16">
        <v>60.8947</v>
      </c>
      <c r="G102" s="17">
        <v>53.421052631578945</v>
      </c>
      <c r="H102" s="18">
        <v>1.13990078817734</v>
      </c>
      <c r="I102" s="30">
        <v>385000</v>
      </c>
    </row>
    <row r="103" spans="1:9" ht="15.6">
      <c r="A103" s="14" t="s">
        <v>121</v>
      </c>
      <c r="B103" s="10" t="s">
        <v>82</v>
      </c>
      <c r="C103" s="40" t="s">
        <v>8</v>
      </c>
      <c r="D103" s="40"/>
      <c r="E103" s="19">
        <v>19</v>
      </c>
      <c r="F103" s="16">
        <v>39.1053</v>
      </c>
      <c r="G103" s="17">
        <v>60.473684210526315</v>
      </c>
      <c r="H103" s="18">
        <v>0.64664986945169711</v>
      </c>
      <c r="I103" s="30">
        <v>247300</v>
      </c>
    </row>
    <row r="104" spans="1:9" ht="15.6">
      <c r="A104" s="14" t="s">
        <v>501</v>
      </c>
      <c r="B104" s="10" t="s">
        <v>55</v>
      </c>
      <c r="C104" s="40" t="s">
        <v>6</v>
      </c>
      <c r="D104" s="40" t="s">
        <v>8</v>
      </c>
      <c r="E104" s="19"/>
      <c r="F104" s="16"/>
      <c r="G104" s="17"/>
      <c r="H104" s="18"/>
      <c r="I104" s="30">
        <v>113800</v>
      </c>
    </row>
    <row r="105" spans="1:9" ht="15.6">
      <c r="A105" s="14" t="s">
        <v>348</v>
      </c>
      <c r="B105" s="10" t="s">
        <v>411</v>
      </c>
      <c r="C105" s="39" t="s">
        <v>8</v>
      </c>
      <c r="D105" s="39" t="s">
        <v>14</v>
      </c>
      <c r="E105" s="19">
        <v>16</v>
      </c>
      <c r="F105" s="16">
        <v>41.6875</v>
      </c>
      <c r="G105" s="17">
        <v>48.0625</v>
      </c>
      <c r="H105" s="18">
        <v>0.86736020806241876</v>
      </c>
      <c r="I105" s="29">
        <v>263600</v>
      </c>
    </row>
    <row r="106" spans="1:9" ht="31.2">
      <c r="A106" s="14" t="s">
        <v>238</v>
      </c>
      <c r="B106" s="10" t="s">
        <v>107</v>
      </c>
      <c r="C106" s="40" t="s">
        <v>14</v>
      </c>
      <c r="D106" s="40" t="s">
        <v>8</v>
      </c>
      <c r="E106" s="19">
        <v>24</v>
      </c>
      <c r="F106" s="16">
        <v>47.708300000000001</v>
      </c>
      <c r="G106" s="17">
        <v>50.5</v>
      </c>
      <c r="H106" s="18">
        <v>0.94471881188118811</v>
      </c>
      <c r="I106" s="30">
        <v>301700</v>
      </c>
    </row>
    <row r="107" spans="1:9" ht="15.6">
      <c r="A107" s="14" t="s">
        <v>131</v>
      </c>
      <c r="B107" s="10" t="s">
        <v>82</v>
      </c>
      <c r="C107" s="40" t="s">
        <v>8</v>
      </c>
      <c r="D107" s="40" t="s">
        <v>397</v>
      </c>
      <c r="E107" s="19">
        <v>1</v>
      </c>
      <c r="F107" s="16">
        <v>63</v>
      </c>
      <c r="G107" s="17">
        <v>80</v>
      </c>
      <c r="H107" s="18">
        <v>0.78749999999999998</v>
      </c>
      <c r="I107" s="30">
        <v>219100</v>
      </c>
    </row>
    <row r="108" spans="1:9" ht="15.6">
      <c r="A108" s="14" t="s">
        <v>212</v>
      </c>
      <c r="B108" s="10" t="s">
        <v>23</v>
      </c>
      <c r="C108" s="41" t="s">
        <v>8</v>
      </c>
      <c r="D108" s="41" t="s">
        <v>14</v>
      </c>
      <c r="E108" s="19">
        <v>5</v>
      </c>
      <c r="F108" s="16">
        <v>33.799999999999997</v>
      </c>
      <c r="G108" s="17">
        <v>28.4</v>
      </c>
      <c r="H108" s="18">
        <v>1.1901408450704225</v>
      </c>
      <c r="I108" s="31">
        <v>192400</v>
      </c>
    </row>
    <row r="109" spans="1:9" ht="15.6">
      <c r="A109" s="14" t="s">
        <v>239</v>
      </c>
      <c r="B109" s="10" t="s">
        <v>22</v>
      </c>
      <c r="C109" s="39" t="s">
        <v>8</v>
      </c>
      <c r="D109" s="39" t="s">
        <v>14</v>
      </c>
      <c r="E109" s="19">
        <v>24</v>
      </c>
      <c r="F109" s="16">
        <v>30.708300000000001</v>
      </c>
      <c r="G109" s="17">
        <v>36.083333333333336</v>
      </c>
      <c r="H109" s="18">
        <v>0.85103833718244803</v>
      </c>
      <c r="I109" s="29">
        <v>194200</v>
      </c>
    </row>
    <row r="110" spans="1:9" ht="15.6">
      <c r="A110" s="14" t="s">
        <v>16</v>
      </c>
      <c r="B110" s="10" t="s">
        <v>4</v>
      </c>
      <c r="C110" s="39" t="s">
        <v>6</v>
      </c>
      <c r="D110" s="39" t="s">
        <v>8</v>
      </c>
      <c r="E110" s="19">
        <v>22</v>
      </c>
      <c r="F110" s="16">
        <v>36.7273</v>
      </c>
      <c r="G110" s="17">
        <v>58.545454545454547</v>
      </c>
      <c r="H110" s="18">
        <v>0.62732965838509314</v>
      </c>
      <c r="I110" s="29">
        <v>232200</v>
      </c>
    </row>
    <row r="111" spans="1:9" ht="15.6">
      <c r="A111" s="14" t="s">
        <v>384</v>
      </c>
      <c r="B111" s="10" t="s">
        <v>4</v>
      </c>
      <c r="C111" s="39" t="s">
        <v>14</v>
      </c>
      <c r="D111" s="39" t="s">
        <v>8</v>
      </c>
      <c r="E111" s="19">
        <v>11</v>
      </c>
      <c r="F111" s="16">
        <v>24.818200000000001</v>
      </c>
      <c r="G111" s="17">
        <v>25.09090909090909</v>
      </c>
      <c r="H111" s="18">
        <v>0.98913115942028995</v>
      </c>
      <c r="I111" s="29">
        <v>156900</v>
      </c>
    </row>
    <row r="112" spans="1:9" ht="15.6">
      <c r="A112" s="14" t="s">
        <v>44</v>
      </c>
      <c r="B112" s="10" t="s">
        <v>31</v>
      </c>
      <c r="C112" s="39" t="s">
        <v>8</v>
      </c>
      <c r="D112" s="39" t="s">
        <v>14</v>
      </c>
      <c r="E112" s="19">
        <v>0</v>
      </c>
      <c r="F112" s="16">
        <v>0</v>
      </c>
      <c r="G112" s="17">
        <v>0</v>
      </c>
      <c r="H112" s="18">
        <v>0</v>
      </c>
      <c r="I112" s="29">
        <v>143200</v>
      </c>
    </row>
    <row r="113" spans="1:9" ht="15.6">
      <c r="A113" s="14" t="s">
        <v>420</v>
      </c>
      <c r="B113" s="10" t="s">
        <v>106</v>
      </c>
      <c r="C113" s="39" t="s">
        <v>14</v>
      </c>
      <c r="D113" s="39" t="s">
        <v>8</v>
      </c>
      <c r="E113" s="19">
        <v>18</v>
      </c>
      <c r="F113" s="16">
        <v>38.6111</v>
      </c>
      <c r="G113" s="17">
        <v>48.777777777777779</v>
      </c>
      <c r="H113" s="18">
        <v>0.79157152619589977</v>
      </c>
      <c r="I113" s="29">
        <v>244100</v>
      </c>
    </row>
    <row r="114" spans="1:9" ht="31.2">
      <c r="A114" s="14" t="s">
        <v>374</v>
      </c>
      <c r="B114" s="10" t="s">
        <v>105</v>
      </c>
      <c r="C114" s="40" t="s">
        <v>8</v>
      </c>
      <c r="D114" s="40"/>
      <c r="E114" s="19">
        <v>0</v>
      </c>
      <c r="F114" s="16">
        <v>0</v>
      </c>
      <c r="G114" s="17">
        <v>0</v>
      </c>
      <c r="H114" s="18">
        <v>0</v>
      </c>
      <c r="I114" s="30">
        <v>122600</v>
      </c>
    </row>
    <row r="115" spans="1:9" ht="15.6">
      <c r="A115" s="14" t="s">
        <v>213</v>
      </c>
      <c r="B115" s="10" t="s">
        <v>22</v>
      </c>
      <c r="C115" s="39" t="s">
        <v>8</v>
      </c>
      <c r="D115" s="39" t="s">
        <v>14</v>
      </c>
      <c r="E115" s="19">
        <v>0</v>
      </c>
      <c r="F115" s="16">
        <v>0</v>
      </c>
      <c r="G115" s="17">
        <v>0</v>
      </c>
      <c r="H115" s="18">
        <v>0</v>
      </c>
      <c r="I115" s="29">
        <v>113800</v>
      </c>
    </row>
    <row r="116" spans="1:9" ht="15.6">
      <c r="A116" s="14" t="s">
        <v>214</v>
      </c>
      <c r="B116" s="10" t="s">
        <v>22</v>
      </c>
      <c r="C116" s="39" t="s">
        <v>8</v>
      </c>
      <c r="D116" s="39" t="s">
        <v>14</v>
      </c>
      <c r="E116" s="19">
        <v>24</v>
      </c>
      <c r="F116" s="16">
        <v>56.208300000000001</v>
      </c>
      <c r="G116" s="17">
        <v>72.333333333333329</v>
      </c>
      <c r="H116" s="18">
        <v>0.77707327188940101</v>
      </c>
      <c r="I116" s="29">
        <v>355400</v>
      </c>
    </row>
    <row r="117" spans="1:9" ht="15.6">
      <c r="A117" s="14" t="s">
        <v>511</v>
      </c>
      <c r="B117" s="10" t="s">
        <v>24</v>
      </c>
      <c r="C117" s="40" t="s">
        <v>8</v>
      </c>
      <c r="D117" s="40"/>
      <c r="E117" s="19"/>
      <c r="F117" s="16"/>
      <c r="G117" s="17"/>
      <c r="H117" s="18"/>
      <c r="I117" s="30">
        <v>161200</v>
      </c>
    </row>
    <row r="118" spans="1:9" ht="15.6">
      <c r="A118" s="14" t="s">
        <v>17</v>
      </c>
      <c r="B118" s="10" t="s">
        <v>4</v>
      </c>
      <c r="C118" s="39" t="s">
        <v>8</v>
      </c>
      <c r="D118" s="39" t="s">
        <v>14</v>
      </c>
      <c r="E118" s="19">
        <v>21</v>
      </c>
      <c r="F118" s="16">
        <v>76.1905</v>
      </c>
      <c r="G118" s="17">
        <v>62.761904761904759</v>
      </c>
      <c r="H118" s="18">
        <v>1.2139609256449166</v>
      </c>
      <c r="I118" s="29">
        <v>481800</v>
      </c>
    </row>
    <row r="119" spans="1:9" ht="15.6">
      <c r="A119" s="14" t="s">
        <v>124</v>
      </c>
      <c r="B119" s="10" t="s">
        <v>82</v>
      </c>
      <c r="C119" s="40" t="s">
        <v>8</v>
      </c>
      <c r="D119" s="40" t="s">
        <v>14</v>
      </c>
      <c r="E119" s="19">
        <v>16</v>
      </c>
      <c r="F119" s="16">
        <v>22.8125</v>
      </c>
      <c r="G119" s="17">
        <v>30.3125</v>
      </c>
      <c r="H119" s="18">
        <v>0.75257731958762886</v>
      </c>
      <c r="I119" s="30">
        <v>144200</v>
      </c>
    </row>
    <row r="120" spans="1:9" ht="15.6">
      <c r="A120" s="14" t="s">
        <v>135</v>
      </c>
      <c r="B120" s="10" t="s">
        <v>55</v>
      </c>
      <c r="C120" s="40" t="s">
        <v>8</v>
      </c>
      <c r="D120" s="40" t="s">
        <v>536</v>
      </c>
      <c r="E120" s="19">
        <v>14</v>
      </c>
      <c r="F120" s="16">
        <v>32.428600000000003</v>
      </c>
      <c r="G120" s="17">
        <v>47.571428571428569</v>
      </c>
      <c r="H120" s="18">
        <v>0.68168228228228234</v>
      </c>
      <c r="I120" s="30">
        <v>205100</v>
      </c>
    </row>
    <row r="121" spans="1:9" ht="31.2">
      <c r="A121" s="14" t="s">
        <v>169</v>
      </c>
      <c r="B121" s="10" t="s">
        <v>104</v>
      </c>
      <c r="C121" s="40" t="s">
        <v>8</v>
      </c>
      <c r="D121" s="40" t="s">
        <v>536</v>
      </c>
      <c r="E121" s="19">
        <v>22</v>
      </c>
      <c r="F121" s="16">
        <v>53.7273</v>
      </c>
      <c r="G121" s="17">
        <v>57.636363636363633</v>
      </c>
      <c r="H121" s="18">
        <v>0.93217712933753949</v>
      </c>
      <c r="I121" s="30">
        <v>339700</v>
      </c>
    </row>
    <row r="122" spans="1:9" ht="15.6">
      <c r="A122" s="14" t="s">
        <v>126</v>
      </c>
      <c r="B122" s="10" t="s">
        <v>82</v>
      </c>
      <c r="C122" s="40" t="s">
        <v>397</v>
      </c>
      <c r="D122" s="40" t="s">
        <v>8</v>
      </c>
      <c r="E122" s="19">
        <v>19</v>
      </c>
      <c r="F122" s="16">
        <v>58.1053</v>
      </c>
      <c r="G122" s="17">
        <v>75.421052631578945</v>
      </c>
      <c r="H122" s="18">
        <v>0.77041221214235867</v>
      </c>
      <c r="I122" s="30">
        <v>367400</v>
      </c>
    </row>
    <row r="123" spans="1:9" ht="15.6">
      <c r="A123" s="14" t="s">
        <v>399</v>
      </c>
      <c r="B123" s="10" t="s">
        <v>106</v>
      </c>
      <c r="C123" s="39" t="s">
        <v>8</v>
      </c>
      <c r="D123" s="39" t="s">
        <v>14</v>
      </c>
      <c r="E123" s="19">
        <v>21</v>
      </c>
      <c r="F123" s="16">
        <v>38.047600000000003</v>
      </c>
      <c r="G123" s="17">
        <v>42.095238095238095</v>
      </c>
      <c r="H123" s="18">
        <v>0.90384570135746611</v>
      </c>
      <c r="I123" s="29">
        <v>240600</v>
      </c>
    </row>
    <row r="124" spans="1:9" ht="15.6">
      <c r="A124" s="14" t="s">
        <v>286</v>
      </c>
      <c r="B124" s="10" t="s">
        <v>55</v>
      </c>
      <c r="C124" s="40" t="s">
        <v>8</v>
      </c>
      <c r="D124" s="40" t="s">
        <v>14</v>
      </c>
      <c r="E124" s="19">
        <v>22</v>
      </c>
      <c r="F124" s="16">
        <v>31.5</v>
      </c>
      <c r="G124" s="17">
        <v>31.954545454545453</v>
      </c>
      <c r="H124" s="18">
        <v>0.98577524893314372</v>
      </c>
      <c r="I124" s="30">
        <v>199200</v>
      </c>
    </row>
    <row r="125" spans="1:9" ht="15.6">
      <c r="A125" s="14" t="s">
        <v>307</v>
      </c>
      <c r="B125" s="10" t="s">
        <v>23</v>
      </c>
      <c r="C125" s="41" t="s">
        <v>8</v>
      </c>
      <c r="D125" s="41"/>
      <c r="E125" s="19">
        <v>24</v>
      </c>
      <c r="F125" s="16">
        <v>51.541699999999999</v>
      </c>
      <c r="G125" s="17">
        <v>63.25</v>
      </c>
      <c r="H125" s="18">
        <v>0.81488853754940704</v>
      </c>
      <c r="I125" s="31">
        <v>325900</v>
      </c>
    </row>
    <row r="126" spans="1:9" ht="15.6">
      <c r="A126" s="14" t="s">
        <v>340</v>
      </c>
      <c r="B126" s="10" t="s">
        <v>106</v>
      </c>
      <c r="C126" s="39" t="s">
        <v>8</v>
      </c>
      <c r="D126" s="39"/>
      <c r="E126" s="19">
        <v>6</v>
      </c>
      <c r="F126" s="16">
        <v>32.5</v>
      </c>
      <c r="G126" s="17">
        <v>50.833333333333336</v>
      </c>
      <c r="H126" s="18">
        <v>0.6393442622950819</v>
      </c>
      <c r="I126" s="29">
        <v>185000</v>
      </c>
    </row>
    <row r="127" spans="1:9" ht="15.6">
      <c r="A127" s="14" t="s">
        <v>149</v>
      </c>
      <c r="B127" s="10" t="s">
        <v>28</v>
      </c>
      <c r="C127" s="39" t="s">
        <v>8</v>
      </c>
      <c r="D127" s="39"/>
      <c r="E127" s="19">
        <v>5</v>
      </c>
      <c r="F127" s="16">
        <v>55.8</v>
      </c>
      <c r="G127" s="17">
        <v>63.4</v>
      </c>
      <c r="H127" s="18">
        <v>0.88012618296529965</v>
      </c>
      <c r="I127" s="29">
        <v>282300</v>
      </c>
    </row>
    <row r="128" spans="1:9" ht="15.6">
      <c r="A128" s="14" t="s">
        <v>290</v>
      </c>
      <c r="B128" s="10" t="s">
        <v>55</v>
      </c>
      <c r="C128" s="40" t="s">
        <v>8</v>
      </c>
      <c r="D128" s="40"/>
      <c r="E128" s="19">
        <v>0</v>
      </c>
      <c r="F128" s="16">
        <v>0</v>
      </c>
      <c r="G128" s="17">
        <v>0</v>
      </c>
      <c r="H128" s="18">
        <v>0</v>
      </c>
      <c r="I128" s="30">
        <v>136500</v>
      </c>
    </row>
    <row r="129" spans="1:9" ht="15.6">
      <c r="A129" s="14" t="s">
        <v>150</v>
      </c>
      <c r="B129" s="10" t="s">
        <v>82</v>
      </c>
      <c r="C129" s="40" t="s">
        <v>8</v>
      </c>
      <c r="D129" s="39"/>
      <c r="E129" s="19">
        <v>18</v>
      </c>
      <c r="F129" s="16">
        <v>40.722200000000001</v>
      </c>
      <c r="G129" s="17">
        <v>69.777777777777771</v>
      </c>
      <c r="H129" s="18">
        <v>0.58359840764331217</v>
      </c>
      <c r="I129" s="30">
        <v>257500</v>
      </c>
    </row>
    <row r="130" spans="1:9" ht="15.6">
      <c r="A130" s="14" t="s">
        <v>258</v>
      </c>
      <c r="B130" s="10" t="s">
        <v>55</v>
      </c>
      <c r="C130" s="40" t="s">
        <v>8</v>
      </c>
      <c r="D130" s="40" t="s">
        <v>14</v>
      </c>
      <c r="E130" s="19">
        <v>11</v>
      </c>
      <c r="F130" s="16">
        <v>33.818199999999997</v>
      </c>
      <c r="G130" s="17">
        <v>32.18181818181818</v>
      </c>
      <c r="H130" s="18">
        <v>1.0508480225988701</v>
      </c>
      <c r="I130" s="30">
        <v>213800</v>
      </c>
    </row>
    <row r="131" spans="1:9" ht="15.6">
      <c r="A131" s="14" t="s">
        <v>337</v>
      </c>
      <c r="B131" s="10" t="s">
        <v>106</v>
      </c>
      <c r="C131" s="39" t="s">
        <v>8</v>
      </c>
      <c r="D131" s="39" t="s">
        <v>397</v>
      </c>
      <c r="E131" s="19">
        <v>6</v>
      </c>
      <c r="F131" s="16">
        <v>37.333300000000001</v>
      </c>
      <c r="G131" s="17">
        <v>41.5</v>
      </c>
      <c r="H131" s="18">
        <v>0.89959759036144582</v>
      </c>
      <c r="I131" s="29">
        <v>212500</v>
      </c>
    </row>
    <row r="132" spans="1:9" ht="15.6">
      <c r="A132" s="14" t="s">
        <v>138</v>
      </c>
      <c r="B132" s="10" t="s">
        <v>28</v>
      </c>
      <c r="C132" s="39" t="s">
        <v>8</v>
      </c>
      <c r="D132" s="41"/>
      <c r="E132" s="19">
        <v>19</v>
      </c>
      <c r="F132" s="16">
        <v>54.736800000000002</v>
      </c>
      <c r="G132" s="17">
        <v>79.15789473684211</v>
      </c>
      <c r="H132" s="18">
        <v>0.69148882978723403</v>
      </c>
      <c r="I132" s="29">
        <v>346100</v>
      </c>
    </row>
    <row r="133" spans="1:9" ht="15.6">
      <c r="A133" s="14" t="s">
        <v>328</v>
      </c>
      <c r="B133" s="10" t="s">
        <v>24</v>
      </c>
      <c r="C133" s="40" t="s">
        <v>8</v>
      </c>
      <c r="D133" s="40"/>
      <c r="E133" s="19">
        <v>19</v>
      </c>
      <c r="F133" s="16">
        <v>39.157899999999998</v>
      </c>
      <c r="G133" s="17">
        <v>72.631578947368425</v>
      </c>
      <c r="H133" s="18">
        <v>0.53913050724637679</v>
      </c>
      <c r="I133" s="30">
        <v>247600</v>
      </c>
    </row>
    <row r="134" spans="1:9" ht="31.2">
      <c r="A134" s="14" t="s">
        <v>171</v>
      </c>
      <c r="B134" s="10" t="s">
        <v>104</v>
      </c>
      <c r="C134" s="39" t="s">
        <v>8</v>
      </c>
      <c r="D134" s="41"/>
      <c r="E134" s="19">
        <v>9</v>
      </c>
      <c r="F134" s="16">
        <v>58.222200000000001</v>
      </c>
      <c r="G134" s="17">
        <v>80</v>
      </c>
      <c r="H134" s="18">
        <v>0.72777749999999997</v>
      </c>
      <c r="I134" s="30">
        <v>368100</v>
      </c>
    </row>
    <row r="135" spans="1:9" ht="15.6">
      <c r="A135" s="14" t="s">
        <v>221</v>
      </c>
      <c r="B135" s="10" t="s">
        <v>22</v>
      </c>
      <c r="C135" s="39" t="s">
        <v>8</v>
      </c>
      <c r="D135" s="39"/>
      <c r="E135" s="19">
        <v>19</v>
      </c>
      <c r="F135" s="16">
        <v>58.157899999999998</v>
      </c>
      <c r="G135" s="17">
        <v>79.421052631578945</v>
      </c>
      <c r="H135" s="18">
        <v>0.73227309476474489</v>
      </c>
      <c r="I135" s="29">
        <v>367700</v>
      </c>
    </row>
    <row r="136" spans="1:9" ht="31.2">
      <c r="A136" s="14" t="s">
        <v>288</v>
      </c>
      <c r="B136" s="10" t="s">
        <v>104</v>
      </c>
      <c r="C136" s="40" t="s">
        <v>8</v>
      </c>
      <c r="D136" s="40"/>
      <c r="E136" s="19">
        <v>5</v>
      </c>
      <c r="F136" s="16">
        <v>37.4</v>
      </c>
      <c r="G136" s="17">
        <v>43.4</v>
      </c>
      <c r="H136" s="18">
        <v>0.86175115207373276</v>
      </c>
      <c r="I136" s="30">
        <v>189200</v>
      </c>
    </row>
    <row r="137" spans="1:9" ht="15.6">
      <c r="A137" s="14" t="s">
        <v>522</v>
      </c>
      <c r="B137" s="10" t="s">
        <v>23</v>
      </c>
      <c r="C137" s="41" t="s">
        <v>8</v>
      </c>
      <c r="D137" s="41"/>
      <c r="E137" s="19"/>
      <c r="F137" s="16"/>
      <c r="G137" s="17"/>
      <c r="H137" s="18"/>
      <c r="I137" s="31">
        <v>113800</v>
      </c>
    </row>
    <row r="138" spans="1:9" ht="15.6">
      <c r="A138" s="14" t="s">
        <v>329</v>
      </c>
      <c r="B138" s="10" t="s">
        <v>24</v>
      </c>
      <c r="C138" s="40" t="s">
        <v>8</v>
      </c>
      <c r="D138" s="40" t="s">
        <v>14</v>
      </c>
      <c r="E138" s="19">
        <v>23</v>
      </c>
      <c r="F138" s="16">
        <v>41.478299999999997</v>
      </c>
      <c r="G138" s="17">
        <v>49.695652173913047</v>
      </c>
      <c r="H138" s="18">
        <v>0.83464645669291326</v>
      </c>
      <c r="I138" s="30">
        <v>262300</v>
      </c>
    </row>
    <row r="139" spans="1:9" ht="15.6">
      <c r="A139" s="14" t="s">
        <v>194</v>
      </c>
      <c r="B139" s="10" t="s">
        <v>412</v>
      </c>
      <c r="C139" s="40" t="s">
        <v>536</v>
      </c>
      <c r="D139" s="40" t="s">
        <v>8</v>
      </c>
      <c r="E139" s="19">
        <v>17</v>
      </c>
      <c r="F139" s="16">
        <v>52.117600000000003</v>
      </c>
      <c r="G139" s="17">
        <v>68.882352941176464</v>
      </c>
      <c r="H139" s="18">
        <v>0.75661759180187882</v>
      </c>
      <c r="I139" s="30">
        <v>329500</v>
      </c>
    </row>
    <row r="140" spans="1:9" ht="15.6">
      <c r="A140" s="14" t="s">
        <v>261</v>
      </c>
      <c r="B140" s="10" t="s">
        <v>411</v>
      </c>
      <c r="C140" s="39" t="s">
        <v>6</v>
      </c>
      <c r="D140" s="39" t="s">
        <v>8</v>
      </c>
      <c r="E140" s="19">
        <v>20</v>
      </c>
      <c r="F140" s="16">
        <v>44.25</v>
      </c>
      <c r="G140" s="17">
        <v>65.3</v>
      </c>
      <c r="H140" s="18">
        <v>0.6776416539050536</v>
      </c>
      <c r="I140" s="29">
        <v>279800</v>
      </c>
    </row>
    <row r="141" spans="1:9" ht="15.6">
      <c r="A141" s="14" t="s">
        <v>523</v>
      </c>
      <c r="B141" s="10" t="s">
        <v>106</v>
      </c>
      <c r="C141" s="39" t="s">
        <v>8</v>
      </c>
      <c r="D141" s="39"/>
      <c r="E141" s="19"/>
      <c r="F141" s="16"/>
      <c r="G141" s="17"/>
      <c r="H141" s="18"/>
      <c r="I141" s="29">
        <v>354500</v>
      </c>
    </row>
    <row r="142" spans="1:9" ht="15.6">
      <c r="A142" s="14" t="s">
        <v>134</v>
      </c>
      <c r="B142" s="10" t="s">
        <v>82</v>
      </c>
      <c r="C142" s="40" t="s">
        <v>8</v>
      </c>
      <c r="D142" s="40" t="s">
        <v>6</v>
      </c>
      <c r="E142" s="19">
        <v>17</v>
      </c>
      <c r="F142" s="16">
        <v>37.058799999999998</v>
      </c>
      <c r="G142" s="17">
        <v>80.294117647058826</v>
      </c>
      <c r="H142" s="18">
        <v>0.46153816849816848</v>
      </c>
      <c r="I142" s="30">
        <v>234300</v>
      </c>
    </row>
    <row r="143" spans="1:9" ht="15.6">
      <c r="A143" s="14" t="s">
        <v>81</v>
      </c>
      <c r="B143" s="10" t="s">
        <v>82</v>
      </c>
      <c r="C143" s="40" t="s">
        <v>8</v>
      </c>
      <c r="D143" s="40" t="s">
        <v>14</v>
      </c>
      <c r="E143" s="19">
        <v>3</v>
      </c>
      <c r="F143" s="16">
        <v>33</v>
      </c>
      <c r="G143" s="17">
        <v>34</v>
      </c>
      <c r="H143" s="18">
        <v>0.97058823529411764</v>
      </c>
      <c r="I143" s="30">
        <v>166900</v>
      </c>
    </row>
    <row r="144" spans="1:9" ht="15.6">
      <c r="A144" s="14" t="s">
        <v>154</v>
      </c>
      <c r="B144" s="10" t="s">
        <v>28</v>
      </c>
      <c r="C144" s="39" t="s">
        <v>8</v>
      </c>
      <c r="D144" s="39"/>
      <c r="E144" s="19">
        <v>13</v>
      </c>
      <c r="F144" s="16">
        <v>36.846200000000003</v>
      </c>
      <c r="G144" s="17">
        <v>37.769230769230766</v>
      </c>
      <c r="H144" s="18">
        <v>0.97556130346232195</v>
      </c>
      <c r="I144" s="29">
        <v>233000</v>
      </c>
    </row>
    <row r="145" spans="1:9" ht="31.2">
      <c r="A145" s="14" t="s">
        <v>524</v>
      </c>
      <c r="B145" s="10" t="s">
        <v>107</v>
      </c>
      <c r="C145" s="40" t="s">
        <v>8</v>
      </c>
      <c r="D145" s="40"/>
      <c r="E145" s="19"/>
      <c r="F145" s="16"/>
      <c r="G145" s="17"/>
      <c r="H145" s="18"/>
      <c r="I145" s="30">
        <v>294600</v>
      </c>
    </row>
    <row r="146" spans="1:9" ht="31.2">
      <c r="A146" s="14" t="s">
        <v>77</v>
      </c>
      <c r="B146" s="10" t="s">
        <v>53</v>
      </c>
      <c r="C146" s="39" t="s">
        <v>8</v>
      </c>
      <c r="D146" s="39"/>
      <c r="E146" s="19">
        <v>22</v>
      </c>
      <c r="F146" s="16">
        <v>51.181800000000003</v>
      </c>
      <c r="G146" s="17">
        <v>49.727272727272727</v>
      </c>
      <c r="H146" s="18">
        <v>1.0292500914076783</v>
      </c>
      <c r="I146" s="29">
        <v>323600</v>
      </c>
    </row>
    <row r="147" spans="1:9" ht="15.6">
      <c r="A147" s="14" t="s">
        <v>330</v>
      </c>
      <c r="B147" s="10" t="s">
        <v>411</v>
      </c>
      <c r="C147" s="39" t="s">
        <v>14</v>
      </c>
      <c r="D147" s="39" t="s">
        <v>8</v>
      </c>
      <c r="E147" s="19">
        <v>21</v>
      </c>
      <c r="F147" s="16">
        <v>58.381</v>
      </c>
      <c r="G147" s="17">
        <v>49.047619047619051</v>
      </c>
      <c r="H147" s="18">
        <v>1.1902922330097088</v>
      </c>
      <c r="I147" s="29">
        <v>369200</v>
      </c>
    </row>
    <row r="148" spans="1:9" ht="31.2">
      <c r="A148" s="14" t="s">
        <v>173</v>
      </c>
      <c r="B148" s="10" t="s">
        <v>104</v>
      </c>
      <c r="C148" s="40" t="s">
        <v>8</v>
      </c>
      <c r="D148" s="40"/>
      <c r="E148" s="19">
        <v>20</v>
      </c>
      <c r="F148" s="20">
        <v>49.65</v>
      </c>
      <c r="G148" s="21">
        <v>70.25</v>
      </c>
      <c r="H148" s="22">
        <v>0.7067615658362989</v>
      </c>
      <c r="I148" s="30">
        <v>313900</v>
      </c>
    </row>
    <row r="149" spans="1:9" ht="15.6">
      <c r="A149" s="14" t="s">
        <v>129</v>
      </c>
      <c r="B149" s="10" t="s">
        <v>82</v>
      </c>
      <c r="C149" s="40" t="s">
        <v>8</v>
      </c>
      <c r="D149" s="40" t="s">
        <v>14</v>
      </c>
      <c r="E149" s="19">
        <v>13</v>
      </c>
      <c r="F149" s="16">
        <v>26.692299999999999</v>
      </c>
      <c r="G149" s="17">
        <v>27.615384615384617</v>
      </c>
      <c r="H149" s="18">
        <v>0.96657353760445675</v>
      </c>
      <c r="I149" s="30">
        <v>168800</v>
      </c>
    </row>
    <row r="150" spans="1:9" ht="15.6">
      <c r="A150" s="14" t="s">
        <v>20</v>
      </c>
      <c r="B150" s="10" t="s">
        <v>4</v>
      </c>
      <c r="C150" s="39" t="s">
        <v>8</v>
      </c>
      <c r="D150" s="39" t="s">
        <v>14</v>
      </c>
      <c r="E150" s="19">
        <v>20</v>
      </c>
      <c r="F150" s="16">
        <v>48.45</v>
      </c>
      <c r="G150" s="17">
        <v>57.3</v>
      </c>
      <c r="H150" s="18">
        <v>0.84554973821989543</v>
      </c>
      <c r="I150" s="29">
        <v>306400</v>
      </c>
    </row>
    <row r="151" spans="1:9" ht="31.2">
      <c r="A151" s="14" t="s">
        <v>378</v>
      </c>
      <c r="B151" s="10" t="s">
        <v>105</v>
      </c>
      <c r="C151" s="40" t="s">
        <v>8</v>
      </c>
      <c r="D151" s="40"/>
      <c r="E151" s="19">
        <v>21</v>
      </c>
      <c r="F151" s="16">
        <v>60.857100000000003</v>
      </c>
      <c r="G151" s="17">
        <v>75</v>
      </c>
      <c r="H151" s="18">
        <v>0.81142800000000004</v>
      </c>
      <c r="I151" s="30">
        <v>384800</v>
      </c>
    </row>
    <row r="152" spans="1:9" ht="15.6">
      <c r="A152" s="14" t="s">
        <v>100</v>
      </c>
      <c r="B152" s="10" t="s">
        <v>58</v>
      </c>
      <c r="C152" s="40" t="s">
        <v>8</v>
      </c>
      <c r="D152" s="40" t="s">
        <v>6</v>
      </c>
      <c r="E152" s="19">
        <v>18</v>
      </c>
      <c r="F152" s="16">
        <v>47.166699999999999</v>
      </c>
      <c r="G152" s="17">
        <v>74</v>
      </c>
      <c r="H152" s="18">
        <v>0.63738783783783781</v>
      </c>
      <c r="I152" s="30">
        <v>298200</v>
      </c>
    </row>
    <row r="153" spans="1:9" ht="15.6">
      <c r="A153" s="14" t="s">
        <v>525</v>
      </c>
      <c r="B153" s="10" t="s">
        <v>4</v>
      </c>
      <c r="C153" s="39" t="s">
        <v>8</v>
      </c>
      <c r="D153" s="39" t="s">
        <v>14</v>
      </c>
      <c r="E153" s="19"/>
      <c r="F153" s="16"/>
      <c r="G153" s="17"/>
      <c r="H153" s="18"/>
      <c r="I153" s="29">
        <v>113800</v>
      </c>
    </row>
    <row r="154" spans="1:9" ht="15.6">
      <c r="A154" s="14" t="s">
        <v>195</v>
      </c>
      <c r="B154" s="10" t="s">
        <v>412</v>
      </c>
      <c r="C154" s="40" t="s">
        <v>8</v>
      </c>
      <c r="D154" s="40"/>
      <c r="E154" s="19">
        <v>5</v>
      </c>
      <c r="F154" s="16">
        <v>35.799999999999997</v>
      </c>
      <c r="G154" s="17">
        <v>51.6</v>
      </c>
      <c r="H154" s="18">
        <v>0.693798449612403</v>
      </c>
      <c r="I154" s="30">
        <v>181100</v>
      </c>
    </row>
    <row r="155" spans="1:9" ht="15.6">
      <c r="A155" s="14" t="s">
        <v>395</v>
      </c>
      <c r="B155" s="10" t="s">
        <v>82</v>
      </c>
      <c r="C155" s="40" t="s">
        <v>8</v>
      </c>
      <c r="D155" s="40"/>
      <c r="E155" s="19">
        <v>0</v>
      </c>
      <c r="F155" s="16">
        <v>0</v>
      </c>
      <c r="G155" s="17">
        <v>0</v>
      </c>
      <c r="H155" s="18">
        <v>0</v>
      </c>
      <c r="I155" s="30">
        <v>113800</v>
      </c>
    </row>
    <row r="156" spans="1:9" ht="15.6">
      <c r="A156" s="14" t="s">
        <v>217</v>
      </c>
      <c r="B156" s="10" t="s">
        <v>22</v>
      </c>
      <c r="C156" s="39" t="s">
        <v>14</v>
      </c>
      <c r="D156" s="39" t="s">
        <v>8</v>
      </c>
      <c r="E156" s="19">
        <v>24</v>
      </c>
      <c r="F156" s="16">
        <v>52.375</v>
      </c>
      <c r="G156" s="17">
        <v>41.916666666666664</v>
      </c>
      <c r="H156" s="18">
        <v>1.249502982107356</v>
      </c>
      <c r="I156" s="29">
        <v>331200</v>
      </c>
    </row>
    <row r="157" spans="1:9" ht="15.6">
      <c r="A157" s="14" t="s">
        <v>132</v>
      </c>
      <c r="B157" s="10" t="s">
        <v>82</v>
      </c>
      <c r="C157" s="40" t="s">
        <v>8</v>
      </c>
      <c r="D157" s="40"/>
      <c r="E157" s="19">
        <v>17</v>
      </c>
      <c r="F157" s="16">
        <v>47.117600000000003</v>
      </c>
      <c r="G157" s="17">
        <v>54.352941176470587</v>
      </c>
      <c r="H157" s="18">
        <v>0.86688225108225114</v>
      </c>
      <c r="I157" s="30">
        <v>297900</v>
      </c>
    </row>
    <row r="158" spans="1:9" ht="15.6">
      <c r="A158" s="14" t="s">
        <v>530</v>
      </c>
      <c r="B158" s="10" t="s">
        <v>22</v>
      </c>
      <c r="C158" s="39" t="s">
        <v>8</v>
      </c>
      <c r="D158" s="39"/>
      <c r="E158" s="19"/>
      <c r="F158" s="16"/>
      <c r="G158" s="17"/>
      <c r="H158" s="18"/>
      <c r="I158" s="29">
        <v>382500</v>
      </c>
    </row>
    <row r="159" spans="1:9" ht="15.6">
      <c r="A159" s="14" t="s">
        <v>531</v>
      </c>
      <c r="B159" s="10" t="s">
        <v>412</v>
      </c>
      <c r="C159" s="40" t="s">
        <v>8</v>
      </c>
      <c r="D159" s="40"/>
      <c r="E159" s="19"/>
      <c r="F159" s="16"/>
      <c r="G159" s="17"/>
      <c r="H159" s="18"/>
      <c r="I159" s="30">
        <v>113800</v>
      </c>
    </row>
    <row r="160" spans="1:9" ht="15.6">
      <c r="A160" s="14" t="s">
        <v>133</v>
      </c>
      <c r="B160" s="10" t="s">
        <v>82</v>
      </c>
      <c r="C160" s="40" t="s">
        <v>14</v>
      </c>
      <c r="D160" s="40" t="s">
        <v>8</v>
      </c>
      <c r="E160" s="19">
        <v>16</v>
      </c>
      <c r="F160" s="16">
        <v>42</v>
      </c>
      <c r="G160" s="17">
        <v>44.5</v>
      </c>
      <c r="H160" s="18">
        <v>0.9438202247191011</v>
      </c>
      <c r="I160" s="30">
        <v>265600</v>
      </c>
    </row>
    <row r="161" spans="1:9" ht="15.6">
      <c r="A161" s="14" t="s">
        <v>51</v>
      </c>
      <c r="B161" s="10" t="s">
        <v>31</v>
      </c>
      <c r="C161" s="39" t="s">
        <v>8</v>
      </c>
      <c r="D161" s="41"/>
      <c r="E161" s="19">
        <v>11</v>
      </c>
      <c r="F161" s="16">
        <v>38.7273</v>
      </c>
      <c r="G161" s="17">
        <v>62.545454545454547</v>
      </c>
      <c r="H161" s="18">
        <v>0.61918648255813946</v>
      </c>
      <c r="I161" s="29">
        <v>244900</v>
      </c>
    </row>
    <row r="162" spans="1:9" ht="15.6">
      <c r="A162" s="14" t="s">
        <v>532</v>
      </c>
      <c r="B162" s="10" t="s">
        <v>82</v>
      </c>
      <c r="C162" s="40" t="s">
        <v>8</v>
      </c>
      <c r="D162" s="40"/>
      <c r="E162" s="19"/>
      <c r="F162" s="16"/>
      <c r="G162" s="17"/>
      <c r="H162" s="18"/>
      <c r="I162" s="30">
        <v>113800</v>
      </c>
    </row>
    <row r="163" spans="1:9" ht="15.6">
      <c r="A163" s="14" t="s">
        <v>533</v>
      </c>
      <c r="B163" s="10" t="s">
        <v>28</v>
      </c>
      <c r="C163" s="39" t="s">
        <v>8</v>
      </c>
      <c r="D163" s="39" t="s">
        <v>14</v>
      </c>
      <c r="E163" s="19"/>
      <c r="F163" s="16"/>
      <c r="G163" s="17"/>
      <c r="H163" s="18"/>
      <c r="I163" s="29">
        <v>113800</v>
      </c>
    </row>
    <row r="164" spans="1:9" ht="31.2">
      <c r="A164" s="14" t="s">
        <v>177</v>
      </c>
      <c r="B164" s="10" t="s">
        <v>104</v>
      </c>
      <c r="C164" s="40" t="s">
        <v>6</v>
      </c>
      <c r="D164" s="40" t="s">
        <v>8</v>
      </c>
      <c r="E164" s="19">
        <v>21</v>
      </c>
      <c r="F164" s="16">
        <v>39.238100000000003</v>
      </c>
      <c r="G164" s="17">
        <v>68.428571428571431</v>
      </c>
      <c r="H164" s="18">
        <v>0.57341691022964514</v>
      </c>
      <c r="I164" s="30">
        <v>248100</v>
      </c>
    </row>
  </sheetData>
  <autoFilter ref="A1:I164" xr:uid="{00000000-0009-0000-0000-000002000000}">
    <sortState ref="A2:I164">
      <sortCondition ref="A1:A164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64"/>
  <sheetViews>
    <sheetView zoomScale="85" zoomScaleNormal="85" workbookViewId="0">
      <selection activeCell="A2" sqref="A2:XFD2"/>
    </sheetView>
  </sheetViews>
  <sheetFormatPr defaultColWidth="9.109375" defaultRowHeight="14.4"/>
  <cols>
    <col min="1" max="1" width="24.44140625" style="5" bestFit="1" customWidth="1"/>
    <col min="2" max="8" width="9.109375" style="5"/>
    <col min="9" max="9" width="11.33203125" style="5" bestFit="1" customWidth="1"/>
    <col min="10" max="16384" width="9.109375" style="5"/>
  </cols>
  <sheetData>
    <row r="1" spans="1:17" ht="15.6">
      <c r="A1" s="11" t="s">
        <v>415</v>
      </c>
      <c r="B1" s="11" t="s">
        <v>410</v>
      </c>
      <c r="C1" s="11" t="s">
        <v>416</v>
      </c>
      <c r="D1" s="11" t="s">
        <v>417</v>
      </c>
      <c r="E1" s="11" t="s">
        <v>418</v>
      </c>
      <c r="F1" s="12" t="s">
        <v>413</v>
      </c>
      <c r="G1" s="12" t="s">
        <v>1</v>
      </c>
      <c r="H1" s="13" t="s">
        <v>419</v>
      </c>
      <c r="I1" s="28" t="s">
        <v>443</v>
      </c>
      <c r="K1" s="38"/>
      <c r="L1" s="38"/>
      <c r="M1" s="38"/>
    </row>
    <row r="2" spans="1:17" ht="15.6">
      <c r="A2" s="43" t="s">
        <v>537</v>
      </c>
      <c r="C2" s="27"/>
      <c r="D2" s="27"/>
      <c r="E2" s="19"/>
      <c r="F2" s="16"/>
      <c r="G2" s="17"/>
      <c r="H2" s="18"/>
      <c r="I2" s="3">
        <v>113800</v>
      </c>
      <c r="J2" s="10"/>
      <c r="K2" s="39"/>
      <c r="L2" s="39"/>
      <c r="M2" s="39"/>
      <c r="N2" s="36"/>
      <c r="O2" s="37"/>
      <c r="P2" s="10"/>
      <c r="Q2" s="10"/>
    </row>
    <row r="3" spans="1:17" ht="15.6">
      <c r="A3" s="14" t="s">
        <v>430</v>
      </c>
      <c r="B3" s="10" t="s">
        <v>24</v>
      </c>
      <c r="C3" s="40" t="s">
        <v>37</v>
      </c>
      <c r="D3" s="40"/>
      <c r="E3" s="19">
        <v>23</v>
      </c>
      <c r="F3" s="16">
        <v>41.434800000000003</v>
      </c>
      <c r="G3" s="17">
        <v>80.173913043478265</v>
      </c>
      <c r="H3" s="18">
        <v>0.51681149674620386</v>
      </c>
      <c r="I3" s="30">
        <v>262000</v>
      </c>
    </row>
    <row r="4" spans="1:17" ht="15.6">
      <c r="A4" s="14" t="s">
        <v>249</v>
      </c>
      <c r="B4" s="10" t="s">
        <v>411</v>
      </c>
      <c r="C4" s="39" t="s">
        <v>37</v>
      </c>
      <c r="D4" s="39"/>
      <c r="E4" s="19">
        <v>23</v>
      </c>
      <c r="F4" s="16">
        <v>61</v>
      </c>
      <c r="G4" s="17">
        <v>78.130434782608702</v>
      </c>
      <c r="H4" s="18">
        <v>0.78074568725653859</v>
      </c>
      <c r="I4" s="29">
        <v>385700</v>
      </c>
    </row>
    <row r="5" spans="1:17" ht="31.2">
      <c r="A5" s="14" t="s">
        <v>455</v>
      </c>
      <c r="B5" s="10" t="s">
        <v>104</v>
      </c>
      <c r="C5" s="40" t="s">
        <v>37</v>
      </c>
      <c r="D5" s="40"/>
      <c r="E5" s="19"/>
      <c r="F5" s="16"/>
      <c r="G5" s="17"/>
      <c r="H5" s="18"/>
      <c r="I5" s="30">
        <v>113800</v>
      </c>
    </row>
    <row r="6" spans="1:17" ht="15.6">
      <c r="A6" s="14" t="s">
        <v>456</v>
      </c>
      <c r="B6" s="10" t="s">
        <v>55</v>
      </c>
      <c r="C6" s="40" t="s">
        <v>536</v>
      </c>
      <c r="D6" s="40" t="s">
        <v>37</v>
      </c>
      <c r="E6" s="19"/>
      <c r="F6" s="16"/>
      <c r="G6" s="17"/>
      <c r="H6" s="18"/>
      <c r="I6" s="30">
        <v>113800</v>
      </c>
    </row>
    <row r="7" spans="1:17" ht="15.6">
      <c r="A7" s="14" t="s">
        <v>457</v>
      </c>
      <c r="B7" s="10" t="s">
        <v>28</v>
      </c>
      <c r="C7" s="39" t="s">
        <v>37</v>
      </c>
      <c r="D7" s="39"/>
      <c r="E7" s="19"/>
      <c r="F7" s="16"/>
      <c r="G7" s="17"/>
      <c r="H7" s="18"/>
      <c r="I7" s="29">
        <v>113800</v>
      </c>
    </row>
    <row r="8" spans="1:17" ht="15.6">
      <c r="A8" s="14" t="s">
        <v>202</v>
      </c>
      <c r="B8" s="10" t="s">
        <v>82</v>
      </c>
      <c r="C8" s="40" t="s">
        <v>37</v>
      </c>
      <c r="D8" s="40" t="s">
        <v>536</v>
      </c>
      <c r="E8" s="19">
        <v>7</v>
      </c>
      <c r="F8" s="16">
        <v>41.285699999999999</v>
      </c>
      <c r="G8" s="17">
        <v>80.571428571428569</v>
      </c>
      <c r="H8" s="18">
        <v>0.51241117021276594</v>
      </c>
      <c r="I8" s="30">
        <v>235000</v>
      </c>
    </row>
    <row r="9" spans="1:17" ht="15.6">
      <c r="A9" s="14" t="s">
        <v>458</v>
      </c>
      <c r="B9" s="10" t="s">
        <v>22</v>
      </c>
      <c r="C9" s="39" t="s">
        <v>37</v>
      </c>
      <c r="D9" s="39" t="s">
        <v>536</v>
      </c>
      <c r="E9" s="19"/>
      <c r="F9" s="16"/>
      <c r="G9" s="17"/>
      <c r="H9" s="18"/>
      <c r="I9" s="29">
        <v>113800</v>
      </c>
    </row>
    <row r="10" spans="1:17" ht="15.6">
      <c r="A10" s="14" t="s">
        <v>295</v>
      </c>
      <c r="B10" s="10" t="s">
        <v>23</v>
      </c>
      <c r="C10" s="41" t="s">
        <v>37</v>
      </c>
      <c r="D10" s="41"/>
      <c r="E10" s="19">
        <v>21</v>
      </c>
      <c r="F10" s="16">
        <v>48.904800000000002</v>
      </c>
      <c r="G10" s="17">
        <v>77.61904761904762</v>
      </c>
      <c r="H10" s="18">
        <v>0.63006184049079761</v>
      </c>
      <c r="I10" s="31">
        <v>309200</v>
      </c>
    </row>
    <row r="11" spans="1:17" ht="15.6">
      <c r="A11" s="14" t="s">
        <v>459</v>
      </c>
      <c r="B11" s="10" t="s">
        <v>106</v>
      </c>
      <c r="C11" s="39" t="s">
        <v>37</v>
      </c>
      <c r="D11" s="39"/>
      <c r="E11" s="19"/>
      <c r="F11" s="16"/>
      <c r="G11" s="17"/>
      <c r="H11" s="18"/>
      <c r="I11" s="29">
        <v>113800</v>
      </c>
    </row>
    <row r="12" spans="1:17" ht="31.2">
      <c r="A12" s="14" t="s">
        <v>111</v>
      </c>
      <c r="B12" s="10" t="s">
        <v>104</v>
      </c>
      <c r="C12" s="40" t="s">
        <v>37</v>
      </c>
      <c r="D12" s="40" t="s">
        <v>397</v>
      </c>
      <c r="E12" s="19">
        <v>0</v>
      </c>
      <c r="F12" s="16">
        <v>0</v>
      </c>
      <c r="G12" s="17">
        <v>0</v>
      </c>
      <c r="H12" s="18">
        <v>0</v>
      </c>
      <c r="I12" s="30">
        <v>113800</v>
      </c>
    </row>
    <row r="13" spans="1:17" ht="15.6">
      <c r="A13" s="14" t="s">
        <v>335</v>
      </c>
      <c r="B13" s="10" t="s">
        <v>24</v>
      </c>
      <c r="C13" s="41" t="s">
        <v>37</v>
      </c>
      <c r="D13" s="41"/>
      <c r="E13" s="19">
        <v>1</v>
      </c>
      <c r="F13" s="16">
        <v>38</v>
      </c>
      <c r="G13" s="17">
        <v>80</v>
      </c>
      <c r="H13" s="18">
        <v>0.47499999999999998</v>
      </c>
      <c r="I13" s="30">
        <v>168200</v>
      </c>
    </row>
    <row r="14" spans="1:17" ht="15.6">
      <c r="A14" s="14" t="s">
        <v>460</v>
      </c>
      <c r="B14" s="10" t="s">
        <v>23</v>
      </c>
      <c r="C14" s="40" t="s">
        <v>37</v>
      </c>
      <c r="D14" s="40"/>
      <c r="E14" s="19"/>
      <c r="F14" s="16"/>
      <c r="G14" s="17"/>
      <c r="H14" s="18"/>
      <c r="I14" s="31">
        <v>113800</v>
      </c>
    </row>
    <row r="15" spans="1:17" ht="15.6">
      <c r="A15" s="14" t="s">
        <v>352</v>
      </c>
      <c r="B15" s="10" t="s">
        <v>106</v>
      </c>
      <c r="C15" s="39" t="s">
        <v>536</v>
      </c>
      <c r="D15" s="39" t="s">
        <v>37</v>
      </c>
      <c r="E15" s="19">
        <v>16</v>
      </c>
      <c r="F15" s="16">
        <v>48.4375</v>
      </c>
      <c r="G15" s="17">
        <v>74.25</v>
      </c>
      <c r="H15" s="18">
        <v>0.65235690235690236</v>
      </c>
      <c r="I15" s="29">
        <v>306300</v>
      </c>
    </row>
    <row r="16" spans="1:17" ht="15.6">
      <c r="A16" s="14" t="s">
        <v>250</v>
      </c>
      <c r="B16" s="10" t="s">
        <v>82</v>
      </c>
      <c r="C16" s="40" t="s">
        <v>536</v>
      </c>
      <c r="D16" s="40" t="s">
        <v>37</v>
      </c>
      <c r="E16" s="19">
        <v>19</v>
      </c>
      <c r="F16" s="16">
        <v>49.368400000000001</v>
      </c>
      <c r="G16" s="17">
        <v>78.15789473684211</v>
      </c>
      <c r="H16" s="18">
        <v>0.63164956228956226</v>
      </c>
      <c r="I16" s="30">
        <v>312200</v>
      </c>
    </row>
    <row r="17" spans="1:9" ht="15.6">
      <c r="A17" s="14" t="s">
        <v>231</v>
      </c>
      <c r="B17" s="10" t="s">
        <v>107</v>
      </c>
      <c r="C17" s="40" t="s">
        <v>37</v>
      </c>
      <c r="D17" s="40" t="s">
        <v>536</v>
      </c>
      <c r="E17" s="19">
        <v>14</v>
      </c>
      <c r="F17" s="16">
        <v>18.571400000000001</v>
      </c>
      <c r="G17" s="17">
        <v>35.5</v>
      </c>
      <c r="H17" s="18">
        <v>0.52313802816901411</v>
      </c>
      <c r="I17" s="30">
        <v>133300</v>
      </c>
    </row>
    <row r="18" spans="1:9" ht="15.6">
      <c r="A18" s="14" t="s">
        <v>36</v>
      </c>
      <c r="B18" s="10" t="s">
        <v>28</v>
      </c>
      <c r="C18" s="39" t="s">
        <v>37</v>
      </c>
      <c r="D18" s="39"/>
      <c r="E18" s="19">
        <v>19</v>
      </c>
      <c r="F18" s="16">
        <v>46.368400000000001</v>
      </c>
      <c r="G18" s="17">
        <v>75.84210526315789</v>
      </c>
      <c r="H18" s="18">
        <v>0.61138070784177656</v>
      </c>
      <c r="I18" s="29">
        <v>293200</v>
      </c>
    </row>
    <row r="19" spans="1:9" ht="15.6">
      <c r="A19" s="14" t="s">
        <v>10</v>
      </c>
      <c r="B19" s="10" t="s">
        <v>4</v>
      </c>
      <c r="C19" s="39" t="s">
        <v>37</v>
      </c>
      <c r="D19" s="39"/>
      <c r="E19" s="19">
        <v>23</v>
      </c>
      <c r="F19" s="16">
        <v>63.956499999999998</v>
      </c>
      <c r="G19" s="17">
        <v>80.217391304347828</v>
      </c>
      <c r="H19" s="18">
        <v>0.79728970189701898</v>
      </c>
      <c r="I19" s="29">
        <v>404400</v>
      </c>
    </row>
    <row r="20" spans="1:9" ht="15.6">
      <c r="A20" s="14" t="s">
        <v>425</v>
      </c>
      <c r="B20" s="10" t="s">
        <v>58</v>
      </c>
      <c r="C20" s="40" t="s">
        <v>536</v>
      </c>
      <c r="D20" s="40" t="s">
        <v>37</v>
      </c>
      <c r="E20" s="19">
        <v>3</v>
      </c>
      <c r="F20" s="16">
        <v>25</v>
      </c>
      <c r="G20" s="17">
        <v>64</v>
      </c>
      <c r="H20" s="18">
        <v>0.390625</v>
      </c>
      <c r="I20" s="30">
        <v>158100</v>
      </c>
    </row>
    <row r="21" spans="1:9" ht="15.6">
      <c r="A21" s="14" t="s">
        <v>163</v>
      </c>
      <c r="B21" s="10" t="s">
        <v>411</v>
      </c>
      <c r="C21" s="39" t="s">
        <v>37</v>
      </c>
      <c r="D21" s="39" t="s">
        <v>536</v>
      </c>
      <c r="E21" s="19">
        <v>7</v>
      </c>
      <c r="F21" s="16">
        <v>23.571400000000001</v>
      </c>
      <c r="G21" s="17">
        <v>80</v>
      </c>
      <c r="H21" s="18">
        <v>0.29464250000000003</v>
      </c>
      <c r="I21" s="29">
        <v>149000</v>
      </c>
    </row>
    <row r="22" spans="1:9" ht="15.6">
      <c r="A22" s="14" t="s">
        <v>365</v>
      </c>
      <c r="B22" s="10" t="s">
        <v>105</v>
      </c>
      <c r="C22" s="40" t="s">
        <v>37</v>
      </c>
      <c r="D22" s="40"/>
      <c r="E22" s="19">
        <v>18</v>
      </c>
      <c r="F22" s="16">
        <v>70.5</v>
      </c>
      <c r="G22" s="17">
        <v>77.277777777777771</v>
      </c>
      <c r="H22" s="18">
        <v>0.91229331416247317</v>
      </c>
      <c r="I22" s="30">
        <v>445800</v>
      </c>
    </row>
    <row r="23" spans="1:9" ht="15.6">
      <c r="A23" s="14" t="s">
        <v>189</v>
      </c>
      <c r="B23" s="10" t="s">
        <v>412</v>
      </c>
      <c r="C23" s="40" t="s">
        <v>37</v>
      </c>
      <c r="D23" s="40" t="s">
        <v>536</v>
      </c>
      <c r="E23" s="19">
        <v>23</v>
      </c>
      <c r="F23" s="16">
        <v>39.173900000000003</v>
      </c>
      <c r="G23" s="17">
        <v>80</v>
      </c>
      <c r="H23" s="18">
        <v>0.48967375000000002</v>
      </c>
      <c r="I23" s="30">
        <v>247700</v>
      </c>
    </row>
    <row r="24" spans="1:9" ht="15.6">
      <c r="A24" s="14" t="s">
        <v>484</v>
      </c>
      <c r="B24" s="10" t="s">
        <v>106</v>
      </c>
      <c r="C24" s="40" t="s">
        <v>397</v>
      </c>
      <c r="D24" s="40" t="s">
        <v>37</v>
      </c>
      <c r="E24" s="19"/>
      <c r="F24" s="16"/>
      <c r="G24" s="17"/>
      <c r="H24" s="18"/>
      <c r="I24" s="29">
        <v>113800</v>
      </c>
    </row>
    <row r="25" spans="1:9" ht="15.6">
      <c r="A25" s="14" t="s">
        <v>487</v>
      </c>
      <c r="B25" s="10" t="s">
        <v>28</v>
      </c>
      <c r="C25" s="39" t="s">
        <v>536</v>
      </c>
      <c r="D25" s="39" t="s">
        <v>37</v>
      </c>
      <c r="E25" s="19"/>
      <c r="F25" s="16"/>
      <c r="G25" s="17"/>
      <c r="H25" s="18"/>
      <c r="I25" s="29">
        <v>113800</v>
      </c>
    </row>
    <row r="26" spans="1:9" ht="15.6">
      <c r="A26" s="14" t="s">
        <v>490</v>
      </c>
      <c r="B26" s="10" t="s">
        <v>106</v>
      </c>
      <c r="C26" s="39" t="s">
        <v>37</v>
      </c>
      <c r="D26" s="39" t="s">
        <v>397</v>
      </c>
      <c r="E26" s="19"/>
      <c r="F26" s="16"/>
      <c r="G26" s="17"/>
      <c r="H26" s="18"/>
      <c r="I26" s="29">
        <v>113800</v>
      </c>
    </row>
    <row r="27" spans="1:9" ht="31.2">
      <c r="A27" s="14" t="s">
        <v>491</v>
      </c>
      <c r="B27" s="10" t="s">
        <v>53</v>
      </c>
      <c r="C27" s="39" t="s">
        <v>37</v>
      </c>
      <c r="D27" s="39"/>
      <c r="E27" s="19"/>
      <c r="F27" s="16"/>
      <c r="G27" s="17"/>
      <c r="H27" s="18"/>
      <c r="I27" s="29">
        <v>113800</v>
      </c>
    </row>
    <row r="28" spans="1:9" ht="15.6">
      <c r="A28" s="14" t="s">
        <v>437</v>
      </c>
      <c r="B28" s="10" t="s">
        <v>105</v>
      </c>
      <c r="C28" s="40" t="s">
        <v>37</v>
      </c>
      <c r="D28" s="40" t="s">
        <v>536</v>
      </c>
      <c r="E28" s="19">
        <v>3</v>
      </c>
      <c r="F28" s="16">
        <v>16.666699999999999</v>
      </c>
      <c r="G28" s="17">
        <v>78.666666666666671</v>
      </c>
      <c r="H28" s="18">
        <v>0.21186483050847454</v>
      </c>
      <c r="I28" s="30">
        <v>133300</v>
      </c>
    </row>
    <row r="29" spans="1:9" ht="15.6">
      <c r="A29" s="14" t="s">
        <v>254</v>
      </c>
      <c r="B29" s="10" t="s">
        <v>24</v>
      </c>
      <c r="C29" s="40" t="s">
        <v>37</v>
      </c>
      <c r="D29" s="40" t="s">
        <v>536</v>
      </c>
      <c r="E29" s="19">
        <v>0</v>
      </c>
      <c r="F29" s="16">
        <v>0</v>
      </c>
      <c r="G29" s="17">
        <v>0</v>
      </c>
      <c r="H29" s="18">
        <v>0</v>
      </c>
      <c r="I29" s="30">
        <v>185900</v>
      </c>
    </row>
    <row r="30" spans="1:9" ht="15.6">
      <c r="A30" s="14" t="s">
        <v>236</v>
      </c>
      <c r="B30" s="10" t="s">
        <v>55</v>
      </c>
      <c r="C30" s="40" t="s">
        <v>37</v>
      </c>
      <c r="D30" s="40" t="s">
        <v>536</v>
      </c>
      <c r="E30" s="19">
        <v>24</v>
      </c>
      <c r="F30" s="16">
        <v>66.25</v>
      </c>
      <c r="G30" s="17">
        <v>80.208333333333329</v>
      </c>
      <c r="H30" s="18">
        <v>0.82597402597402603</v>
      </c>
      <c r="I30" s="30">
        <v>418900</v>
      </c>
    </row>
    <row r="31" spans="1:9" ht="15.6">
      <c r="A31" s="14" t="s">
        <v>94</v>
      </c>
      <c r="B31" s="10" t="s">
        <v>58</v>
      </c>
      <c r="C31" s="40" t="s">
        <v>37</v>
      </c>
      <c r="D31" s="40" t="s">
        <v>536</v>
      </c>
      <c r="E31" s="19">
        <v>22</v>
      </c>
      <c r="F31" s="16">
        <v>45.863599999999998</v>
      </c>
      <c r="G31" s="17">
        <v>77</v>
      </c>
      <c r="H31" s="18">
        <v>0.59563116883116884</v>
      </c>
      <c r="I31" s="30">
        <v>290000</v>
      </c>
    </row>
    <row r="32" spans="1:9" ht="31.2">
      <c r="A32" s="14" t="s">
        <v>493</v>
      </c>
      <c r="B32" s="10" t="s">
        <v>104</v>
      </c>
      <c r="C32" s="40" t="s">
        <v>536</v>
      </c>
      <c r="D32" s="40" t="s">
        <v>37</v>
      </c>
      <c r="E32" s="19"/>
      <c r="F32" s="16"/>
      <c r="G32" s="17"/>
      <c r="H32" s="18"/>
      <c r="I32" s="30">
        <v>113800</v>
      </c>
    </row>
    <row r="33" spans="1:9" ht="15.6">
      <c r="A33" s="14" t="s">
        <v>42</v>
      </c>
      <c r="B33" s="10" t="s">
        <v>31</v>
      </c>
      <c r="C33" s="39" t="s">
        <v>37</v>
      </c>
      <c r="D33" s="39"/>
      <c r="E33" s="19">
        <v>21</v>
      </c>
      <c r="F33" s="16">
        <v>43.238100000000003</v>
      </c>
      <c r="G33" s="17">
        <v>79.238095238095241</v>
      </c>
      <c r="H33" s="18">
        <v>0.54567313701923081</v>
      </c>
      <c r="I33" s="29">
        <v>273400</v>
      </c>
    </row>
    <row r="34" spans="1:9" ht="15.6">
      <c r="A34" s="14" t="s">
        <v>498</v>
      </c>
      <c r="B34" s="10" t="s">
        <v>58</v>
      </c>
      <c r="C34" s="40" t="s">
        <v>37</v>
      </c>
      <c r="D34" s="40" t="s">
        <v>397</v>
      </c>
      <c r="E34" s="19"/>
      <c r="F34" s="16"/>
      <c r="G34" s="17"/>
      <c r="H34" s="18"/>
      <c r="I34" s="30">
        <v>133300</v>
      </c>
    </row>
    <row r="35" spans="1:9" ht="15.6">
      <c r="A35" s="14" t="s">
        <v>323</v>
      </c>
      <c r="B35" s="10" t="s">
        <v>411</v>
      </c>
      <c r="C35" s="39" t="s">
        <v>3</v>
      </c>
      <c r="D35" s="39" t="s">
        <v>37</v>
      </c>
      <c r="E35" s="19">
        <v>0</v>
      </c>
      <c r="F35" s="16">
        <v>0</v>
      </c>
      <c r="G35" s="17">
        <v>0</v>
      </c>
      <c r="H35" s="18">
        <v>0</v>
      </c>
      <c r="I35" s="29">
        <v>122600</v>
      </c>
    </row>
    <row r="36" spans="1:9" ht="15.6">
      <c r="A36" s="14" t="s">
        <v>347</v>
      </c>
      <c r="B36" s="10" t="s">
        <v>106</v>
      </c>
      <c r="C36" s="39" t="s">
        <v>397</v>
      </c>
      <c r="D36" s="39" t="s">
        <v>37</v>
      </c>
      <c r="E36" s="19">
        <v>17</v>
      </c>
      <c r="F36" s="16">
        <v>46.588200000000001</v>
      </c>
      <c r="G36" s="17">
        <v>66.17647058823529</v>
      </c>
      <c r="H36" s="18">
        <v>0.70399946666666668</v>
      </c>
      <c r="I36" s="29">
        <v>294600</v>
      </c>
    </row>
    <row r="37" spans="1:9" ht="15.6">
      <c r="A37" s="14" t="s">
        <v>146</v>
      </c>
      <c r="B37" s="10" t="s">
        <v>28</v>
      </c>
      <c r="C37" s="39" t="s">
        <v>37</v>
      </c>
      <c r="D37" s="39" t="s">
        <v>536</v>
      </c>
      <c r="E37" s="19">
        <v>10</v>
      </c>
      <c r="F37" s="16">
        <v>52</v>
      </c>
      <c r="G37" s="17">
        <v>73.3</v>
      </c>
      <c r="H37" s="18">
        <v>0.70941336971350621</v>
      </c>
      <c r="I37" s="29">
        <v>328800</v>
      </c>
    </row>
    <row r="38" spans="1:9" ht="15.6">
      <c r="A38" s="14" t="s">
        <v>504</v>
      </c>
      <c r="B38" s="10" t="s">
        <v>105</v>
      </c>
      <c r="C38" s="40" t="s">
        <v>37</v>
      </c>
      <c r="D38" s="40" t="s">
        <v>536</v>
      </c>
      <c r="E38" s="19"/>
      <c r="F38" s="16"/>
      <c r="G38" s="17"/>
      <c r="H38" s="18"/>
      <c r="I38" s="30">
        <v>113800</v>
      </c>
    </row>
    <row r="39" spans="1:9" ht="15.6">
      <c r="A39" s="14" t="s">
        <v>505</v>
      </c>
      <c r="B39" s="10" t="s">
        <v>107</v>
      </c>
      <c r="C39" s="40" t="s">
        <v>37</v>
      </c>
      <c r="D39" s="40" t="s">
        <v>397</v>
      </c>
      <c r="E39" s="19"/>
      <c r="F39" s="16"/>
      <c r="G39" s="17"/>
      <c r="H39" s="18"/>
      <c r="I39" s="30">
        <v>113800</v>
      </c>
    </row>
    <row r="40" spans="1:9" ht="15.6">
      <c r="A40" s="14" t="s">
        <v>313</v>
      </c>
      <c r="B40" s="10" t="s">
        <v>23</v>
      </c>
      <c r="C40" s="41" t="s">
        <v>536</v>
      </c>
      <c r="D40" s="41" t="s">
        <v>37</v>
      </c>
      <c r="E40" s="19">
        <v>0</v>
      </c>
      <c r="F40" s="16">
        <v>0</v>
      </c>
      <c r="G40" s="17">
        <v>0</v>
      </c>
      <c r="H40" s="18">
        <v>0</v>
      </c>
      <c r="I40" s="31">
        <v>113800</v>
      </c>
    </row>
    <row r="41" spans="1:9" ht="15.6">
      <c r="A41" s="14" t="s">
        <v>240</v>
      </c>
      <c r="B41" s="10" t="s">
        <v>107</v>
      </c>
      <c r="C41" s="40" t="s">
        <v>37</v>
      </c>
      <c r="D41" s="40"/>
      <c r="E41" s="19">
        <v>20</v>
      </c>
      <c r="F41" s="16">
        <v>52.55</v>
      </c>
      <c r="G41" s="17">
        <v>76.8</v>
      </c>
      <c r="H41" s="18">
        <v>0.68424479166666663</v>
      </c>
      <c r="I41" s="30">
        <v>332300</v>
      </c>
    </row>
    <row r="42" spans="1:9" ht="15.6">
      <c r="A42" s="14" t="s">
        <v>147</v>
      </c>
      <c r="B42" s="10" t="s">
        <v>28</v>
      </c>
      <c r="C42" s="39" t="s">
        <v>397</v>
      </c>
      <c r="D42" s="39" t="s">
        <v>37</v>
      </c>
      <c r="E42" s="19">
        <v>20</v>
      </c>
      <c r="F42" s="16">
        <v>34.6</v>
      </c>
      <c r="G42" s="17">
        <v>43.05</v>
      </c>
      <c r="H42" s="18">
        <v>0.80371660859465743</v>
      </c>
      <c r="I42" s="29">
        <v>218800</v>
      </c>
    </row>
    <row r="43" spans="1:9" ht="15.6">
      <c r="A43" s="14" t="s">
        <v>193</v>
      </c>
      <c r="B43" s="10" t="s">
        <v>412</v>
      </c>
      <c r="C43" s="40" t="s">
        <v>37</v>
      </c>
      <c r="D43" s="41"/>
      <c r="E43" s="19">
        <v>17</v>
      </c>
      <c r="F43" s="16">
        <v>54.7059</v>
      </c>
      <c r="G43" s="17">
        <v>76.117647058823536</v>
      </c>
      <c r="H43" s="18">
        <v>0.7187019319938176</v>
      </c>
      <c r="I43" s="30">
        <v>345900</v>
      </c>
    </row>
    <row r="44" spans="1:9" ht="15.6">
      <c r="A44" s="14" t="s">
        <v>148</v>
      </c>
      <c r="B44" s="10" t="s">
        <v>106</v>
      </c>
      <c r="C44" s="39" t="s">
        <v>536</v>
      </c>
      <c r="D44" s="39" t="s">
        <v>37</v>
      </c>
      <c r="E44" s="19">
        <v>21</v>
      </c>
      <c r="F44" s="16">
        <v>41.1905</v>
      </c>
      <c r="G44" s="17">
        <v>75.714285714285708</v>
      </c>
      <c r="H44" s="18">
        <v>0.54402547169811322</v>
      </c>
      <c r="I44" s="29">
        <v>260500</v>
      </c>
    </row>
    <row r="45" spans="1:9" ht="15.6">
      <c r="A45" s="14" t="s">
        <v>287</v>
      </c>
      <c r="B45" s="10" t="s">
        <v>105</v>
      </c>
      <c r="C45" s="40" t="s">
        <v>37</v>
      </c>
      <c r="D45" s="40" t="s">
        <v>536</v>
      </c>
      <c r="E45" s="19">
        <v>24</v>
      </c>
      <c r="F45" s="16">
        <v>30.791699999999999</v>
      </c>
      <c r="G45" s="17">
        <v>80.208333333333329</v>
      </c>
      <c r="H45" s="18">
        <v>0.3838965194805195</v>
      </c>
      <c r="I45" s="30">
        <v>194700</v>
      </c>
    </row>
    <row r="46" spans="1:9" ht="15.6">
      <c r="A46" s="14" t="s">
        <v>516</v>
      </c>
      <c r="B46" s="10" t="s">
        <v>4</v>
      </c>
      <c r="C46" s="39" t="s">
        <v>37</v>
      </c>
      <c r="D46" s="39"/>
      <c r="E46" s="19"/>
      <c r="F46" s="16"/>
      <c r="G46" s="17"/>
      <c r="H46" s="18"/>
      <c r="I46" s="29">
        <v>113800</v>
      </c>
    </row>
    <row r="47" spans="1:9" ht="15.6">
      <c r="A47" s="14" t="s">
        <v>350</v>
      </c>
      <c r="B47" s="10" t="s">
        <v>22</v>
      </c>
      <c r="C47" s="39" t="s">
        <v>536</v>
      </c>
      <c r="D47" s="39" t="s">
        <v>37</v>
      </c>
      <c r="E47" s="19">
        <v>18</v>
      </c>
      <c r="F47" s="16">
        <v>59.6111</v>
      </c>
      <c r="G47" s="17">
        <v>77.777777777777771</v>
      </c>
      <c r="H47" s="18">
        <v>0.76642842857142868</v>
      </c>
      <c r="I47" s="29">
        <v>376900</v>
      </c>
    </row>
    <row r="48" spans="1:9" ht="31.2">
      <c r="A48" s="14" t="s">
        <v>172</v>
      </c>
      <c r="B48" s="10" t="s">
        <v>104</v>
      </c>
      <c r="C48" s="40" t="s">
        <v>536</v>
      </c>
      <c r="D48" s="40" t="s">
        <v>37</v>
      </c>
      <c r="E48" s="19">
        <v>16</v>
      </c>
      <c r="F48" s="16">
        <v>34</v>
      </c>
      <c r="G48" s="17">
        <v>76.75</v>
      </c>
      <c r="H48" s="18">
        <v>0.44299674267100975</v>
      </c>
      <c r="I48" s="30">
        <v>215000</v>
      </c>
    </row>
    <row r="49" spans="1:9" ht="15.6">
      <c r="A49" s="14" t="s">
        <v>19</v>
      </c>
      <c r="B49" s="10" t="s">
        <v>106</v>
      </c>
      <c r="C49" s="39" t="s">
        <v>37</v>
      </c>
      <c r="D49" s="39" t="s">
        <v>536</v>
      </c>
      <c r="E49" s="19">
        <v>1</v>
      </c>
      <c r="F49" s="16">
        <v>12</v>
      </c>
      <c r="G49" s="17">
        <v>29</v>
      </c>
      <c r="H49" s="18">
        <v>0.41379310344827586</v>
      </c>
      <c r="I49" s="29">
        <v>133300</v>
      </c>
    </row>
    <row r="50" spans="1:9" ht="31.2">
      <c r="A50" s="14" t="s">
        <v>78</v>
      </c>
      <c r="B50" s="10" t="s">
        <v>53</v>
      </c>
      <c r="C50" s="39" t="s">
        <v>397</v>
      </c>
      <c r="D50" s="39" t="s">
        <v>37</v>
      </c>
      <c r="E50" s="19">
        <v>8</v>
      </c>
      <c r="F50" s="16">
        <v>32.75</v>
      </c>
      <c r="G50" s="17">
        <v>56.625</v>
      </c>
      <c r="H50" s="18">
        <v>0.57836644591611475</v>
      </c>
      <c r="I50" s="29">
        <v>207100</v>
      </c>
    </row>
    <row r="51" spans="1:9" ht="31.2">
      <c r="A51" s="14" t="s">
        <v>79</v>
      </c>
      <c r="B51" s="10" t="s">
        <v>53</v>
      </c>
      <c r="C51" s="39" t="s">
        <v>37</v>
      </c>
      <c r="D51" s="39" t="s">
        <v>536</v>
      </c>
      <c r="E51" s="19">
        <v>21</v>
      </c>
      <c r="F51" s="16">
        <v>77</v>
      </c>
      <c r="G51" s="17">
        <v>79.80952380952381</v>
      </c>
      <c r="H51" s="18">
        <v>0.96479713603818618</v>
      </c>
      <c r="I51" s="29">
        <v>486900</v>
      </c>
    </row>
    <row r="52" spans="1:9" ht="15.6">
      <c r="A52" s="14" t="s">
        <v>375</v>
      </c>
      <c r="B52" s="10" t="s">
        <v>55</v>
      </c>
      <c r="C52" s="40" t="s">
        <v>37</v>
      </c>
      <c r="D52" s="40" t="s">
        <v>536</v>
      </c>
      <c r="E52" s="19">
        <v>22</v>
      </c>
      <c r="F52" s="16">
        <v>51.545499999999997</v>
      </c>
      <c r="G52" s="17">
        <v>80.227272727272734</v>
      </c>
      <c r="H52" s="18">
        <v>0.64249348441926335</v>
      </c>
      <c r="I52" s="30">
        <v>325900</v>
      </c>
    </row>
    <row r="53" spans="1:9" ht="15.6">
      <c r="A53" s="14" t="s">
        <v>526</v>
      </c>
      <c r="B53" s="10" t="s">
        <v>412</v>
      </c>
      <c r="C53" s="40" t="s">
        <v>37</v>
      </c>
      <c r="D53" s="40"/>
      <c r="E53" s="19"/>
      <c r="F53" s="16"/>
      <c r="G53" s="17"/>
      <c r="H53" s="18"/>
      <c r="I53" s="30">
        <v>113800</v>
      </c>
    </row>
    <row r="54" spans="1:9" ht="15.6">
      <c r="A54" s="14" t="s">
        <v>198</v>
      </c>
      <c r="B54" s="10" t="s">
        <v>412</v>
      </c>
      <c r="C54" s="40" t="s">
        <v>536</v>
      </c>
      <c r="D54" s="40" t="s">
        <v>37</v>
      </c>
      <c r="E54" s="19">
        <v>0</v>
      </c>
      <c r="F54" s="16">
        <v>0</v>
      </c>
      <c r="G54" s="17">
        <v>0</v>
      </c>
      <c r="H54" s="18">
        <v>0</v>
      </c>
      <c r="I54" s="30">
        <v>122600</v>
      </c>
    </row>
    <row r="55" spans="1:9" ht="31.2">
      <c r="A55" s="14" t="s">
        <v>174</v>
      </c>
      <c r="B55" s="10" t="s">
        <v>104</v>
      </c>
      <c r="C55" s="40" t="s">
        <v>37</v>
      </c>
      <c r="D55" s="40"/>
      <c r="E55" s="19">
        <v>13</v>
      </c>
      <c r="F55" s="16">
        <v>36.230800000000002</v>
      </c>
      <c r="G55" s="17">
        <v>80</v>
      </c>
      <c r="H55" s="18">
        <v>0.45288500000000004</v>
      </c>
      <c r="I55" s="30">
        <v>229100</v>
      </c>
    </row>
    <row r="56" spans="1:9" ht="15.6">
      <c r="A56" s="14" t="s">
        <v>101</v>
      </c>
      <c r="B56" s="10" t="s">
        <v>58</v>
      </c>
      <c r="C56" s="40" t="s">
        <v>536</v>
      </c>
      <c r="D56" s="40" t="s">
        <v>37</v>
      </c>
      <c r="E56" s="19">
        <v>23</v>
      </c>
      <c r="F56" s="16">
        <v>57.826099999999997</v>
      </c>
      <c r="G56" s="17">
        <v>80</v>
      </c>
      <c r="H56" s="18">
        <v>0.72282625</v>
      </c>
      <c r="I56" s="30">
        <v>365600</v>
      </c>
    </row>
    <row r="57" spans="1:9" ht="15.6">
      <c r="A57" s="14" t="s">
        <v>222</v>
      </c>
      <c r="B57" s="10" t="s">
        <v>22</v>
      </c>
      <c r="C57" s="39" t="s">
        <v>37</v>
      </c>
      <c r="D57" s="39"/>
      <c r="E57" s="19">
        <v>16</v>
      </c>
      <c r="F57" s="16">
        <v>45.3125</v>
      </c>
      <c r="G57" s="17">
        <v>79.3125</v>
      </c>
      <c r="H57" s="18">
        <v>0.57131599684791179</v>
      </c>
      <c r="I57" s="29">
        <v>286500</v>
      </c>
    </row>
    <row r="58" spans="1:9" ht="15.6">
      <c r="A58" s="14"/>
      <c r="B58" s="10"/>
      <c r="C58" s="40"/>
      <c r="D58" s="40"/>
      <c r="E58" s="19"/>
      <c r="F58" s="16"/>
      <c r="G58" s="17"/>
      <c r="H58" s="18"/>
      <c r="I58" s="30"/>
    </row>
    <row r="59" spans="1:9" ht="15.6">
      <c r="A59" s="14"/>
      <c r="B59" s="10"/>
      <c r="C59" s="40"/>
      <c r="D59" s="40"/>
      <c r="E59" s="19"/>
      <c r="F59" s="16"/>
      <c r="G59" s="17"/>
      <c r="H59" s="18"/>
      <c r="I59" s="30"/>
    </row>
    <row r="60" spans="1:9" ht="15.6">
      <c r="A60" s="14"/>
      <c r="B60" s="10"/>
      <c r="C60" s="41"/>
      <c r="D60" s="41"/>
      <c r="E60" s="19"/>
      <c r="F60" s="16"/>
      <c r="G60" s="17"/>
      <c r="H60" s="18"/>
      <c r="I60" s="31"/>
    </row>
    <row r="61" spans="1:9" ht="15.6">
      <c r="A61" s="14"/>
      <c r="B61" s="10"/>
      <c r="C61" s="40"/>
      <c r="D61" s="40"/>
      <c r="E61" s="19"/>
      <c r="F61" s="16"/>
      <c r="G61" s="17"/>
      <c r="H61" s="18"/>
      <c r="I61" s="30"/>
    </row>
    <row r="62" spans="1:9" ht="15.6">
      <c r="A62" s="14"/>
      <c r="B62" s="10"/>
      <c r="C62" s="40"/>
      <c r="D62" s="40"/>
      <c r="E62" s="19"/>
      <c r="F62" s="16"/>
      <c r="G62" s="17"/>
      <c r="H62" s="18"/>
      <c r="I62" s="30"/>
    </row>
    <row r="63" spans="1:9" ht="15.6">
      <c r="A63" s="14"/>
      <c r="B63" s="10"/>
      <c r="C63" s="41"/>
      <c r="D63" s="41"/>
      <c r="E63" s="19"/>
      <c r="F63" s="16"/>
      <c r="G63" s="17"/>
      <c r="H63" s="18"/>
      <c r="I63" s="31"/>
    </row>
    <row r="64" spans="1:9" ht="15.6">
      <c r="A64" s="14"/>
      <c r="B64" s="10"/>
      <c r="C64" s="40"/>
      <c r="D64" s="40"/>
      <c r="E64" s="19"/>
      <c r="F64" s="16"/>
      <c r="G64" s="17"/>
      <c r="H64" s="18"/>
      <c r="I64" s="30"/>
    </row>
    <row r="65" spans="1:9" ht="15.6">
      <c r="A65" s="14"/>
      <c r="B65" s="10"/>
      <c r="C65" s="40"/>
      <c r="D65" s="40"/>
      <c r="E65" s="19"/>
      <c r="F65" s="16"/>
      <c r="G65" s="17"/>
      <c r="H65" s="18"/>
      <c r="I65" s="30"/>
    </row>
    <row r="66" spans="1:9" ht="15.6">
      <c r="A66" s="14"/>
      <c r="B66" s="10"/>
      <c r="C66" s="40"/>
      <c r="D66" s="40"/>
      <c r="E66" s="19"/>
      <c r="F66" s="16"/>
      <c r="G66" s="17"/>
      <c r="H66" s="18"/>
      <c r="I66" s="30"/>
    </row>
    <row r="67" spans="1:9" ht="15.6">
      <c r="A67" s="14"/>
      <c r="B67" s="10"/>
      <c r="C67" s="39"/>
      <c r="D67" s="39"/>
      <c r="E67" s="19"/>
      <c r="F67" s="16"/>
      <c r="G67" s="17"/>
      <c r="H67" s="18"/>
      <c r="I67" s="29"/>
    </row>
    <row r="68" spans="1:9" ht="15.6">
      <c r="A68" s="14"/>
      <c r="B68" s="10"/>
      <c r="C68" s="40"/>
      <c r="D68" s="40"/>
      <c r="E68" s="19"/>
      <c r="F68" s="16"/>
      <c r="G68" s="17"/>
      <c r="H68" s="18"/>
      <c r="I68" s="30"/>
    </row>
    <row r="69" spans="1:9" ht="15.6">
      <c r="A69" s="14"/>
      <c r="B69" s="10"/>
      <c r="C69" s="40"/>
      <c r="D69" s="40"/>
      <c r="E69" s="19"/>
      <c r="F69" s="16"/>
      <c r="G69" s="17"/>
      <c r="H69" s="18"/>
      <c r="I69" s="30"/>
    </row>
    <row r="70" spans="1:9" ht="15.6">
      <c r="A70" s="14"/>
      <c r="B70" s="10"/>
      <c r="C70" s="39"/>
      <c r="D70" s="39"/>
      <c r="E70" s="19"/>
      <c r="F70" s="16"/>
      <c r="G70" s="17"/>
      <c r="H70" s="18"/>
      <c r="I70" s="29"/>
    </row>
    <row r="71" spans="1:9" ht="15.6">
      <c r="A71" s="14"/>
      <c r="B71" s="10"/>
      <c r="C71" s="39"/>
      <c r="D71" s="39"/>
      <c r="E71" s="19"/>
      <c r="F71" s="16"/>
      <c r="G71" s="17"/>
      <c r="H71" s="18"/>
      <c r="I71" s="29"/>
    </row>
    <row r="72" spans="1:9" ht="15.6">
      <c r="A72" s="14"/>
      <c r="B72" s="10"/>
      <c r="C72" s="39"/>
      <c r="D72" s="39"/>
      <c r="E72" s="19"/>
      <c r="F72" s="16"/>
      <c r="G72" s="17"/>
      <c r="H72" s="18"/>
      <c r="I72" s="29"/>
    </row>
    <row r="73" spans="1:9" ht="15.6">
      <c r="A73" s="14"/>
      <c r="B73" s="10"/>
      <c r="C73" s="40"/>
      <c r="D73" s="40"/>
      <c r="E73" s="19"/>
      <c r="F73" s="16"/>
      <c r="G73" s="17"/>
      <c r="H73" s="18"/>
      <c r="I73" s="30"/>
    </row>
    <row r="74" spans="1:9" ht="15.6">
      <c r="A74" s="14"/>
      <c r="B74" s="10"/>
      <c r="C74" s="39"/>
      <c r="D74" s="39"/>
      <c r="E74" s="19"/>
      <c r="F74" s="16"/>
      <c r="G74" s="17"/>
      <c r="H74" s="18"/>
      <c r="I74" s="29"/>
    </row>
    <row r="75" spans="1:9" ht="15.6">
      <c r="A75" s="14"/>
      <c r="B75" s="10"/>
      <c r="C75" s="39"/>
      <c r="D75" s="39"/>
      <c r="E75" s="19"/>
      <c r="F75" s="16"/>
      <c r="G75" s="17"/>
      <c r="H75" s="18"/>
      <c r="I75" s="29"/>
    </row>
    <row r="76" spans="1:9" ht="15.6">
      <c r="A76" s="14"/>
      <c r="B76" s="10"/>
      <c r="C76" s="39"/>
      <c r="D76" s="39"/>
      <c r="E76" s="19"/>
      <c r="F76" s="16"/>
      <c r="G76" s="17"/>
      <c r="H76" s="18"/>
      <c r="I76" s="29"/>
    </row>
    <row r="77" spans="1:9" ht="15.6">
      <c r="A77" s="14"/>
      <c r="B77" s="10"/>
      <c r="C77" s="39"/>
      <c r="D77" s="39"/>
      <c r="E77" s="19"/>
      <c r="F77" s="16"/>
      <c r="G77" s="17"/>
      <c r="H77" s="18"/>
      <c r="I77" s="29"/>
    </row>
    <row r="78" spans="1:9" ht="15.6">
      <c r="A78" s="14"/>
      <c r="B78" s="10"/>
      <c r="C78" s="39"/>
      <c r="D78" s="39"/>
      <c r="E78" s="19"/>
      <c r="F78" s="16"/>
      <c r="G78" s="17"/>
      <c r="H78" s="18"/>
      <c r="I78" s="29"/>
    </row>
    <row r="79" spans="1:9" ht="15.6">
      <c r="A79" s="14"/>
      <c r="B79" s="10"/>
      <c r="C79" s="40"/>
      <c r="D79" s="40"/>
      <c r="E79" s="19"/>
      <c r="F79" s="16"/>
      <c r="G79" s="17"/>
      <c r="H79" s="18"/>
      <c r="I79" s="30"/>
    </row>
    <row r="80" spans="1:9" ht="15.6">
      <c r="A80" s="14"/>
      <c r="B80" s="10"/>
      <c r="C80" s="40"/>
      <c r="D80" s="40"/>
      <c r="E80" s="19"/>
      <c r="F80" s="16"/>
      <c r="G80" s="17"/>
      <c r="H80" s="18"/>
      <c r="I80" s="30"/>
    </row>
    <row r="81" spans="1:9" ht="15.6">
      <c r="A81" s="14"/>
      <c r="B81" s="10"/>
      <c r="C81" s="39"/>
      <c r="D81" s="39"/>
      <c r="E81" s="19"/>
      <c r="F81" s="16"/>
      <c r="G81" s="17"/>
      <c r="H81" s="18"/>
      <c r="I81" s="29"/>
    </row>
    <row r="82" spans="1:9" ht="15.6">
      <c r="A82" s="14"/>
      <c r="B82" s="10"/>
      <c r="C82" s="40"/>
      <c r="D82" s="40"/>
      <c r="E82" s="19"/>
      <c r="F82" s="16"/>
      <c r="G82" s="17"/>
      <c r="H82" s="18"/>
      <c r="I82" s="30"/>
    </row>
    <row r="83" spans="1:9" ht="15.6">
      <c r="A83" s="14"/>
      <c r="B83" s="10"/>
      <c r="C83" s="40"/>
      <c r="D83" s="40"/>
      <c r="E83" s="19"/>
      <c r="F83" s="16"/>
      <c r="G83" s="17"/>
      <c r="H83" s="18"/>
      <c r="I83" s="30"/>
    </row>
    <row r="84" spans="1:9" ht="15.6">
      <c r="A84" s="14"/>
      <c r="B84" s="10"/>
      <c r="C84" s="40"/>
      <c r="D84" s="40"/>
      <c r="E84" s="19"/>
      <c r="F84" s="16"/>
      <c r="G84" s="17"/>
      <c r="H84" s="18"/>
      <c r="I84" s="30"/>
    </row>
    <row r="85" spans="1:9" ht="15.6">
      <c r="A85" s="14"/>
      <c r="B85" s="10"/>
      <c r="C85" s="40"/>
      <c r="D85" s="40"/>
      <c r="E85" s="19"/>
      <c r="F85" s="16"/>
      <c r="G85" s="17"/>
      <c r="H85" s="18"/>
      <c r="I85" s="30"/>
    </row>
    <row r="86" spans="1:9" ht="15.6">
      <c r="A86" s="14"/>
      <c r="B86" s="10"/>
      <c r="C86" s="40"/>
      <c r="D86" s="40"/>
      <c r="E86" s="19"/>
      <c r="F86" s="16"/>
      <c r="G86" s="17"/>
      <c r="H86" s="18"/>
      <c r="I86" s="30"/>
    </row>
    <row r="87" spans="1:9" ht="15.6">
      <c r="A87" s="14"/>
      <c r="B87" s="10"/>
      <c r="C87" s="40"/>
      <c r="D87" s="40"/>
      <c r="E87" s="19"/>
      <c r="F87" s="16"/>
      <c r="G87" s="17"/>
      <c r="H87" s="18"/>
      <c r="I87" s="30"/>
    </row>
    <row r="88" spans="1:9" ht="15.6">
      <c r="A88" s="14"/>
      <c r="B88" s="10"/>
      <c r="C88" s="40"/>
      <c r="D88" s="40"/>
      <c r="E88" s="19"/>
      <c r="F88" s="16"/>
      <c r="G88" s="17"/>
      <c r="H88" s="18"/>
      <c r="I88" s="30"/>
    </row>
    <row r="89" spans="1:9" ht="15.6">
      <c r="A89" s="14"/>
      <c r="B89" s="10"/>
      <c r="C89" s="39"/>
      <c r="D89" s="39"/>
      <c r="E89" s="19"/>
      <c r="F89" s="16"/>
      <c r="G89" s="17"/>
      <c r="H89" s="18"/>
      <c r="I89" s="29"/>
    </row>
    <row r="90" spans="1:9" ht="15.6">
      <c r="A90" s="14"/>
      <c r="B90" s="10"/>
      <c r="C90" s="40"/>
      <c r="D90" s="40"/>
      <c r="E90" s="19"/>
      <c r="F90" s="16"/>
      <c r="G90" s="17"/>
      <c r="H90" s="18"/>
      <c r="I90" s="30"/>
    </row>
    <row r="91" spans="1:9" ht="15.6">
      <c r="A91" s="14"/>
      <c r="B91" s="10"/>
      <c r="C91" s="39"/>
      <c r="D91" s="39"/>
      <c r="E91" s="19"/>
      <c r="F91" s="16"/>
      <c r="G91" s="17"/>
      <c r="H91" s="18"/>
      <c r="I91" s="29"/>
    </row>
    <row r="92" spans="1:9" ht="15.6">
      <c r="A92" s="14"/>
      <c r="B92" s="10"/>
      <c r="C92" s="39"/>
      <c r="D92" s="39"/>
      <c r="E92" s="19"/>
      <c r="F92" s="16"/>
      <c r="G92" s="17"/>
      <c r="H92" s="18"/>
      <c r="I92" s="29"/>
    </row>
    <row r="93" spans="1:9" ht="15.6">
      <c r="A93" s="14"/>
      <c r="B93" s="10"/>
      <c r="C93" s="39"/>
      <c r="D93" s="39"/>
      <c r="E93" s="19"/>
      <c r="F93" s="16"/>
      <c r="G93" s="17"/>
      <c r="H93" s="18"/>
      <c r="I93" s="29"/>
    </row>
    <row r="94" spans="1:9" ht="15.6">
      <c r="A94" s="14"/>
      <c r="B94" s="10"/>
      <c r="C94" s="40"/>
      <c r="D94" s="40"/>
      <c r="E94" s="19"/>
      <c r="F94" s="16"/>
      <c r="G94" s="17"/>
      <c r="H94" s="18"/>
      <c r="I94" s="30"/>
    </row>
    <row r="95" spans="1:9" ht="15.6">
      <c r="A95" s="14"/>
      <c r="B95" s="10"/>
      <c r="C95" s="40"/>
      <c r="D95" s="40"/>
      <c r="E95" s="19"/>
      <c r="F95" s="16"/>
      <c r="G95" s="17"/>
      <c r="H95" s="18"/>
      <c r="I95" s="30"/>
    </row>
    <row r="96" spans="1:9" ht="15.6">
      <c r="A96" s="14"/>
      <c r="B96" s="10"/>
      <c r="C96" s="39"/>
      <c r="D96" s="39"/>
      <c r="E96" s="19"/>
      <c r="F96" s="16"/>
      <c r="G96" s="17"/>
      <c r="H96" s="18"/>
      <c r="I96" s="29"/>
    </row>
    <row r="97" spans="1:9" ht="15.6">
      <c r="A97" s="14"/>
      <c r="B97" s="10"/>
      <c r="C97" s="40"/>
      <c r="D97" s="40"/>
      <c r="E97" s="19"/>
      <c r="F97" s="16"/>
      <c r="G97" s="17"/>
      <c r="H97" s="18"/>
      <c r="I97" s="30"/>
    </row>
    <row r="98" spans="1:9" ht="15.6">
      <c r="A98" s="14"/>
      <c r="B98" s="10"/>
      <c r="C98" s="40"/>
      <c r="D98" s="40"/>
      <c r="E98" s="19"/>
      <c r="F98" s="16"/>
      <c r="G98" s="17"/>
      <c r="H98" s="18"/>
      <c r="I98" s="30"/>
    </row>
    <row r="99" spans="1:9" ht="15.6">
      <c r="A99" s="14"/>
      <c r="B99" s="10"/>
      <c r="C99" s="40"/>
      <c r="D99" s="40"/>
      <c r="E99" s="19"/>
      <c r="F99" s="16"/>
      <c r="G99" s="17"/>
      <c r="H99" s="18"/>
      <c r="I99" s="30"/>
    </row>
    <row r="100" spans="1:9" ht="15.6">
      <c r="A100" s="14"/>
      <c r="B100" s="10"/>
      <c r="C100" s="40"/>
      <c r="D100" s="40"/>
      <c r="E100" s="19"/>
      <c r="F100" s="16"/>
      <c r="G100" s="17"/>
      <c r="H100" s="18"/>
      <c r="I100" s="30"/>
    </row>
    <row r="101" spans="1:9" ht="15.6">
      <c r="A101" s="14"/>
      <c r="B101" s="10"/>
      <c r="C101" s="39"/>
      <c r="D101" s="39"/>
      <c r="E101" s="19"/>
      <c r="F101" s="16"/>
      <c r="G101" s="17"/>
      <c r="H101" s="18"/>
      <c r="I101" s="29"/>
    </row>
    <row r="102" spans="1:9" ht="15.6">
      <c r="A102" s="14"/>
      <c r="B102" s="10"/>
      <c r="C102" s="40"/>
      <c r="D102" s="40"/>
      <c r="E102" s="19"/>
      <c r="F102" s="16"/>
      <c r="G102" s="17"/>
      <c r="H102" s="18"/>
      <c r="I102" s="30"/>
    </row>
    <row r="103" spans="1:9" ht="15.6">
      <c r="A103" s="14"/>
      <c r="B103" s="10"/>
      <c r="C103" s="40"/>
      <c r="D103" s="40"/>
      <c r="E103" s="19"/>
      <c r="F103" s="16"/>
      <c r="G103" s="17"/>
      <c r="H103" s="18"/>
      <c r="I103" s="30"/>
    </row>
    <row r="104" spans="1:9" ht="15.6">
      <c r="A104" s="14"/>
      <c r="B104" s="10"/>
      <c r="C104" s="40"/>
      <c r="D104" s="40"/>
      <c r="E104" s="19"/>
      <c r="F104" s="16"/>
      <c r="G104" s="17"/>
      <c r="H104" s="18"/>
      <c r="I104" s="30"/>
    </row>
    <row r="105" spans="1:9" ht="15.6">
      <c r="A105" s="14"/>
      <c r="B105" s="10"/>
      <c r="C105" s="39"/>
      <c r="D105" s="39"/>
      <c r="E105" s="19"/>
      <c r="F105" s="16"/>
      <c r="G105" s="17"/>
      <c r="H105" s="18"/>
      <c r="I105" s="29"/>
    </row>
    <row r="106" spans="1:9" ht="15.6">
      <c r="A106" s="14"/>
      <c r="B106" s="10"/>
      <c r="C106" s="40"/>
      <c r="D106" s="40"/>
      <c r="E106" s="19"/>
      <c r="F106" s="16"/>
      <c r="G106" s="17"/>
      <c r="H106" s="18"/>
      <c r="I106" s="30"/>
    </row>
    <row r="107" spans="1:9" ht="15.6">
      <c r="A107" s="14"/>
      <c r="B107" s="10"/>
      <c r="C107" s="40"/>
      <c r="D107" s="40"/>
      <c r="E107" s="19"/>
      <c r="F107" s="16"/>
      <c r="G107" s="17"/>
      <c r="H107" s="18"/>
      <c r="I107" s="30"/>
    </row>
    <row r="108" spans="1:9" ht="15.6">
      <c r="A108" s="14"/>
      <c r="B108" s="10"/>
      <c r="C108" s="41"/>
      <c r="D108" s="41"/>
      <c r="E108" s="19"/>
      <c r="F108" s="16"/>
      <c r="G108" s="17"/>
      <c r="H108" s="18"/>
      <c r="I108" s="31"/>
    </row>
    <row r="109" spans="1:9" ht="15.6">
      <c r="A109" s="14"/>
      <c r="B109" s="10"/>
      <c r="C109" s="39"/>
      <c r="D109" s="39"/>
      <c r="E109" s="19"/>
      <c r="F109" s="16"/>
      <c r="G109" s="17"/>
      <c r="H109" s="18"/>
      <c r="I109" s="29"/>
    </row>
    <row r="110" spans="1:9" ht="15.6">
      <c r="A110" s="14"/>
      <c r="B110" s="10"/>
      <c r="C110" s="39"/>
      <c r="D110" s="39"/>
      <c r="E110" s="19"/>
      <c r="F110" s="16"/>
      <c r="G110" s="17"/>
      <c r="H110" s="18"/>
      <c r="I110" s="29"/>
    </row>
    <row r="111" spans="1:9" ht="15.6">
      <c r="A111" s="14"/>
      <c r="B111" s="10"/>
      <c r="C111" s="39"/>
      <c r="D111" s="39"/>
      <c r="E111" s="19"/>
      <c r="F111" s="16"/>
      <c r="G111" s="17"/>
      <c r="H111" s="18"/>
      <c r="I111" s="29"/>
    </row>
    <row r="112" spans="1:9" ht="15.6">
      <c r="A112" s="14"/>
      <c r="B112" s="10"/>
      <c r="C112" s="39"/>
      <c r="D112" s="39"/>
      <c r="E112" s="19"/>
      <c r="F112" s="16"/>
      <c r="G112" s="17"/>
      <c r="H112" s="18"/>
      <c r="I112" s="29"/>
    </row>
    <row r="113" spans="1:9" ht="15.6">
      <c r="A113" s="14"/>
      <c r="B113" s="10"/>
      <c r="C113" s="39"/>
      <c r="D113" s="39"/>
      <c r="E113" s="19"/>
      <c r="F113" s="16"/>
      <c r="G113" s="17"/>
      <c r="H113" s="18"/>
      <c r="I113" s="29"/>
    </row>
    <row r="114" spans="1:9" ht="15.6">
      <c r="A114" s="14"/>
      <c r="B114" s="10"/>
      <c r="C114" s="40"/>
      <c r="D114" s="40"/>
      <c r="E114" s="19"/>
      <c r="F114" s="16"/>
      <c r="G114" s="17"/>
      <c r="H114" s="18"/>
      <c r="I114" s="30"/>
    </row>
    <row r="115" spans="1:9" ht="15.6">
      <c r="A115" s="14"/>
      <c r="B115" s="10"/>
      <c r="C115" s="39"/>
      <c r="D115" s="39"/>
      <c r="E115" s="19"/>
      <c r="F115" s="16"/>
      <c r="G115" s="17"/>
      <c r="H115" s="18"/>
      <c r="I115" s="29"/>
    </row>
    <row r="116" spans="1:9" ht="15.6">
      <c r="A116" s="14"/>
      <c r="B116" s="10"/>
      <c r="C116" s="39"/>
      <c r="D116" s="39"/>
      <c r="E116" s="19"/>
      <c r="F116" s="16"/>
      <c r="G116" s="17"/>
      <c r="H116" s="18"/>
      <c r="I116" s="29"/>
    </row>
    <row r="117" spans="1:9" ht="15.6">
      <c r="A117" s="14"/>
      <c r="B117" s="10"/>
      <c r="C117" s="40"/>
      <c r="D117" s="40"/>
      <c r="E117" s="19"/>
      <c r="F117" s="16"/>
      <c r="G117" s="17"/>
      <c r="H117" s="18"/>
      <c r="I117" s="30"/>
    </row>
    <row r="118" spans="1:9" ht="15.6">
      <c r="A118" s="14"/>
      <c r="B118" s="10"/>
      <c r="C118" s="39"/>
      <c r="D118" s="39"/>
      <c r="E118" s="19"/>
      <c r="F118" s="16"/>
      <c r="G118" s="17"/>
      <c r="H118" s="18"/>
      <c r="I118" s="29"/>
    </row>
    <row r="119" spans="1:9" ht="15.6">
      <c r="A119" s="14"/>
      <c r="B119" s="10"/>
      <c r="C119" s="40"/>
      <c r="D119" s="40"/>
      <c r="E119" s="19"/>
      <c r="F119" s="16"/>
      <c r="G119" s="17"/>
      <c r="H119" s="18"/>
      <c r="I119" s="30"/>
    </row>
    <row r="120" spans="1:9" ht="15.6">
      <c r="A120" s="14"/>
      <c r="B120" s="10"/>
      <c r="C120" s="40"/>
      <c r="D120" s="40"/>
      <c r="E120" s="19"/>
      <c r="F120" s="16"/>
      <c r="G120" s="17"/>
      <c r="H120" s="18"/>
      <c r="I120" s="30"/>
    </row>
    <row r="121" spans="1:9" ht="15.6">
      <c r="A121" s="14"/>
      <c r="B121" s="10"/>
      <c r="C121" s="40"/>
      <c r="D121" s="40"/>
      <c r="E121" s="19"/>
      <c r="F121" s="16"/>
      <c r="G121" s="17"/>
      <c r="H121" s="18"/>
      <c r="I121" s="30"/>
    </row>
    <row r="122" spans="1:9" ht="15.6">
      <c r="A122" s="14"/>
      <c r="B122" s="10"/>
      <c r="C122" s="40"/>
      <c r="D122" s="40"/>
      <c r="E122" s="19"/>
      <c r="F122" s="16"/>
      <c r="G122" s="17"/>
      <c r="H122" s="18"/>
      <c r="I122" s="30"/>
    </row>
    <row r="123" spans="1:9" ht="15.6">
      <c r="A123" s="14"/>
      <c r="B123" s="10"/>
      <c r="C123" s="39"/>
      <c r="D123" s="39"/>
      <c r="E123" s="19"/>
      <c r="F123" s="16"/>
      <c r="G123" s="17"/>
      <c r="H123" s="18"/>
      <c r="I123" s="29"/>
    </row>
    <row r="124" spans="1:9" ht="15.6">
      <c r="A124" s="14"/>
      <c r="B124" s="10"/>
      <c r="C124" s="40"/>
      <c r="D124" s="40"/>
      <c r="E124" s="19"/>
      <c r="F124" s="16"/>
      <c r="G124" s="17"/>
      <c r="H124" s="18"/>
      <c r="I124" s="30"/>
    </row>
    <row r="125" spans="1:9" ht="15.6">
      <c r="A125" s="14"/>
      <c r="B125" s="10"/>
      <c r="C125" s="41"/>
      <c r="D125" s="41"/>
      <c r="E125" s="19"/>
      <c r="F125" s="16"/>
      <c r="G125" s="17"/>
      <c r="H125" s="18"/>
      <c r="I125" s="31"/>
    </row>
    <row r="126" spans="1:9" ht="15.6">
      <c r="A126" s="14"/>
      <c r="B126" s="10"/>
      <c r="C126" s="39"/>
      <c r="D126" s="39"/>
      <c r="E126" s="19"/>
      <c r="F126" s="16"/>
      <c r="G126" s="17"/>
      <c r="H126" s="18"/>
      <c r="I126" s="29"/>
    </row>
    <row r="127" spans="1:9" ht="15.6">
      <c r="A127" s="14"/>
      <c r="B127" s="10"/>
      <c r="C127" s="39"/>
      <c r="D127" s="39"/>
      <c r="E127" s="19"/>
      <c r="F127" s="16"/>
      <c r="G127" s="17"/>
      <c r="H127" s="18"/>
      <c r="I127" s="29"/>
    </row>
    <row r="128" spans="1:9" ht="15.6">
      <c r="A128" s="14"/>
      <c r="B128" s="10"/>
      <c r="C128" s="40"/>
      <c r="D128" s="40"/>
      <c r="E128" s="19"/>
      <c r="F128" s="16"/>
      <c r="G128" s="17"/>
      <c r="H128" s="18"/>
      <c r="I128" s="30"/>
    </row>
    <row r="129" spans="1:9" ht="15.6">
      <c r="A129" s="14"/>
      <c r="B129" s="10"/>
      <c r="C129" s="40"/>
      <c r="D129" s="39"/>
      <c r="E129" s="19"/>
      <c r="F129" s="16"/>
      <c r="G129" s="17"/>
      <c r="H129" s="18"/>
      <c r="I129" s="30"/>
    </row>
    <row r="130" spans="1:9" ht="15.6">
      <c r="A130" s="14"/>
      <c r="B130" s="10"/>
      <c r="C130" s="40"/>
      <c r="D130" s="40"/>
      <c r="E130" s="19"/>
      <c r="F130" s="16"/>
      <c r="G130" s="17"/>
      <c r="H130" s="18"/>
      <c r="I130" s="30"/>
    </row>
    <row r="131" spans="1:9" ht="15.6">
      <c r="A131" s="14"/>
      <c r="B131" s="10"/>
      <c r="C131" s="39"/>
      <c r="D131" s="39"/>
      <c r="E131" s="19"/>
      <c r="F131" s="16"/>
      <c r="G131" s="17"/>
      <c r="H131" s="18"/>
      <c r="I131" s="29"/>
    </row>
    <row r="132" spans="1:9" ht="15.6">
      <c r="A132" s="14"/>
      <c r="B132" s="10"/>
      <c r="C132" s="39"/>
      <c r="D132" s="41"/>
      <c r="E132" s="19"/>
      <c r="F132" s="16"/>
      <c r="G132" s="17"/>
      <c r="H132" s="18"/>
      <c r="I132" s="29"/>
    </row>
    <row r="133" spans="1:9" ht="15.6">
      <c r="A133" s="14"/>
      <c r="B133" s="10"/>
      <c r="C133" s="40"/>
      <c r="D133" s="40"/>
      <c r="E133" s="19"/>
      <c r="F133" s="16"/>
      <c r="G133" s="17"/>
      <c r="H133" s="18"/>
      <c r="I133" s="30"/>
    </row>
    <row r="134" spans="1:9" ht="15.6">
      <c r="A134" s="14"/>
      <c r="B134" s="10"/>
      <c r="C134" s="39"/>
      <c r="D134" s="41"/>
      <c r="E134" s="19"/>
      <c r="F134" s="16"/>
      <c r="G134" s="17"/>
      <c r="H134" s="18"/>
      <c r="I134" s="30"/>
    </row>
    <row r="135" spans="1:9" ht="15.6">
      <c r="A135" s="14"/>
      <c r="B135" s="10"/>
      <c r="C135" s="39"/>
      <c r="D135" s="39"/>
      <c r="E135" s="19"/>
      <c r="F135" s="16"/>
      <c r="G135" s="17"/>
      <c r="H135" s="18"/>
      <c r="I135" s="29"/>
    </row>
    <row r="136" spans="1:9" ht="15.6">
      <c r="A136" s="14"/>
      <c r="B136" s="10"/>
      <c r="C136" s="40"/>
      <c r="D136" s="40"/>
      <c r="E136" s="19"/>
      <c r="F136" s="16"/>
      <c r="G136" s="17"/>
      <c r="H136" s="18"/>
      <c r="I136" s="30"/>
    </row>
    <row r="137" spans="1:9" ht="15.6">
      <c r="A137" s="14"/>
      <c r="B137" s="10"/>
      <c r="C137" s="41"/>
      <c r="D137" s="41"/>
      <c r="E137" s="19"/>
      <c r="F137" s="16"/>
      <c r="G137" s="17"/>
      <c r="H137" s="18"/>
      <c r="I137" s="31"/>
    </row>
    <row r="138" spans="1:9" ht="15.6">
      <c r="A138" s="14"/>
      <c r="B138" s="10"/>
      <c r="C138" s="40"/>
      <c r="D138" s="40"/>
      <c r="E138" s="19"/>
      <c r="F138" s="16"/>
      <c r="G138" s="17"/>
      <c r="H138" s="18"/>
      <c r="I138" s="30"/>
    </row>
    <row r="139" spans="1:9" ht="15.6">
      <c r="A139" s="14"/>
      <c r="B139" s="10"/>
      <c r="C139" s="40"/>
      <c r="D139" s="40"/>
      <c r="E139" s="19"/>
      <c r="F139" s="16"/>
      <c r="G139" s="17"/>
      <c r="H139" s="18"/>
      <c r="I139" s="30"/>
    </row>
    <row r="140" spans="1:9" ht="15.6">
      <c r="A140" s="14"/>
      <c r="B140" s="10"/>
      <c r="C140" s="39"/>
      <c r="D140" s="39"/>
      <c r="E140" s="19"/>
      <c r="F140" s="16"/>
      <c r="G140" s="17"/>
      <c r="H140" s="18"/>
      <c r="I140" s="29"/>
    </row>
    <row r="141" spans="1:9" ht="15.6">
      <c r="A141" s="14"/>
      <c r="B141" s="10"/>
      <c r="C141" s="39"/>
      <c r="D141" s="39"/>
      <c r="E141" s="19"/>
      <c r="F141" s="16"/>
      <c r="G141" s="17"/>
      <c r="H141" s="18"/>
      <c r="I141" s="29"/>
    </row>
    <row r="142" spans="1:9" ht="15.6">
      <c r="A142" s="14"/>
      <c r="B142" s="10"/>
      <c r="C142" s="40"/>
      <c r="D142" s="40"/>
      <c r="E142" s="19"/>
      <c r="F142" s="16"/>
      <c r="G142" s="17"/>
      <c r="H142" s="18"/>
      <c r="I142" s="30"/>
    </row>
    <row r="143" spans="1:9" ht="15.6">
      <c r="A143" s="14"/>
      <c r="B143" s="10"/>
      <c r="C143" s="40"/>
      <c r="D143" s="40"/>
      <c r="E143" s="19"/>
      <c r="F143" s="16"/>
      <c r="G143" s="17"/>
      <c r="H143" s="18"/>
      <c r="I143" s="30"/>
    </row>
    <row r="144" spans="1:9" ht="15.6">
      <c r="A144" s="14"/>
      <c r="B144" s="10"/>
      <c r="C144" s="39"/>
      <c r="D144" s="39"/>
      <c r="E144" s="19"/>
      <c r="F144" s="16"/>
      <c r="G144" s="17"/>
      <c r="H144" s="18"/>
      <c r="I144" s="29"/>
    </row>
    <row r="145" spans="1:9" ht="15.6">
      <c r="A145" s="14"/>
      <c r="B145" s="10"/>
      <c r="C145" s="40"/>
      <c r="D145" s="40"/>
      <c r="E145" s="19"/>
      <c r="F145" s="16"/>
      <c r="G145" s="17"/>
      <c r="H145" s="18"/>
      <c r="I145" s="30"/>
    </row>
    <row r="146" spans="1:9" ht="15.6">
      <c r="A146" s="14"/>
      <c r="B146" s="10"/>
      <c r="C146" s="39"/>
      <c r="D146" s="39"/>
      <c r="E146" s="19"/>
      <c r="F146" s="16"/>
      <c r="G146" s="17"/>
      <c r="H146" s="18"/>
      <c r="I146" s="29"/>
    </row>
    <row r="147" spans="1:9" ht="15.6">
      <c r="A147" s="14"/>
      <c r="B147" s="10"/>
      <c r="C147" s="39"/>
      <c r="D147" s="39"/>
      <c r="E147" s="19"/>
      <c r="F147" s="16"/>
      <c r="G147" s="17"/>
      <c r="H147" s="18"/>
      <c r="I147" s="29"/>
    </row>
    <row r="148" spans="1:9" ht="15.6">
      <c r="A148" s="14"/>
      <c r="B148" s="10"/>
      <c r="C148" s="40"/>
      <c r="D148" s="40"/>
      <c r="E148" s="19"/>
      <c r="F148" s="20"/>
      <c r="G148" s="21"/>
      <c r="H148" s="22"/>
      <c r="I148" s="30"/>
    </row>
    <row r="149" spans="1:9" ht="15.6">
      <c r="A149" s="14"/>
      <c r="B149" s="10"/>
      <c r="C149" s="40"/>
      <c r="D149" s="40"/>
      <c r="E149" s="19"/>
      <c r="F149" s="16"/>
      <c r="G149" s="17"/>
      <c r="H149" s="18"/>
      <c r="I149" s="30"/>
    </row>
    <row r="150" spans="1:9" ht="15.6">
      <c r="A150" s="14"/>
      <c r="B150" s="10"/>
      <c r="C150" s="39"/>
      <c r="D150" s="39"/>
      <c r="E150" s="19"/>
      <c r="F150" s="16"/>
      <c r="G150" s="17"/>
      <c r="H150" s="18"/>
      <c r="I150" s="29"/>
    </row>
    <row r="151" spans="1:9" ht="15.6">
      <c r="A151" s="14"/>
      <c r="B151" s="10"/>
      <c r="C151" s="40"/>
      <c r="D151" s="40"/>
      <c r="E151" s="19"/>
      <c r="F151" s="16"/>
      <c r="G151" s="17"/>
      <c r="H151" s="18"/>
      <c r="I151" s="30"/>
    </row>
    <row r="152" spans="1:9" ht="15.6">
      <c r="A152" s="14"/>
      <c r="B152" s="10"/>
      <c r="C152" s="40"/>
      <c r="D152" s="40"/>
      <c r="E152" s="19"/>
      <c r="F152" s="16"/>
      <c r="G152" s="17"/>
      <c r="H152" s="18"/>
      <c r="I152" s="30"/>
    </row>
    <row r="153" spans="1:9" ht="15.6">
      <c r="A153" s="14"/>
      <c r="B153" s="10"/>
      <c r="C153" s="39"/>
      <c r="D153" s="39"/>
      <c r="E153" s="19"/>
      <c r="F153" s="16"/>
      <c r="G153" s="17"/>
      <c r="H153" s="18"/>
      <c r="I153" s="29"/>
    </row>
    <row r="154" spans="1:9" ht="15.6">
      <c r="A154" s="14"/>
      <c r="B154" s="10"/>
      <c r="C154" s="40"/>
      <c r="D154" s="40"/>
      <c r="E154" s="19"/>
      <c r="F154" s="16"/>
      <c r="G154" s="17"/>
      <c r="H154" s="18"/>
      <c r="I154" s="30"/>
    </row>
    <row r="155" spans="1:9" ht="15.6">
      <c r="A155" s="14"/>
      <c r="B155" s="10"/>
      <c r="C155" s="40"/>
      <c r="D155" s="40"/>
      <c r="E155" s="19"/>
      <c r="F155" s="16"/>
      <c r="G155" s="17"/>
      <c r="H155" s="18"/>
      <c r="I155" s="30"/>
    </row>
    <row r="156" spans="1:9" ht="15.6">
      <c r="A156" s="14"/>
      <c r="B156" s="10"/>
      <c r="C156" s="39"/>
      <c r="D156" s="39"/>
      <c r="E156" s="19"/>
      <c r="F156" s="16"/>
      <c r="G156" s="17"/>
      <c r="H156" s="18"/>
      <c r="I156" s="29"/>
    </row>
    <row r="157" spans="1:9" ht="15.6">
      <c r="A157" s="14"/>
      <c r="B157" s="10"/>
      <c r="C157" s="40"/>
      <c r="D157" s="40"/>
      <c r="E157" s="19"/>
      <c r="F157" s="16"/>
      <c r="G157" s="17"/>
      <c r="H157" s="18"/>
      <c r="I157" s="30"/>
    </row>
    <row r="158" spans="1:9" ht="15.6">
      <c r="A158" s="14"/>
      <c r="B158" s="10"/>
      <c r="C158" s="39"/>
      <c r="D158" s="39"/>
      <c r="E158" s="19"/>
      <c r="F158" s="16"/>
      <c r="G158" s="17"/>
      <c r="H158" s="18"/>
      <c r="I158" s="29"/>
    </row>
    <row r="159" spans="1:9" ht="15.6">
      <c r="A159" s="14"/>
      <c r="B159" s="10"/>
      <c r="C159" s="40"/>
      <c r="D159" s="40"/>
      <c r="E159" s="19"/>
      <c r="F159" s="16"/>
      <c r="G159" s="17"/>
      <c r="H159" s="18"/>
      <c r="I159" s="30"/>
    </row>
    <row r="160" spans="1:9" ht="15.6">
      <c r="A160" s="14"/>
      <c r="B160" s="10"/>
      <c r="C160" s="40"/>
      <c r="D160" s="40"/>
      <c r="E160" s="19"/>
      <c r="F160" s="16"/>
      <c r="G160" s="17"/>
      <c r="H160" s="18"/>
      <c r="I160" s="30"/>
    </row>
    <row r="161" spans="1:9" ht="15.6">
      <c r="A161" s="14"/>
      <c r="B161" s="10"/>
      <c r="C161" s="39"/>
      <c r="D161" s="41"/>
      <c r="E161" s="19"/>
      <c r="F161" s="16"/>
      <c r="G161" s="17"/>
      <c r="H161" s="18"/>
      <c r="I161" s="29"/>
    </row>
    <row r="162" spans="1:9" ht="15.6">
      <c r="A162" s="14"/>
      <c r="B162" s="10"/>
      <c r="C162" s="40"/>
      <c r="D162" s="40"/>
      <c r="E162" s="19"/>
      <c r="F162" s="16"/>
      <c r="G162" s="17"/>
      <c r="H162" s="18"/>
      <c r="I162" s="30"/>
    </row>
    <row r="163" spans="1:9" ht="15.6">
      <c r="A163" s="14"/>
      <c r="B163" s="10"/>
      <c r="C163" s="39"/>
      <c r="D163" s="39"/>
      <c r="E163" s="19"/>
      <c r="F163" s="16"/>
      <c r="G163" s="17"/>
      <c r="H163" s="18"/>
      <c r="I163" s="29"/>
    </row>
    <row r="164" spans="1:9" ht="15.6">
      <c r="A164" s="14"/>
      <c r="B164" s="10"/>
      <c r="C164" s="40"/>
      <c r="D164" s="40"/>
      <c r="E164" s="19"/>
      <c r="F164" s="16"/>
      <c r="G164" s="17"/>
      <c r="H164" s="18"/>
      <c r="I164" s="30"/>
    </row>
  </sheetData>
  <autoFilter ref="A1:I164" xr:uid="{00000000-0009-0000-0000-000003000000}">
    <sortState ref="A2:I164">
      <sortCondition ref="A1:A164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60"/>
  <sheetViews>
    <sheetView zoomScale="85" zoomScaleNormal="85" workbookViewId="0">
      <selection activeCell="A2" sqref="A2:XFD2"/>
    </sheetView>
  </sheetViews>
  <sheetFormatPr defaultRowHeight="14.4"/>
  <cols>
    <col min="1" max="1" width="19.88671875" bestFit="1" customWidth="1"/>
    <col min="9" max="9" width="11.33203125" bestFit="1" customWidth="1"/>
  </cols>
  <sheetData>
    <row r="1" spans="1:17" s="5" customFormat="1" ht="15.6">
      <c r="A1" s="11" t="s">
        <v>415</v>
      </c>
      <c r="B1" s="11" t="s">
        <v>410</v>
      </c>
      <c r="C1" s="11" t="s">
        <v>416</v>
      </c>
      <c r="D1" s="11" t="s">
        <v>417</v>
      </c>
      <c r="E1" s="11" t="s">
        <v>418</v>
      </c>
      <c r="F1" s="12" t="s">
        <v>413</v>
      </c>
      <c r="G1" s="12" t="s">
        <v>1</v>
      </c>
      <c r="H1" s="13" t="s">
        <v>419</v>
      </c>
      <c r="I1" s="28" t="s">
        <v>443</v>
      </c>
      <c r="K1" s="38"/>
      <c r="L1" s="38"/>
      <c r="M1" s="38"/>
    </row>
    <row r="2" spans="1:17" s="5" customFormat="1" ht="15.6">
      <c r="A2" s="43" t="s">
        <v>537</v>
      </c>
      <c r="C2" s="27"/>
      <c r="D2" s="27"/>
      <c r="E2" s="19"/>
      <c r="F2" s="16"/>
      <c r="G2" s="17"/>
      <c r="H2" s="18"/>
      <c r="I2" s="3">
        <v>113800</v>
      </c>
      <c r="J2" s="10"/>
      <c r="K2" s="39"/>
      <c r="L2" s="39"/>
      <c r="M2" s="39"/>
      <c r="N2" s="36"/>
      <c r="O2" s="37"/>
      <c r="P2" s="10"/>
      <c r="Q2" s="10"/>
    </row>
    <row r="3" spans="1:17" ht="15.6">
      <c r="A3" s="14" t="s">
        <v>223</v>
      </c>
      <c r="B3" s="10" t="s">
        <v>22</v>
      </c>
      <c r="C3" s="39" t="s">
        <v>536</v>
      </c>
      <c r="D3" s="39"/>
      <c r="E3" s="19">
        <v>23</v>
      </c>
      <c r="F3" s="16">
        <v>54.739100000000001</v>
      </c>
      <c r="G3" s="17">
        <v>78</v>
      </c>
      <c r="H3" s="18">
        <v>0.70178333333333331</v>
      </c>
      <c r="I3" s="29">
        <v>346100</v>
      </c>
    </row>
    <row r="4" spans="1:17" ht="15.6">
      <c r="A4" s="14" t="s">
        <v>2</v>
      </c>
      <c r="B4" s="10" t="s">
        <v>55</v>
      </c>
      <c r="C4" s="40" t="s">
        <v>3</v>
      </c>
      <c r="D4" s="40" t="s">
        <v>536</v>
      </c>
      <c r="E4" s="19">
        <v>17</v>
      </c>
      <c r="F4" s="16">
        <v>29.117599999999999</v>
      </c>
      <c r="G4" s="17">
        <v>49.352941176470587</v>
      </c>
      <c r="H4" s="18">
        <v>0.58998712753277716</v>
      </c>
      <c r="I4" s="30">
        <v>184100</v>
      </c>
    </row>
    <row r="5" spans="1:17" ht="15.6">
      <c r="A5" s="14" t="s">
        <v>341</v>
      </c>
      <c r="B5" s="10" t="s">
        <v>106</v>
      </c>
      <c r="C5" s="39" t="s">
        <v>8</v>
      </c>
      <c r="D5" s="39" t="s">
        <v>536</v>
      </c>
      <c r="E5" s="19">
        <v>12</v>
      </c>
      <c r="F5" s="16">
        <v>52.416699999999999</v>
      </c>
      <c r="G5" s="17">
        <v>72.333333333333329</v>
      </c>
      <c r="H5" s="18">
        <v>0.7246548387096774</v>
      </c>
      <c r="I5" s="29">
        <v>331400</v>
      </c>
    </row>
    <row r="6" spans="1:17" ht="15.6">
      <c r="A6" s="14" t="s">
        <v>272</v>
      </c>
      <c r="B6" s="10" t="s">
        <v>55</v>
      </c>
      <c r="C6" s="40" t="s">
        <v>536</v>
      </c>
      <c r="D6" s="40" t="s">
        <v>3</v>
      </c>
      <c r="E6" s="19">
        <v>21</v>
      </c>
      <c r="F6" s="16">
        <v>57.761899999999997</v>
      </c>
      <c r="G6" s="17">
        <v>78.238095238095241</v>
      </c>
      <c r="H6" s="18">
        <v>0.73828356664637851</v>
      </c>
      <c r="I6" s="30">
        <v>365200</v>
      </c>
    </row>
    <row r="7" spans="1:17" ht="15.6">
      <c r="A7" s="14" t="s">
        <v>426</v>
      </c>
      <c r="B7" s="10" t="s">
        <v>55</v>
      </c>
      <c r="C7" s="40" t="s">
        <v>397</v>
      </c>
      <c r="D7" s="40" t="s">
        <v>536</v>
      </c>
      <c r="E7" s="19">
        <v>0</v>
      </c>
      <c r="F7" s="16">
        <v>0</v>
      </c>
      <c r="G7" s="17">
        <v>0</v>
      </c>
      <c r="H7" s="18">
        <v>0</v>
      </c>
      <c r="I7" s="30">
        <v>173400</v>
      </c>
    </row>
    <row r="8" spans="1:17" ht="31.2">
      <c r="A8" s="14" t="s">
        <v>161</v>
      </c>
      <c r="B8" s="10" t="s">
        <v>104</v>
      </c>
      <c r="C8" s="40" t="s">
        <v>8</v>
      </c>
      <c r="D8" s="40" t="s">
        <v>536</v>
      </c>
      <c r="E8" s="19">
        <v>22</v>
      </c>
      <c r="F8" s="16">
        <v>57.181800000000003</v>
      </c>
      <c r="G8" s="17">
        <v>53</v>
      </c>
      <c r="H8" s="18">
        <v>1.0789018867924529</v>
      </c>
      <c r="I8" s="30">
        <v>361600</v>
      </c>
    </row>
    <row r="9" spans="1:17" ht="15.6">
      <c r="A9" s="14" t="s">
        <v>456</v>
      </c>
      <c r="B9" s="10" t="s">
        <v>55</v>
      </c>
      <c r="C9" s="40" t="s">
        <v>536</v>
      </c>
      <c r="D9" s="40" t="s">
        <v>37</v>
      </c>
      <c r="E9" s="19"/>
      <c r="F9" s="16"/>
      <c r="G9" s="17"/>
      <c r="H9" s="18"/>
      <c r="I9" s="30">
        <v>113800</v>
      </c>
    </row>
    <row r="10" spans="1:17" ht="15.6">
      <c r="A10" s="14" t="s">
        <v>202</v>
      </c>
      <c r="B10" s="10" t="s">
        <v>82</v>
      </c>
      <c r="C10" s="40" t="s">
        <v>37</v>
      </c>
      <c r="D10" s="40" t="s">
        <v>536</v>
      </c>
      <c r="E10" s="19">
        <v>7</v>
      </c>
      <c r="F10" s="16">
        <v>41.285699999999999</v>
      </c>
      <c r="G10" s="17">
        <v>80.571428571428569</v>
      </c>
      <c r="H10" s="18">
        <v>0.51241117021276594</v>
      </c>
      <c r="I10" s="30">
        <v>235000</v>
      </c>
    </row>
    <row r="11" spans="1:17" ht="15.6">
      <c r="A11" s="14" t="s">
        <v>458</v>
      </c>
      <c r="B11" s="10" t="s">
        <v>22</v>
      </c>
      <c r="C11" s="39" t="s">
        <v>37</v>
      </c>
      <c r="D11" s="39" t="s">
        <v>536</v>
      </c>
      <c r="E11" s="19"/>
      <c r="F11" s="16"/>
      <c r="G11" s="17"/>
      <c r="H11" s="18"/>
      <c r="I11" s="29">
        <v>113800</v>
      </c>
    </row>
    <row r="12" spans="1:17" ht="15.6">
      <c r="A12" s="14" t="s">
        <v>352</v>
      </c>
      <c r="B12" s="10" t="s">
        <v>106</v>
      </c>
      <c r="C12" s="39" t="s">
        <v>536</v>
      </c>
      <c r="D12" s="39" t="s">
        <v>37</v>
      </c>
      <c r="E12" s="19">
        <v>16</v>
      </c>
      <c r="F12" s="16">
        <v>48.4375</v>
      </c>
      <c r="G12" s="17">
        <v>74.25</v>
      </c>
      <c r="H12" s="18">
        <v>0.65235690235690236</v>
      </c>
      <c r="I12" s="29">
        <v>306300</v>
      </c>
    </row>
    <row r="13" spans="1:17" ht="15.6">
      <c r="A13" s="14" t="s">
        <v>463</v>
      </c>
      <c r="B13" s="10" t="s">
        <v>28</v>
      </c>
      <c r="C13" s="39" t="s">
        <v>536</v>
      </c>
      <c r="D13" s="39" t="s">
        <v>3</v>
      </c>
      <c r="E13" s="19"/>
      <c r="F13" s="16"/>
      <c r="G13" s="17"/>
      <c r="H13" s="18"/>
      <c r="I13" s="29">
        <v>113800</v>
      </c>
    </row>
    <row r="14" spans="1:17" ht="15.6">
      <c r="A14" s="14" t="s">
        <v>250</v>
      </c>
      <c r="B14" s="10" t="s">
        <v>82</v>
      </c>
      <c r="C14" s="40" t="s">
        <v>536</v>
      </c>
      <c r="D14" s="40" t="s">
        <v>37</v>
      </c>
      <c r="E14" s="19">
        <v>19</v>
      </c>
      <c r="F14" s="16">
        <v>49.368400000000001</v>
      </c>
      <c r="G14" s="17">
        <v>78.15789473684211</v>
      </c>
      <c r="H14" s="18">
        <v>0.63164956228956226</v>
      </c>
      <c r="I14" s="30">
        <v>312200</v>
      </c>
    </row>
    <row r="15" spans="1:17" ht="15.6">
      <c r="A15" s="14" t="s">
        <v>312</v>
      </c>
      <c r="B15" s="10" t="s">
        <v>23</v>
      </c>
      <c r="C15" s="41" t="s">
        <v>536</v>
      </c>
      <c r="D15" s="41"/>
      <c r="E15" s="19">
        <v>24</v>
      </c>
      <c r="F15" s="16">
        <v>53.875</v>
      </c>
      <c r="G15" s="17">
        <v>80.208333333333329</v>
      </c>
      <c r="H15" s="18">
        <v>0.67168831168831178</v>
      </c>
      <c r="I15" s="31">
        <v>340700</v>
      </c>
    </row>
    <row r="16" spans="1:17" ht="15.6">
      <c r="A16" s="14" t="s">
        <v>297</v>
      </c>
      <c r="B16" s="10" t="s">
        <v>23</v>
      </c>
      <c r="C16" s="41" t="s">
        <v>536</v>
      </c>
      <c r="D16" s="41" t="s">
        <v>3</v>
      </c>
      <c r="E16" s="19">
        <v>3</v>
      </c>
      <c r="F16" s="16">
        <v>45</v>
      </c>
      <c r="G16" s="17">
        <v>80</v>
      </c>
      <c r="H16" s="18">
        <v>0.5625</v>
      </c>
      <c r="I16" s="31">
        <v>199200</v>
      </c>
    </row>
    <row r="17" spans="1:9" ht="31.2">
      <c r="A17" s="14" t="s">
        <v>231</v>
      </c>
      <c r="B17" s="10" t="s">
        <v>107</v>
      </c>
      <c r="C17" s="40" t="s">
        <v>37</v>
      </c>
      <c r="D17" s="40" t="s">
        <v>536</v>
      </c>
      <c r="E17" s="19">
        <v>14</v>
      </c>
      <c r="F17" s="16">
        <v>18.571400000000001</v>
      </c>
      <c r="G17" s="17">
        <v>35.5</v>
      </c>
      <c r="H17" s="18">
        <v>0.52313802816901411</v>
      </c>
      <c r="I17" s="30">
        <v>133300</v>
      </c>
    </row>
    <row r="18" spans="1:9" ht="31.2">
      <c r="A18" s="14" t="s">
        <v>476</v>
      </c>
      <c r="B18" s="10" t="s">
        <v>104</v>
      </c>
      <c r="C18" s="40" t="s">
        <v>3</v>
      </c>
      <c r="D18" s="40" t="s">
        <v>536</v>
      </c>
      <c r="E18" s="19"/>
      <c r="F18" s="16"/>
      <c r="G18" s="17"/>
      <c r="H18" s="18"/>
      <c r="I18" s="30">
        <v>113800</v>
      </c>
    </row>
    <row r="19" spans="1:9" ht="15.6">
      <c r="A19" s="14" t="s">
        <v>425</v>
      </c>
      <c r="B19" s="10" t="s">
        <v>58</v>
      </c>
      <c r="C19" s="40" t="s">
        <v>536</v>
      </c>
      <c r="D19" s="40" t="s">
        <v>37</v>
      </c>
      <c r="E19" s="19">
        <v>3</v>
      </c>
      <c r="F19" s="16">
        <v>25</v>
      </c>
      <c r="G19" s="17">
        <v>64</v>
      </c>
      <c r="H19" s="18">
        <v>0.390625</v>
      </c>
      <c r="I19" s="30">
        <v>158100</v>
      </c>
    </row>
    <row r="20" spans="1:9" ht="15.6">
      <c r="A20" s="14" t="s">
        <v>163</v>
      </c>
      <c r="B20" s="10" t="s">
        <v>411</v>
      </c>
      <c r="C20" s="39" t="s">
        <v>37</v>
      </c>
      <c r="D20" s="39" t="s">
        <v>536</v>
      </c>
      <c r="E20" s="19">
        <v>7</v>
      </c>
      <c r="F20" s="16">
        <v>23.571400000000001</v>
      </c>
      <c r="G20" s="17">
        <v>80</v>
      </c>
      <c r="H20" s="18">
        <v>0.29464250000000003</v>
      </c>
      <c r="I20" s="29">
        <v>149000</v>
      </c>
    </row>
    <row r="21" spans="1:9" ht="15.6">
      <c r="A21" s="14" t="s">
        <v>189</v>
      </c>
      <c r="B21" s="10" t="s">
        <v>412</v>
      </c>
      <c r="C21" s="40" t="s">
        <v>37</v>
      </c>
      <c r="D21" s="40" t="s">
        <v>536</v>
      </c>
      <c r="E21" s="19">
        <v>23</v>
      </c>
      <c r="F21" s="16">
        <v>39.173900000000003</v>
      </c>
      <c r="G21" s="17">
        <v>80</v>
      </c>
      <c r="H21" s="18">
        <v>0.48967375000000002</v>
      </c>
      <c r="I21" s="30">
        <v>247700</v>
      </c>
    </row>
    <row r="22" spans="1:9" ht="15.6">
      <c r="A22" s="14" t="s">
        <v>178</v>
      </c>
      <c r="B22" s="10" t="s">
        <v>411</v>
      </c>
      <c r="C22" s="39" t="s">
        <v>397</v>
      </c>
      <c r="D22" s="39" t="s">
        <v>536</v>
      </c>
      <c r="E22" s="19">
        <v>16</v>
      </c>
      <c r="F22" s="16">
        <v>49.5625</v>
      </c>
      <c r="G22" s="17">
        <v>70.1875</v>
      </c>
      <c r="H22" s="18">
        <v>0.7061442564559216</v>
      </c>
      <c r="I22" s="29">
        <v>313400</v>
      </c>
    </row>
    <row r="23" spans="1:9" ht="15.6">
      <c r="A23" s="14" t="s">
        <v>487</v>
      </c>
      <c r="B23" s="10" t="s">
        <v>28</v>
      </c>
      <c r="C23" s="39" t="s">
        <v>536</v>
      </c>
      <c r="D23" s="39" t="s">
        <v>37</v>
      </c>
      <c r="E23" s="19"/>
      <c r="F23" s="16"/>
      <c r="G23" s="17"/>
      <c r="H23" s="18"/>
      <c r="I23" s="29">
        <v>113800</v>
      </c>
    </row>
    <row r="24" spans="1:9" ht="31.2">
      <c r="A24" s="14" t="s">
        <v>367</v>
      </c>
      <c r="B24" s="10" t="s">
        <v>105</v>
      </c>
      <c r="C24" s="40" t="s">
        <v>536</v>
      </c>
      <c r="D24" s="40" t="s">
        <v>397</v>
      </c>
      <c r="E24" s="19">
        <v>10</v>
      </c>
      <c r="F24" s="16">
        <v>37.6</v>
      </c>
      <c r="G24" s="17">
        <v>54.5</v>
      </c>
      <c r="H24" s="18">
        <v>0.68990825688073398</v>
      </c>
      <c r="I24" s="30">
        <v>237800</v>
      </c>
    </row>
    <row r="25" spans="1:9" ht="31.2">
      <c r="A25" s="14" t="s">
        <v>437</v>
      </c>
      <c r="B25" s="10" t="s">
        <v>105</v>
      </c>
      <c r="C25" s="40" t="s">
        <v>37</v>
      </c>
      <c r="D25" s="40" t="s">
        <v>536</v>
      </c>
      <c r="E25" s="19">
        <v>3</v>
      </c>
      <c r="F25" s="16">
        <v>16.666699999999999</v>
      </c>
      <c r="G25" s="17">
        <v>78.666666666666671</v>
      </c>
      <c r="H25" s="18">
        <v>0.21186483050847454</v>
      </c>
      <c r="I25" s="30">
        <v>133300</v>
      </c>
    </row>
    <row r="26" spans="1:9" ht="15.6">
      <c r="A26" s="14" t="s">
        <v>254</v>
      </c>
      <c r="B26" s="10" t="s">
        <v>24</v>
      </c>
      <c r="C26" s="40" t="s">
        <v>37</v>
      </c>
      <c r="D26" s="40" t="s">
        <v>536</v>
      </c>
      <c r="E26" s="19">
        <v>0</v>
      </c>
      <c r="F26" s="16">
        <v>0</v>
      </c>
      <c r="G26" s="17">
        <v>0</v>
      </c>
      <c r="H26" s="18">
        <v>0</v>
      </c>
      <c r="I26" s="30">
        <v>185900</v>
      </c>
    </row>
    <row r="27" spans="1:9" ht="31.2">
      <c r="A27" s="14" t="s">
        <v>369</v>
      </c>
      <c r="B27" s="10" t="s">
        <v>105</v>
      </c>
      <c r="C27" s="40" t="s">
        <v>536</v>
      </c>
      <c r="D27" s="40" t="s">
        <v>6</v>
      </c>
      <c r="E27" s="19">
        <v>23</v>
      </c>
      <c r="F27" s="16">
        <v>48.652200000000001</v>
      </c>
      <c r="G27" s="17">
        <v>80.217391304347828</v>
      </c>
      <c r="H27" s="18">
        <v>0.60650439024390246</v>
      </c>
      <c r="I27" s="30">
        <v>307600</v>
      </c>
    </row>
    <row r="28" spans="1:9" ht="15.6">
      <c r="A28" s="14" t="s">
        <v>236</v>
      </c>
      <c r="B28" s="10" t="s">
        <v>55</v>
      </c>
      <c r="C28" s="40" t="s">
        <v>37</v>
      </c>
      <c r="D28" s="40" t="s">
        <v>536</v>
      </c>
      <c r="E28" s="19">
        <v>24</v>
      </c>
      <c r="F28" s="16">
        <v>66.25</v>
      </c>
      <c r="G28" s="17">
        <v>80.208333333333329</v>
      </c>
      <c r="H28" s="18">
        <v>0.82597402597402603</v>
      </c>
      <c r="I28" s="30">
        <v>418900</v>
      </c>
    </row>
    <row r="29" spans="1:9" ht="15.6">
      <c r="A29" s="14" t="s">
        <v>94</v>
      </c>
      <c r="B29" s="10" t="s">
        <v>58</v>
      </c>
      <c r="C29" s="40" t="s">
        <v>37</v>
      </c>
      <c r="D29" s="40" t="s">
        <v>536</v>
      </c>
      <c r="E29" s="19">
        <v>22</v>
      </c>
      <c r="F29" s="16">
        <v>45.863599999999998</v>
      </c>
      <c r="G29" s="17">
        <v>77</v>
      </c>
      <c r="H29" s="18">
        <v>0.59563116883116884</v>
      </c>
      <c r="I29" s="30">
        <v>290000</v>
      </c>
    </row>
    <row r="30" spans="1:9" ht="31.2">
      <c r="A30" s="14" t="s">
        <v>493</v>
      </c>
      <c r="B30" s="10" t="s">
        <v>104</v>
      </c>
      <c r="C30" s="40" t="s">
        <v>536</v>
      </c>
      <c r="D30" s="40" t="s">
        <v>37</v>
      </c>
      <c r="E30" s="19"/>
      <c r="F30" s="16"/>
      <c r="G30" s="17"/>
      <c r="H30" s="18"/>
      <c r="I30" s="30">
        <v>113800</v>
      </c>
    </row>
    <row r="31" spans="1:9" ht="15.6">
      <c r="A31" s="14" t="s">
        <v>269</v>
      </c>
      <c r="B31" s="10" t="s">
        <v>411</v>
      </c>
      <c r="C31" s="39" t="s">
        <v>8</v>
      </c>
      <c r="D31" s="39" t="s">
        <v>536</v>
      </c>
      <c r="E31" s="19">
        <v>19</v>
      </c>
      <c r="F31" s="16">
        <v>48.263199999999998</v>
      </c>
      <c r="G31" s="17">
        <v>72</v>
      </c>
      <c r="H31" s="18">
        <v>0.67032222222222215</v>
      </c>
      <c r="I31" s="29">
        <v>305200</v>
      </c>
    </row>
    <row r="32" spans="1:9" ht="31.2">
      <c r="A32" s="14" t="s">
        <v>495</v>
      </c>
      <c r="B32" s="10" t="s">
        <v>107</v>
      </c>
      <c r="C32" s="40" t="s">
        <v>536</v>
      </c>
      <c r="D32" s="40"/>
      <c r="E32" s="19"/>
      <c r="F32" s="16"/>
      <c r="G32" s="17"/>
      <c r="H32" s="18"/>
      <c r="I32" s="30">
        <v>113800</v>
      </c>
    </row>
    <row r="33" spans="1:9" ht="15.6">
      <c r="A33" s="14" t="s">
        <v>21</v>
      </c>
      <c r="B33" s="10" t="s">
        <v>4</v>
      </c>
      <c r="C33" s="39" t="s">
        <v>536</v>
      </c>
      <c r="D33" s="39"/>
      <c r="E33" s="19">
        <v>24</v>
      </c>
      <c r="F33" s="16">
        <v>64.666700000000006</v>
      </c>
      <c r="G33" s="17">
        <v>80.208333333333329</v>
      </c>
      <c r="H33" s="18">
        <v>0.80623418181818196</v>
      </c>
      <c r="I33" s="29">
        <v>408900</v>
      </c>
    </row>
    <row r="34" spans="1:9" ht="31.2">
      <c r="A34" s="14" t="s">
        <v>73</v>
      </c>
      <c r="B34" s="10" t="s">
        <v>53</v>
      </c>
      <c r="C34" s="39" t="s">
        <v>536</v>
      </c>
      <c r="D34" s="39" t="s">
        <v>3</v>
      </c>
      <c r="E34" s="19">
        <v>19</v>
      </c>
      <c r="F34" s="16">
        <v>58.947400000000002</v>
      </c>
      <c r="G34" s="17">
        <v>77.526315789473685</v>
      </c>
      <c r="H34" s="18">
        <v>0.760353428377461</v>
      </c>
      <c r="I34" s="29">
        <v>372700</v>
      </c>
    </row>
    <row r="35" spans="1:9" ht="15.6">
      <c r="A35" s="14" t="s">
        <v>324</v>
      </c>
      <c r="B35" s="10" t="s">
        <v>24</v>
      </c>
      <c r="C35" s="40" t="s">
        <v>536</v>
      </c>
      <c r="D35" s="40"/>
      <c r="E35" s="19">
        <v>24</v>
      </c>
      <c r="F35" s="16">
        <v>37.75</v>
      </c>
      <c r="G35" s="17">
        <v>80.375</v>
      </c>
      <c r="H35" s="18">
        <v>0.46967340590979784</v>
      </c>
      <c r="I35" s="30">
        <v>238700</v>
      </c>
    </row>
    <row r="36" spans="1:9" ht="31.2">
      <c r="A36" s="14" t="s">
        <v>168</v>
      </c>
      <c r="B36" s="10" t="s">
        <v>104</v>
      </c>
      <c r="C36" s="40" t="s">
        <v>3</v>
      </c>
      <c r="D36" s="40" t="s">
        <v>536</v>
      </c>
      <c r="E36" s="19">
        <v>11</v>
      </c>
      <c r="F36" s="16">
        <v>60.636400000000002</v>
      </c>
      <c r="G36" s="17">
        <v>73.727272727272734</v>
      </c>
      <c r="H36" s="18">
        <v>0.82244192355117129</v>
      </c>
      <c r="I36" s="30">
        <v>383400</v>
      </c>
    </row>
    <row r="37" spans="1:9" ht="15.6">
      <c r="A37" s="14" t="s">
        <v>146</v>
      </c>
      <c r="B37" s="10" t="s">
        <v>28</v>
      </c>
      <c r="C37" s="39" t="s">
        <v>37</v>
      </c>
      <c r="D37" s="39" t="s">
        <v>536</v>
      </c>
      <c r="E37" s="19">
        <v>10</v>
      </c>
      <c r="F37" s="16">
        <v>52</v>
      </c>
      <c r="G37" s="17">
        <v>73.3</v>
      </c>
      <c r="H37" s="18">
        <v>0.70941336971350621</v>
      </c>
      <c r="I37" s="29">
        <v>328800</v>
      </c>
    </row>
    <row r="38" spans="1:9" ht="31.2">
      <c r="A38" s="14" t="s">
        <v>504</v>
      </c>
      <c r="B38" s="10" t="s">
        <v>105</v>
      </c>
      <c r="C38" s="40" t="s">
        <v>37</v>
      </c>
      <c r="D38" s="40" t="s">
        <v>536</v>
      </c>
      <c r="E38" s="19"/>
      <c r="F38" s="16"/>
      <c r="G38" s="17"/>
      <c r="H38" s="18"/>
      <c r="I38" s="30">
        <v>113800</v>
      </c>
    </row>
    <row r="39" spans="1:9" ht="15.6">
      <c r="A39" s="14" t="s">
        <v>26</v>
      </c>
      <c r="B39" s="10" t="s">
        <v>4</v>
      </c>
      <c r="C39" s="39" t="s">
        <v>397</v>
      </c>
      <c r="D39" s="39" t="s">
        <v>536</v>
      </c>
      <c r="E39" s="19">
        <v>17</v>
      </c>
      <c r="F39" s="16">
        <v>20.470600000000001</v>
      </c>
      <c r="G39" s="17">
        <v>22.764705882352942</v>
      </c>
      <c r="H39" s="18">
        <v>0.89922532299741609</v>
      </c>
      <c r="I39" s="29">
        <v>133300</v>
      </c>
    </row>
    <row r="40" spans="1:9" ht="15.6">
      <c r="A40" s="14" t="s">
        <v>313</v>
      </c>
      <c r="B40" s="10" t="s">
        <v>23</v>
      </c>
      <c r="C40" s="41" t="s">
        <v>536</v>
      </c>
      <c r="D40" s="41" t="s">
        <v>37</v>
      </c>
      <c r="E40" s="19">
        <v>0</v>
      </c>
      <c r="F40" s="16">
        <v>0</v>
      </c>
      <c r="G40" s="17">
        <v>0</v>
      </c>
      <c r="H40" s="18">
        <v>0</v>
      </c>
      <c r="I40" s="31">
        <v>113800</v>
      </c>
    </row>
    <row r="41" spans="1:9" ht="15.6">
      <c r="A41" s="14" t="s">
        <v>123</v>
      </c>
      <c r="B41" s="10" t="s">
        <v>82</v>
      </c>
      <c r="C41" s="40" t="s">
        <v>536</v>
      </c>
      <c r="D41" s="40" t="s">
        <v>3</v>
      </c>
      <c r="E41" s="19">
        <v>22</v>
      </c>
      <c r="F41" s="16">
        <v>49.363599999999998</v>
      </c>
      <c r="G41" s="17">
        <v>79.545454545454547</v>
      </c>
      <c r="H41" s="18">
        <v>0.62057097142857143</v>
      </c>
      <c r="I41" s="30">
        <v>312100</v>
      </c>
    </row>
    <row r="42" spans="1:9" ht="15.6">
      <c r="A42" s="14" t="s">
        <v>135</v>
      </c>
      <c r="B42" s="10" t="s">
        <v>55</v>
      </c>
      <c r="C42" s="40" t="s">
        <v>8</v>
      </c>
      <c r="D42" s="40" t="s">
        <v>536</v>
      </c>
      <c r="E42" s="19">
        <v>14</v>
      </c>
      <c r="F42" s="16">
        <v>32.428600000000003</v>
      </c>
      <c r="G42" s="17">
        <v>47.571428571428569</v>
      </c>
      <c r="H42" s="18">
        <v>0.68168228228228234</v>
      </c>
      <c r="I42" s="30">
        <v>205100</v>
      </c>
    </row>
    <row r="43" spans="1:9" ht="31.2">
      <c r="A43" s="14" t="s">
        <v>169</v>
      </c>
      <c r="B43" s="10" t="s">
        <v>104</v>
      </c>
      <c r="C43" s="40" t="s">
        <v>8</v>
      </c>
      <c r="D43" s="40" t="s">
        <v>536</v>
      </c>
      <c r="E43" s="19">
        <v>22</v>
      </c>
      <c r="F43" s="16">
        <v>53.7273</v>
      </c>
      <c r="G43" s="17">
        <v>57.636363636363633</v>
      </c>
      <c r="H43" s="18">
        <v>0.93217712933753949</v>
      </c>
      <c r="I43" s="30">
        <v>339700</v>
      </c>
    </row>
    <row r="44" spans="1:9" ht="15.6">
      <c r="A44" s="14" t="s">
        <v>512</v>
      </c>
      <c r="B44" s="10" t="s">
        <v>28</v>
      </c>
      <c r="C44" s="39" t="s">
        <v>536</v>
      </c>
      <c r="D44" s="39"/>
      <c r="E44" s="19"/>
      <c r="F44" s="16"/>
      <c r="G44" s="17"/>
      <c r="H44" s="18"/>
      <c r="I44" s="29">
        <v>113800</v>
      </c>
    </row>
    <row r="45" spans="1:9" ht="15.6">
      <c r="A45" s="14" t="s">
        <v>98</v>
      </c>
      <c r="B45" s="10" t="s">
        <v>58</v>
      </c>
      <c r="C45" s="40" t="s">
        <v>3</v>
      </c>
      <c r="D45" s="40" t="s">
        <v>536</v>
      </c>
      <c r="E45" s="19"/>
      <c r="F45" s="16"/>
      <c r="G45" s="17"/>
      <c r="H45" s="18"/>
      <c r="I45" s="30">
        <v>204200</v>
      </c>
    </row>
    <row r="46" spans="1:9" ht="15.6">
      <c r="A46" s="14" t="s">
        <v>515</v>
      </c>
      <c r="B46" s="10" t="s">
        <v>24</v>
      </c>
      <c r="C46" s="40" t="s">
        <v>3</v>
      </c>
      <c r="D46" s="40" t="s">
        <v>536</v>
      </c>
      <c r="E46" s="19"/>
      <c r="F46" s="16"/>
      <c r="G46" s="17"/>
      <c r="H46" s="18"/>
      <c r="I46" s="30">
        <v>145500</v>
      </c>
    </row>
    <row r="47" spans="1:9" ht="15.6">
      <c r="A47" s="14" t="s">
        <v>47</v>
      </c>
      <c r="B47" s="10" t="s">
        <v>31</v>
      </c>
      <c r="C47" s="39" t="s">
        <v>536</v>
      </c>
      <c r="D47" s="40"/>
      <c r="E47" s="19">
        <v>15</v>
      </c>
      <c r="F47" s="16">
        <v>44.4</v>
      </c>
      <c r="G47" s="17">
        <v>66.333333333333329</v>
      </c>
      <c r="H47" s="18">
        <v>0.66934673366834174</v>
      </c>
      <c r="I47" s="29">
        <v>280700</v>
      </c>
    </row>
    <row r="48" spans="1:9" ht="31.2">
      <c r="A48" s="14" t="s">
        <v>403</v>
      </c>
      <c r="B48" s="10" t="s">
        <v>105</v>
      </c>
      <c r="C48" s="40" t="s">
        <v>536</v>
      </c>
      <c r="D48" s="40" t="s">
        <v>3</v>
      </c>
      <c r="E48" s="19">
        <v>0</v>
      </c>
      <c r="F48" s="16">
        <v>0</v>
      </c>
      <c r="G48" s="17">
        <v>0</v>
      </c>
      <c r="H48" s="18">
        <v>0</v>
      </c>
      <c r="I48" s="30">
        <v>113800</v>
      </c>
    </row>
    <row r="49" spans="1:9" ht="15.6">
      <c r="A49" s="14" t="s">
        <v>148</v>
      </c>
      <c r="B49" s="10" t="s">
        <v>106</v>
      </c>
      <c r="C49" s="39" t="s">
        <v>536</v>
      </c>
      <c r="D49" s="39" t="s">
        <v>37</v>
      </c>
      <c r="E49" s="19">
        <v>21</v>
      </c>
      <c r="F49" s="16">
        <v>41.1905</v>
      </c>
      <c r="G49" s="17">
        <v>75.714285714285708</v>
      </c>
      <c r="H49" s="18">
        <v>0.54402547169811322</v>
      </c>
      <c r="I49" s="29">
        <v>260500</v>
      </c>
    </row>
    <row r="50" spans="1:9" ht="31.2">
      <c r="A50" s="14" t="s">
        <v>287</v>
      </c>
      <c r="B50" s="10" t="s">
        <v>105</v>
      </c>
      <c r="C50" s="40" t="s">
        <v>37</v>
      </c>
      <c r="D50" s="40" t="s">
        <v>536</v>
      </c>
      <c r="E50" s="19">
        <v>24</v>
      </c>
      <c r="F50" s="16">
        <v>30.791699999999999</v>
      </c>
      <c r="G50" s="17">
        <v>80.208333333333329</v>
      </c>
      <c r="H50" s="18">
        <v>0.3838965194805195</v>
      </c>
      <c r="I50" s="30">
        <v>194700</v>
      </c>
    </row>
    <row r="51" spans="1:9" ht="15.6">
      <c r="A51" s="14" t="s">
        <v>350</v>
      </c>
      <c r="B51" s="10" t="s">
        <v>22</v>
      </c>
      <c r="C51" s="39" t="s">
        <v>536</v>
      </c>
      <c r="D51" s="39" t="s">
        <v>37</v>
      </c>
      <c r="E51" s="19">
        <v>18</v>
      </c>
      <c r="F51" s="16">
        <v>59.6111</v>
      </c>
      <c r="G51" s="17">
        <v>77.777777777777771</v>
      </c>
      <c r="H51" s="18">
        <v>0.76642842857142868</v>
      </c>
      <c r="I51" s="29">
        <v>376900</v>
      </c>
    </row>
    <row r="52" spans="1:9" ht="15.6">
      <c r="A52" s="14" t="s">
        <v>152</v>
      </c>
      <c r="B52" s="10" t="s">
        <v>28</v>
      </c>
      <c r="C52" s="40" t="s">
        <v>536</v>
      </c>
      <c r="D52" s="40" t="s">
        <v>3</v>
      </c>
      <c r="E52" s="19">
        <v>17</v>
      </c>
      <c r="F52" s="16">
        <v>49.2941</v>
      </c>
      <c r="G52" s="17">
        <v>54.176470588235297</v>
      </c>
      <c r="H52" s="18">
        <v>0.90988023887079261</v>
      </c>
      <c r="I52" s="29">
        <v>311700</v>
      </c>
    </row>
    <row r="53" spans="1:9" ht="31.2">
      <c r="A53" s="14" t="s">
        <v>172</v>
      </c>
      <c r="B53" s="10" t="s">
        <v>104</v>
      </c>
      <c r="C53" s="40" t="s">
        <v>536</v>
      </c>
      <c r="D53" s="40" t="s">
        <v>37</v>
      </c>
      <c r="E53" s="19">
        <v>16</v>
      </c>
      <c r="F53" s="16">
        <v>34</v>
      </c>
      <c r="G53" s="17">
        <v>76.75</v>
      </c>
      <c r="H53" s="18">
        <v>0.44299674267100975</v>
      </c>
      <c r="I53" s="30">
        <v>215000</v>
      </c>
    </row>
    <row r="54" spans="1:9" ht="15.6">
      <c r="A54" s="14" t="s">
        <v>194</v>
      </c>
      <c r="B54" s="10" t="s">
        <v>412</v>
      </c>
      <c r="C54" s="40" t="s">
        <v>536</v>
      </c>
      <c r="D54" s="40" t="s">
        <v>8</v>
      </c>
      <c r="E54" s="19">
        <v>17</v>
      </c>
      <c r="F54" s="16">
        <v>52.117600000000003</v>
      </c>
      <c r="G54" s="17">
        <v>68.882352941176464</v>
      </c>
      <c r="H54" s="18">
        <v>0.75661759180187882</v>
      </c>
      <c r="I54" s="30">
        <v>329500</v>
      </c>
    </row>
    <row r="55" spans="1:9" ht="15.6">
      <c r="A55" s="14" t="s">
        <v>19</v>
      </c>
      <c r="B55" s="10" t="s">
        <v>106</v>
      </c>
      <c r="C55" s="39" t="s">
        <v>37</v>
      </c>
      <c r="D55" s="39" t="s">
        <v>536</v>
      </c>
      <c r="E55" s="19">
        <v>1</v>
      </c>
      <c r="F55" s="16">
        <v>12</v>
      </c>
      <c r="G55" s="17">
        <v>29</v>
      </c>
      <c r="H55" s="18">
        <v>0.41379310344827586</v>
      </c>
      <c r="I55" s="29">
        <v>133300</v>
      </c>
    </row>
    <row r="56" spans="1:9" ht="31.2">
      <c r="A56" s="14" t="s">
        <v>79</v>
      </c>
      <c r="B56" s="10" t="s">
        <v>53</v>
      </c>
      <c r="C56" s="39" t="s">
        <v>37</v>
      </c>
      <c r="D56" s="39" t="s">
        <v>536</v>
      </c>
      <c r="E56" s="19">
        <v>21</v>
      </c>
      <c r="F56" s="16">
        <v>77</v>
      </c>
      <c r="G56" s="17">
        <v>79.80952380952381</v>
      </c>
      <c r="H56" s="18">
        <v>0.96479713603818618</v>
      </c>
      <c r="I56" s="29">
        <v>486900</v>
      </c>
    </row>
    <row r="57" spans="1:9" ht="15.6">
      <c r="A57" s="14" t="s">
        <v>375</v>
      </c>
      <c r="B57" s="10" t="s">
        <v>55</v>
      </c>
      <c r="C57" s="40" t="s">
        <v>37</v>
      </c>
      <c r="D57" s="40" t="s">
        <v>536</v>
      </c>
      <c r="E57" s="19">
        <v>22</v>
      </c>
      <c r="F57" s="16">
        <v>51.545499999999997</v>
      </c>
      <c r="G57" s="17">
        <v>80.227272727272734</v>
      </c>
      <c r="H57" s="18">
        <v>0.64249348441926335</v>
      </c>
      <c r="I57" s="30">
        <v>325900</v>
      </c>
    </row>
    <row r="58" spans="1:9" ht="15.6">
      <c r="A58" s="14" t="s">
        <v>198</v>
      </c>
      <c r="B58" s="10" t="s">
        <v>412</v>
      </c>
      <c r="C58" s="40" t="s">
        <v>536</v>
      </c>
      <c r="D58" s="40" t="s">
        <v>37</v>
      </c>
      <c r="E58" s="19">
        <v>0</v>
      </c>
      <c r="F58" s="16">
        <v>0</v>
      </c>
      <c r="G58" s="17">
        <v>0</v>
      </c>
      <c r="H58" s="18">
        <v>0</v>
      </c>
      <c r="I58" s="30">
        <v>122600</v>
      </c>
    </row>
    <row r="59" spans="1:9" ht="15.6">
      <c r="A59" s="14" t="s">
        <v>197</v>
      </c>
      <c r="B59" s="10" t="s">
        <v>411</v>
      </c>
      <c r="C59" s="39" t="s">
        <v>6</v>
      </c>
      <c r="D59" s="39" t="s">
        <v>536</v>
      </c>
      <c r="E59" s="19">
        <v>21</v>
      </c>
      <c r="F59" s="16">
        <v>52.285699999999999</v>
      </c>
      <c r="G59" s="17">
        <v>78.666666666666671</v>
      </c>
      <c r="H59" s="18">
        <v>0.6646487288135593</v>
      </c>
      <c r="I59" s="29">
        <v>330600</v>
      </c>
    </row>
    <row r="60" spans="1:9" ht="15.6">
      <c r="A60" s="14" t="s">
        <v>101</v>
      </c>
      <c r="B60" s="10" t="s">
        <v>58</v>
      </c>
      <c r="C60" s="40" t="s">
        <v>536</v>
      </c>
      <c r="D60" s="40" t="s">
        <v>37</v>
      </c>
      <c r="E60" s="19">
        <v>23</v>
      </c>
      <c r="F60" s="16">
        <v>57.826099999999997</v>
      </c>
      <c r="G60" s="17">
        <v>80</v>
      </c>
      <c r="H60" s="18">
        <v>0.72282625</v>
      </c>
      <c r="I60" s="30">
        <v>365600</v>
      </c>
    </row>
  </sheetData>
  <autoFilter ref="A1:I60" xr:uid="{00000000-0009-0000-0000-000004000000}">
    <sortState ref="A2:I60">
      <sortCondition ref="A1:A60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65"/>
  <sheetViews>
    <sheetView zoomScale="85" zoomScaleNormal="85" workbookViewId="0">
      <selection activeCell="A2" sqref="A2:XFD2"/>
    </sheetView>
  </sheetViews>
  <sheetFormatPr defaultRowHeight="14.4"/>
  <cols>
    <col min="1" max="1" width="19.88671875" bestFit="1" customWidth="1"/>
    <col min="9" max="9" width="11.33203125" bestFit="1" customWidth="1"/>
  </cols>
  <sheetData>
    <row r="1" spans="1:17" s="5" customFormat="1" ht="15.6">
      <c r="A1" s="11" t="s">
        <v>415</v>
      </c>
      <c r="B1" s="11" t="s">
        <v>410</v>
      </c>
      <c r="C1" s="11" t="s">
        <v>416</v>
      </c>
      <c r="D1" s="11" t="s">
        <v>417</v>
      </c>
      <c r="E1" s="11" t="s">
        <v>418</v>
      </c>
      <c r="F1" s="12" t="s">
        <v>413</v>
      </c>
      <c r="G1" s="12" t="s">
        <v>1</v>
      </c>
      <c r="H1" s="13" t="s">
        <v>419</v>
      </c>
      <c r="I1" s="28" t="s">
        <v>443</v>
      </c>
      <c r="K1" s="38"/>
      <c r="L1" s="38"/>
      <c r="M1" s="38"/>
    </row>
    <row r="2" spans="1:17" s="5" customFormat="1" ht="15.6">
      <c r="A2" s="43" t="s">
        <v>537</v>
      </c>
      <c r="C2" s="27"/>
      <c r="D2" s="27"/>
      <c r="E2" s="19"/>
      <c r="F2" s="16"/>
      <c r="G2" s="17"/>
      <c r="H2" s="18"/>
      <c r="I2" s="3">
        <v>113800</v>
      </c>
      <c r="J2" s="10"/>
      <c r="K2" s="39"/>
      <c r="L2" s="39"/>
      <c r="M2" s="39"/>
      <c r="N2" s="36"/>
      <c r="O2" s="37"/>
      <c r="P2" s="10"/>
      <c r="Q2" s="10"/>
    </row>
    <row r="3" spans="1:17" ht="15.6">
      <c r="A3" s="14" t="s">
        <v>444</v>
      </c>
      <c r="B3" s="10" t="s">
        <v>31</v>
      </c>
      <c r="C3" s="39" t="s">
        <v>3</v>
      </c>
      <c r="D3" s="39" t="s">
        <v>6</v>
      </c>
      <c r="E3" s="19"/>
      <c r="F3" s="16"/>
      <c r="G3" s="17"/>
      <c r="H3" s="18"/>
      <c r="I3" s="29">
        <v>113800</v>
      </c>
    </row>
    <row r="4" spans="1:17" ht="15.6">
      <c r="A4" s="14" t="s">
        <v>445</v>
      </c>
      <c r="B4" s="10" t="s">
        <v>24</v>
      </c>
      <c r="C4" s="40" t="s">
        <v>6</v>
      </c>
      <c r="D4" s="40"/>
      <c r="E4" s="19"/>
      <c r="F4" s="16"/>
      <c r="G4" s="17"/>
      <c r="H4" s="18"/>
      <c r="I4" s="30">
        <v>113800</v>
      </c>
    </row>
    <row r="5" spans="1:17" ht="15.6">
      <c r="A5" s="14" t="s">
        <v>394</v>
      </c>
      <c r="B5" s="10" t="s">
        <v>58</v>
      </c>
      <c r="C5" s="40" t="s">
        <v>6</v>
      </c>
      <c r="D5" s="40"/>
      <c r="E5" s="19">
        <v>22</v>
      </c>
      <c r="F5" s="16">
        <v>50.136400000000002</v>
      </c>
      <c r="G5" s="17">
        <v>80.227272727272734</v>
      </c>
      <c r="H5" s="18">
        <v>0.62492963172804528</v>
      </c>
      <c r="I5" s="30">
        <v>317000</v>
      </c>
    </row>
    <row r="6" spans="1:17" ht="31.2">
      <c r="A6" s="14" t="s">
        <v>314</v>
      </c>
      <c r="B6" s="10" t="s">
        <v>104</v>
      </c>
      <c r="C6" s="40" t="s">
        <v>8</v>
      </c>
      <c r="D6" s="40" t="s">
        <v>6</v>
      </c>
      <c r="E6" s="19">
        <v>0</v>
      </c>
      <c r="F6" s="16">
        <v>0</v>
      </c>
      <c r="G6" s="17">
        <v>0</v>
      </c>
      <c r="H6" s="18">
        <v>0</v>
      </c>
      <c r="I6" s="30">
        <v>136800</v>
      </c>
    </row>
    <row r="7" spans="1:17" ht="31.2">
      <c r="A7" s="14" t="s">
        <v>355</v>
      </c>
      <c r="B7" s="10" t="s">
        <v>105</v>
      </c>
      <c r="C7" s="40" t="s">
        <v>6</v>
      </c>
      <c r="D7" s="40"/>
      <c r="E7" s="19">
        <v>3</v>
      </c>
      <c r="F7" s="16">
        <v>52</v>
      </c>
      <c r="G7" s="17">
        <v>80</v>
      </c>
      <c r="H7" s="18">
        <v>0.65</v>
      </c>
      <c r="I7" s="30">
        <v>230200</v>
      </c>
    </row>
    <row r="8" spans="1:17" ht="15.6">
      <c r="A8" s="14" t="s">
        <v>448</v>
      </c>
      <c r="B8" s="10" t="s">
        <v>4</v>
      </c>
      <c r="C8" s="39" t="s">
        <v>6</v>
      </c>
      <c r="D8" s="39" t="s">
        <v>3</v>
      </c>
      <c r="E8" s="19"/>
      <c r="F8" s="16"/>
      <c r="G8" s="17"/>
      <c r="H8" s="18"/>
      <c r="I8" s="29">
        <v>113800</v>
      </c>
    </row>
    <row r="9" spans="1:17" ht="31.2">
      <c r="A9" s="14" t="s">
        <v>225</v>
      </c>
      <c r="B9" s="10" t="s">
        <v>107</v>
      </c>
      <c r="C9" s="40" t="s">
        <v>8</v>
      </c>
      <c r="D9" s="40" t="s">
        <v>6</v>
      </c>
      <c r="E9" s="19">
        <v>23</v>
      </c>
      <c r="F9" s="16">
        <v>48.130400000000002</v>
      </c>
      <c r="G9" s="17">
        <v>67.608695652173907</v>
      </c>
      <c r="H9" s="18">
        <v>0.71189659163987151</v>
      </c>
      <c r="I9" s="30">
        <v>304300</v>
      </c>
    </row>
    <row r="10" spans="1:17" ht="15.6">
      <c r="A10" s="14" t="s">
        <v>180</v>
      </c>
      <c r="B10" s="10" t="s">
        <v>412</v>
      </c>
      <c r="C10" s="40" t="s">
        <v>6</v>
      </c>
      <c r="D10" s="40"/>
      <c r="E10" s="19">
        <v>4</v>
      </c>
      <c r="F10" s="16">
        <v>27</v>
      </c>
      <c r="G10" s="17">
        <v>80</v>
      </c>
      <c r="H10" s="18">
        <v>0.33750000000000002</v>
      </c>
      <c r="I10" s="30">
        <v>170700</v>
      </c>
    </row>
    <row r="11" spans="1:17" ht="31.2">
      <c r="A11" s="14" t="s">
        <v>274</v>
      </c>
      <c r="B11" s="10" t="s">
        <v>105</v>
      </c>
      <c r="C11" s="40" t="s">
        <v>6</v>
      </c>
      <c r="D11" s="40"/>
      <c r="E11" s="19">
        <v>4</v>
      </c>
      <c r="F11" s="16">
        <v>30.25</v>
      </c>
      <c r="G11" s="17">
        <v>70</v>
      </c>
      <c r="H11" s="18">
        <v>0.43214285714285716</v>
      </c>
      <c r="I11" s="30">
        <v>191300</v>
      </c>
    </row>
    <row r="12" spans="1:17" ht="15.6">
      <c r="A12" s="14" t="s">
        <v>86</v>
      </c>
      <c r="B12" s="10" t="s">
        <v>55</v>
      </c>
      <c r="C12" s="40" t="s">
        <v>6</v>
      </c>
      <c r="D12" s="40"/>
      <c r="E12" s="19">
        <v>24</v>
      </c>
      <c r="F12" s="16">
        <v>36.458300000000001</v>
      </c>
      <c r="G12" s="17">
        <v>79.958333333333329</v>
      </c>
      <c r="H12" s="18">
        <v>0.455966232412715</v>
      </c>
      <c r="I12" s="30">
        <v>230500</v>
      </c>
    </row>
    <row r="13" spans="1:17" ht="15.6">
      <c r="A13" s="14" t="s">
        <v>246</v>
      </c>
      <c r="B13" s="10" t="s">
        <v>23</v>
      </c>
      <c r="C13" s="41" t="s">
        <v>6</v>
      </c>
      <c r="D13" s="41"/>
      <c r="E13" s="19">
        <v>7</v>
      </c>
      <c r="F13" s="16">
        <v>32</v>
      </c>
      <c r="G13" s="17">
        <v>80</v>
      </c>
      <c r="H13" s="18">
        <v>0.4</v>
      </c>
      <c r="I13" s="31">
        <v>182100</v>
      </c>
    </row>
    <row r="14" spans="1:17" ht="31.2">
      <c r="A14" s="14" t="s">
        <v>159</v>
      </c>
      <c r="B14" s="10" t="s">
        <v>104</v>
      </c>
      <c r="C14" s="40" t="s">
        <v>6</v>
      </c>
      <c r="D14" s="40"/>
      <c r="E14" s="19">
        <v>18</v>
      </c>
      <c r="F14" s="16">
        <v>36.277799999999999</v>
      </c>
      <c r="G14" s="17">
        <v>78.333333333333329</v>
      </c>
      <c r="H14" s="18">
        <v>0.46312085106382983</v>
      </c>
      <c r="I14" s="30">
        <v>229400</v>
      </c>
    </row>
    <row r="15" spans="1:17" ht="31.2">
      <c r="A15" s="14" t="s">
        <v>63</v>
      </c>
      <c r="B15" s="10" t="s">
        <v>53</v>
      </c>
      <c r="C15" s="39" t="s">
        <v>6</v>
      </c>
      <c r="D15" s="39"/>
      <c r="E15" s="19">
        <v>0</v>
      </c>
      <c r="F15" s="16">
        <v>0</v>
      </c>
      <c r="G15" s="17">
        <v>0</v>
      </c>
      <c r="H15" s="18">
        <v>0</v>
      </c>
      <c r="I15" s="29">
        <v>113800</v>
      </c>
    </row>
    <row r="16" spans="1:17" ht="15.6">
      <c r="A16" s="14" t="s">
        <v>27</v>
      </c>
      <c r="B16" s="10" t="s">
        <v>4</v>
      </c>
      <c r="C16" s="39" t="s">
        <v>3</v>
      </c>
      <c r="D16" s="39" t="s">
        <v>6</v>
      </c>
      <c r="E16" s="19">
        <v>15</v>
      </c>
      <c r="F16" s="16">
        <v>47.066699999999997</v>
      </c>
      <c r="G16" s="17">
        <v>78.599999999999994</v>
      </c>
      <c r="H16" s="18">
        <v>0.59881297709923664</v>
      </c>
      <c r="I16" s="29">
        <v>297600</v>
      </c>
    </row>
    <row r="17" spans="1:9" ht="15.6">
      <c r="A17" s="14" t="s">
        <v>421</v>
      </c>
      <c r="B17" s="10" t="s">
        <v>411</v>
      </c>
      <c r="C17" s="39" t="s">
        <v>8</v>
      </c>
      <c r="D17" s="39" t="s">
        <v>6</v>
      </c>
      <c r="E17" s="19">
        <v>21</v>
      </c>
      <c r="F17" s="16">
        <v>44.1905</v>
      </c>
      <c r="G17" s="17">
        <v>61.19047619047619</v>
      </c>
      <c r="H17" s="18">
        <v>0.72217937743190663</v>
      </c>
      <c r="I17" s="29">
        <v>279400</v>
      </c>
    </row>
    <row r="18" spans="1:9" ht="15.6">
      <c r="A18" s="14" t="s">
        <v>270</v>
      </c>
      <c r="B18" s="10" t="s">
        <v>55</v>
      </c>
      <c r="C18" s="40" t="s">
        <v>6</v>
      </c>
      <c r="D18" s="40"/>
      <c r="E18" s="19">
        <v>2</v>
      </c>
      <c r="F18" s="16">
        <v>14</v>
      </c>
      <c r="G18" s="17">
        <v>78.5</v>
      </c>
      <c r="H18" s="18">
        <v>0.17834394904458598</v>
      </c>
      <c r="I18" s="30">
        <v>133300</v>
      </c>
    </row>
    <row r="19" spans="1:9" ht="31.2">
      <c r="A19" s="14" t="s">
        <v>450</v>
      </c>
      <c r="B19" s="10" t="s">
        <v>107</v>
      </c>
      <c r="C19" s="40" t="s">
        <v>6</v>
      </c>
      <c r="D19" s="40"/>
      <c r="E19" s="19"/>
      <c r="F19" s="16"/>
      <c r="G19" s="17"/>
      <c r="H19" s="18"/>
      <c r="I19" s="30">
        <v>250200</v>
      </c>
    </row>
    <row r="20" spans="1:9" ht="15.6">
      <c r="A20" s="14" t="s">
        <v>451</v>
      </c>
      <c r="B20" s="10" t="s">
        <v>55</v>
      </c>
      <c r="C20" s="40" t="s">
        <v>8</v>
      </c>
      <c r="D20" s="40" t="s">
        <v>6</v>
      </c>
      <c r="E20" s="19"/>
      <c r="F20" s="16"/>
      <c r="G20" s="17"/>
      <c r="H20" s="18"/>
      <c r="I20" s="30">
        <v>113800</v>
      </c>
    </row>
    <row r="21" spans="1:9" ht="15.6">
      <c r="A21" s="14" t="s">
        <v>452</v>
      </c>
      <c r="B21" s="10" t="s">
        <v>58</v>
      </c>
      <c r="C21" s="40" t="s">
        <v>6</v>
      </c>
      <c r="D21" s="40"/>
      <c r="E21" s="19"/>
      <c r="F21" s="16"/>
      <c r="G21" s="17"/>
      <c r="H21" s="18"/>
      <c r="I21" s="30">
        <v>113800</v>
      </c>
    </row>
    <row r="22" spans="1:9" ht="15.6">
      <c r="A22" s="14" t="s">
        <v>453</v>
      </c>
      <c r="B22" s="10" t="s">
        <v>106</v>
      </c>
      <c r="C22" s="39" t="s">
        <v>6</v>
      </c>
      <c r="D22" s="39" t="s">
        <v>8</v>
      </c>
      <c r="E22" s="19"/>
      <c r="F22" s="16"/>
      <c r="G22" s="17"/>
      <c r="H22" s="18"/>
      <c r="I22" s="29">
        <v>113800</v>
      </c>
    </row>
    <row r="23" spans="1:9" ht="15.6">
      <c r="A23" s="14" t="s">
        <v>294</v>
      </c>
      <c r="B23" s="10" t="s">
        <v>23</v>
      </c>
      <c r="C23" s="41" t="s">
        <v>6</v>
      </c>
      <c r="D23" s="41"/>
      <c r="E23" s="19">
        <v>23</v>
      </c>
      <c r="F23" s="16">
        <v>56</v>
      </c>
      <c r="G23" s="17">
        <v>80</v>
      </c>
      <c r="H23" s="18">
        <v>0.7</v>
      </c>
      <c r="I23" s="31">
        <v>354100</v>
      </c>
    </row>
    <row r="24" spans="1:9" ht="15.6">
      <c r="A24" s="14" t="s">
        <v>248</v>
      </c>
      <c r="B24" s="10" t="s">
        <v>24</v>
      </c>
      <c r="C24" s="40" t="s">
        <v>8</v>
      </c>
      <c r="D24" s="40" t="s">
        <v>6</v>
      </c>
      <c r="E24" s="19">
        <v>4</v>
      </c>
      <c r="F24" s="16">
        <v>20</v>
      </c>
      <c r="G24" s="17">
        <v>30</v>
      </c>
      <c r="H24" s="18">
        <v>0.66666666666666663</v>
      </c>
      <c r="I24" s="30">
        <v>133300</v>
      </c>
    </row>
    <row r="25" spans="1:9" ht="31.2">
      <c r="A25" s="14" t="s">
        <v>5</v>
      </c>
      <c r="B25" s="10" t="s">
        <v>107</v>
      </c>
      <c r="C25" s="39" t="s">
        <v>6</v>
      </c>
      <c r="D25" s="39"/>
      <c r="E25" s="19">
        <v>9</v>
      </c>
      <c r="F25" s="16">
        <v>28.222200000000001</v>
      </c>
      <c r="G25" s="17">
        <v>66.222222222222229</v>
      </c>
      <c r="H25" s="18">
        <v>0.4261741610738255</v>
      </c>
      <c r="I25" s="29">
        <v>178500</v>
      </c>
    </row>
    <row r="26" spans="1:9" ht="15.6">
      <c r="A26" s="14" t="s">
        <v>406</v>
      </c>
      <c r="B26" s="10" t="s">
        <v>412</v>
      </c>
      <c r="C26" s="40" t="s">
        <v>6</v>
      </c>
      <c r="D26" s="40" t="s">
        <v>8</v>
      </c>
      <c r="E26" s="19">
        <v>0</v>
      </c>
      <c r="F26" s="16">
        <v>0</v>
      </c>
      <c r="G26" s="17">
        <v>0</v>
      </c>
      <c r="H26" s="18">
        <v>0</v>
      </c>
      <c r="I26" s="30">
        <v>113800</v>
      </c>
    </row>
    <row r="27" spans="1:9" ht="15.6">
      <c r="A27" s="14" t="s">
        <v>203</v>
      </c>
      <c r="B27" s="10" t="s">
        <v>22</v>
      </c>
      <c r="C27" s="39" t="s">
        <v>6</v>
      </c>
      <c r="D27" s="39"/>
      <c r="E27" s="19">
        <v>24</v>
      </c>
      <c r="F27" s="16">
        <v>60.875</v>
      </c>
      <c r="G27" s="17">
        <v>80.291666666666671</v>
      </c>
      <c r="H27" s="18">
        <v>0.75817332641411517</v>
      </c>
      <c r="I27" s="29">
        <v>384900</v>
      </c>
    </row>
    <row r="28" spans="1:9" ht="15.6">
      <c r="A28" s="14" t="s">
        <v>342</v>
      </c>
      <c r="B28" s="10" t="s">
        <v>106</v>
      </c>
      <c r="C28" s="39" t="s">
        <v>6</v>
      </c>
      <c r="D28" s="39"/>
      <c r="E28" s="19">
        <v>16</v>
      </c>
      <c r="F28" s="16">
        <v>40.3125</v>
      </c>
      <c r="G28" s="17">
        <v>80.125</v>
      </c>
      <c r="H28" s="18">
        <v>0.50312012480499224</v>
      </c>
      <c r="I28" s="29">
        <v>254900</v>
      </c>
    </row>
    <row r="29" spans="1:9" ht="15.6">
      <c r="A29" s="14" t="s">
        <v>382</v>
      </c>
      <c r="B29" s="10" t="s">
        <v>55</v>
      </c>
      <c r="C29" s="40" t="s">
        <v>6</v>
      </c>
      <c r="D29" s="40"/>
      <c r="E29" s="19">
        <v>0</v>
      </c>
      <c r="F29" s="16">
        <v>0</v>
      </c>
      <c r="G29" s="17">
        <v>0</v>
      </c>
      <c r="H29" s="18">
        <v>0</v>
      </c>
      <c r="I29" s="30">
        <v>122600</v>
      </c>
    </row>
    <row r="30" spans="1:9" ht="15.6">
      <c r="A30" s="14" t="s">
        <v>90</v>
      </c>
      <c r="B30" s="10" t="s">
        <v>58</v>
      </c>
      <c r="C30" s="40" t="s">
        <v>3</v>
      </c>
      <c r="D30" s="40" t="s">
        <v>6</v>
      </c>
      <c r="E30" s="19">
        <v>21</v>
      </c>
      <c r="F30" s="16">
        <v>57.761899999999997</v>
      </c>
      <c r="G30" s="17">
        <v>78.285714285714292</v>
      </c>
      <c r="H30" s="18">
        <v>0.73783448905109483</v>
      </c>
      <c r="I30" s="30">
        <v>365200</v>
      </c>
    </row>
    <row r="31" spans="1:9" ht="15.6">
      <c r="A31" s="14" t="s">
        <v>25</v>
      </c>
      <c r="B31" s="10" t="s">
        <v>4</v>
      </c>
      <c r="C31" s="39" t="s">
        <v>3</v>
      </c>
      <c r="D31" s="39" t="s">
        <v>6</v>
      </c>
      <c r="E31" s="19">
        <v>0</v>
      </c>
      <c r="F31" s="16">
        <v>0</v>
      </c>
      <c r="G31" s="17">
        <v>0</v>
      </c>
      <c r="H31" s="18">
        <v>0</v>
      </c>
      <c r="I31" s="29">
        <v>160400</v>
      </c>
    </row>
    <row r="32" spans="1:9" ht="31.2">
      <c r="A32" s="14" t="s">
        <v>227</v>
      </c>
      <c r="B32" s="10" t="s">
        <v>107</v>
      </c>
      <c r="C32" s="40" t="s">
        <v>6</v>
      </c>
      <c r="D32" s="40"/>
      <c r="E32" s="19">
        <v>8</v>
      </c>
      <c r="F32" s="16">
        <v>48.625</v>
      </c>
      <c r="G32" s="17">
        <v>80</v>
      </c>
      <c r="H32" s="18">
        <v>0.60781249999999998</v>
      </c>
      <c r="I32" s="30">
        <v>307500</v>
      </c>
    </row>
    <row r="33" spans="1:9" ht="15.6">
      <c r="A33" s="14" t="s">
        <v>344</v>
      </c>
      <c r="B33" s="10" t="s">
        <v>58</v>
      </c>
      <c r="C33" s="40" t="s">
        <v>6</v>
      </c>
      <c r="D33" s="40"/>
      <c r="E33" s="19">
        <v>7</v>
      </c>
      <c r="F33" s="16">
        <v>41.714300000000001</v>
      </c>
      <c r="G33" s="17">
        <v>74.714285714285708</v>
      </c>
      <c r="H33" s="18">
        <v>0.5583175908221798</v>
      </c>
      <c r="I33" s="30">
        <v>237400</v>
      </c>
    </row>
    <row r="34" spans="1:9" ht="15.6">
      <c r="A34" s="14" t="s">
        <v>113</v>
      </c>
      <c r="B34" s="10" t="s">
        <v>82</v>
      </c>
      <c r="C34" s="40" t="s">
        <v>6</v>
      </c>
      <c r="D34" s="40"/>
      <c r="E34" s="19">
        <v>11</v>
      </c>
      <c r="F34" s="16">
        <v>41.818199999999997</v>
      </c>
      <c r="G34" s="17">
        <v>79.181818181818187</v>
      </c>
      <c r="H34" s="18">
        <v>0.52812881745120543</v>
      </c>
      <c r="I34" s="30">
        <v>264400</v>
      </c>
    </row>
    <row r="35" spans="1:9" ht="15.6">
      <c r="A35" s="14" t="s">
        <v>91</v>
      </c>
      <c r="B35" s="10" t="s">
        <v>58</v>
      </c>
      <c r="C35" s="40" t="s">
        <v>6</v>
      </c>
      <c r="D35" s="40"/>
      <c r="E35" s="19">
        <v>14</v>
      </c>
      <c r="F35" s="16">
        <v>32.285699999999999</v>
      </c>
      <c r="G35" s="17">
        <v>80</v>
      </c>
      <c r="H35" s="18">
        <v>0.40357124999999999</v>
      </c>
      <c r="I35" s="30">
        <v>204100</v>
      </c>
    </row>
    <row r="36" spans="1:9" ht="15.6">
      <c r="A36" s="14" t="s">
        <v>275</v>
      </c>
      <c r="B36" s="10" t="s">
        <v>55</v>
      </c>
      <c r="C36" s="40" t="s">
        <v>6</v>
      </c>
      <c r="D36" s="40"/>
      <c r="E36" s="19"/>
      <c r="F36" s="16"/>
      <c r="G36" s="17"/>
      <c r="H36" s="18"/>
      <c r="I36" s="30">
        <v>236400</v>
      </c>
    </row>
    <row r="37" spans="1:9" ht="31.2">
      <c r="A37" s="14" t="s">
        <v>66</v>
      </c>
      <c r="B37" s="10" t="s">
        <v>53</v>
      </c>
      <c r="C37" s="39" t="s">
        <v>6</v>
      </c>
      <c r="D37" s="39"/>
      <c r="E37" s="19">
        <v>5</v>
      </c>
      <c r="F37" s="16">
        <v>50</v>
      </c>
      <c r="G37" s="17">
        <v>80</v>
      </c>
      <c r="H37" s="18">
        <v>0.625</v>
      </c>
      <c r="I37" s="29">
        <v>252900</v>
      </c>
    </row>
    <row r="38" spans="1:9" ht="31.2">
      <c r="A38" s="14" t="s">
        <v>398</v>
      </c>
      <c r="B38" s="10" t="s">
        <v>107</v>
      </c>
      <c r="C38" s="40" t="s">
        <v>6</v>
      </c>
      <c r="D38" s="40" t="s">
        <v>3</v>
      </c>
      <c r="E38" s="19">
        <v>16</v>
      </c>
      <c r="F38" s="16">
        <v>49.6875</v>
      </c>
      <c r="G38" s="17">
        <v>77.875</v>
      </c>
      <c r="H38" s="18">
        <v>0.6380417335473515</v>
      </c>
      <c r="I38" s="30">
        <v>314200</v>
      </c>
    </row>
    <row r="39" spans="1:9" ht="15.6">
      <c r="A39" s="14" t="s">
        <v>114</v>
      </c>
      <c r="B39" s="10" t="s">
        <v>82</v>
      </c>
      <c r="C39" s="40" t="s">
        <v>6</v>
      </c>
      <c r="D39" s="40"/>
      <c r="E39" s="19">
        <v>7</v>
      </c>
      <c r="F39" s="16">
        <v>39.714300000000001</v>
      </c>
      <c r="G39" s="17">
        <v>80</v>
      </c>
      <c r="H39" s="18">
        <v>0.49642875000000003</v>
      </c>
      <c r="I39" s="30">
        <v>226000</v>
      </c>
    </row>
    <row r="40" spans="1:9" ht="15.6">
      <c r="A40" s="14" t="s">
        <v>467</v>
      </c>
      <c r="B40" s="10" t="s">
        <v>82</v>
      </c>
      <c r="C40" s="40" t="s">
        <v>3</v>
      </c>
      <c r="D40" s="40" t="s">
        <v>6</v>
      </c>
      <c r="E40" s="19"/>
      <c r="F40" s="16"/>
      <c r="G40" s="17"/>
      <c r="H40" s="18"/>
      <c r="I40" s="30">
        <v>113800</v>
      </c>
    </row>
    <row r="41" spans="1:9" ht="31.2">
      <c r="A41" s="14" t="s">
        <v>359</v>
      </c>
      <c r="B41" s="10" t="s">
        <v>105</v>
      </c>
      <c r="C41" s="40" t="s">
        <v>3</v>
      </c>
      <c r="D41" s="40" t="s">
        <v>6</v>
      </c>
      <c r="E41" s="19">
        <v>3</v>
      </c>
      <c r="F41" s="16">
        <v>52.333300000000001</v>
      </c>
      <c r="G41" s="17">
        <v>68</v>
      </c>
      <c r="H41" s="18">
        <v>0.76960735294117644</v>
      </c>
      <c r="I41" s="30">
        <v>231600</v>
      </c>
    </row>
    <row r="42" spans="1:9" ht="15.6">
      <c r="A42" s="14" t="s">
        <v>139</v>
      </c>
      <c r="B42" s="10" t="s">
        <v>28</v>
      </c>
      <c r="C42" s="39" t="s">
        <v>6</v>
      </c>
      <c r="D42" s="39" t="s">
        <v>3</v>
      </c>
      <c r="E42" s="19">
        <v>24</v>
      </c>
      <c r="F42" s="16">
        <v>54.375</v>
      </c>
      <c r="G42" s="17">
        <v>78.333333333333329</v>
      </c>
      <c r="H42" s="18">
        <v>0.69414893617021278</v>
      </c>
      <c r="I42" s="29">
        <v>343800</v>
      </c>
    </row>
    <row r="43" spans="1:9" ht="15.6">
      <c r="A43" s="14" t="s">
        <v>278</v>
      </c>
      <c r="B43" s="10" t="s">
        <v>55</v>
      </c>
      <c r="C43" s="40" t="s">
        <v>6</v>
      </c>
      <c r="D43" s="40"/>
      <c r="E43" s="19">
        <v>0</v>
      </c>
      <c r="F43" s="16">
        <v>0</v>
      </c>
      <c r="G43" s="17">
        <v>0</v>
      </c>
      <c r="H43" s="18">
        <v>0</v>
      </c>
      <c r="I43" s="30">
        <v>149200</v>
      </c>
    </row>
    <row r="44" spans="1:9" ht="31.2">
      <c r="A44" s="14" t="s">
        <v>469</v>
      </c>
      <c r="B44" s="10" t="s">
        <v>104</v>
      </c>
      <c r="C44" s="40" t="s">
        <v>8</v>
      </c>
      <c r="D44" s="40" t="s">
        <v>6</v>
      </c>
      <c r="E44" s="19"/>
      <c r="F44" s="16"/>
      <c r="G44" s="17"/>
      <c r="H44" s="18"/>
      <c r="I44" s="30">
        <v>175500</v>
      </c>
    </row>
    <row r="45" spans="1:9" ht="15.6">
      <c r="A45" s="14" t="s">
        <v>405</v>
      </c>
      <c r="B45" s="10" t="s">
        <v>58</v>
      </c>
      <c r="C45" s="40" t="s">
        <v>6</v>
      </c>
      <c r="D45" s="40"/>
      <c r="E45" s="19"/>
      <c r="F45" s="16"/>
      <c r="G45" s="17"/>
      <c r="H45" s="18"/>
      <c r="I45" s="30">
        <v>133300</v>
      </c>
    </row>
    <row r="46" spans="1:9" ht="15.6">
      <c r="A46" s="14" t="s">
        <v>470</v>
      </c>
      <c r="B46" s="10" t="s">
        <v>411</v>
      </c>
      <c r="C46" s="39" t="s">
        <v>6</v>
      </c>
      <c r="D46" s="39"/>
      <c r="E46" s="19"/>
      <c r="F46" s="16"/>
      <c r="G46" s="17"/>
      <c r="H46" s="18"/>
      <c r="I46" s="29">
        <v>113800</v>
      </c>
    </row>
    <row r="47" spans="1:9" ht="15.6">
      <c r="A47" s="14" t="s">
        <v>185</v>
      </c>
      <c r="B47" s="10" t="s">
        <v>412</v>
      </c>
      <c r="C47" s="40" t="s">
        <v>6</v>
      </c>
      <c r="D47" s="40"/>
      <c r="E47" s="19">
        <v>24</v>
      </c>
      <c r="F47" s="16">
        <v>41.75</v>
      </c>
      <c r="G47" s="17">
        <v>80</v>
      </c>
      <c r="H47" s="18">
        <v>0.52187499999999998</v>
      </c>
      <c r="I47" s="30">
        <v>264000</v>
      </c>
    </row>
    <row r="48" spans="1:9" ht="15.6">
      <c r="A48" s="14" t="s">
        <v>280</v>
      </c>
      <c r="B48" s="10" t="s">
        <v>82</v>
      </c>
      <c r="C48" s="40" t="s">
        <v>6</v>
      </c>
      <c r="D48" s="40" t="s">
        <v>3</v>
      </c>
      <c r="E48" s="19">
        <v>23</v>
      </c>
      <c r="F48" s="16">
        <v>45.217399999999998</v>
      </c>
      <c r="G48" s="17">
        <v>72.913043478260875</v>
      </c>
      <c r="H48" s="18">
        <v>0.62015515802027421</v>
      </c>
      <c r="I48" s="30">
        <v>285900</v>
      </c>
    </row>
    <row r="49" spans="1:9" ht="15.6">
      <c r="A49" s="14" t="s">
        <v>388</v>
      </c>
      <c r="B49" s="10" t="s">
        <v>412</v>
      </c>
      <c r="C49" s="40" t="s">
        <v>6</v>
      </c>
      <c r="D49" s="40"/>
      <c r="E49" s="15">
        <v>12</v>
      </c>
      <c r="F49" s="16">
        <v>41.5</v>
      </c>
      <c r="G49" s="17">
        <v>80</v>
      </c>
      <c r="H49" s="18">
        <v>0.51875000000000004</v>
      </c>
      <c r="I49" s="30">
        <v>262400</v>
      </c>
    </row>
    <row r="50" spans="1:9" ht="15.6">
      <c r="A50" s="14" t="s">
        <v>108</v>
      </c>
      <c r="B50" s="10" t="s">
        <v>411</v>
      </c>
      <c r="C50" s="39" t="s">
        <v>6</v>
      </c>
      <c r="D50" s="39"/>
      <c r="E50" s="15"/>
      <c r="F50" s="16"/>
      <c r="G50" s="17"/>
      <c r="H50" s="18"/>
      <c r="I50" s="29">
        <v>151800</v>
      </c>
    </row>
    <row r="51" spans="1:9" ht="15.6">
      <c r="A51" s="14" t="s">
        <v>266</v>
      </c>
      <c r="B51" s="10" t="s">
        <v>82</v>
      </c>
      <c r="C51" s="40" t="s">
        <v>6</v>
      </c>
      <c r="D51" s="40" t="s">
        <v>3</v>
      </c>
      <c r="E51" s="19">
        <v>1</v>
      </c>
      <c r="F51" s="16">
        <v>4</v>
      </c>
      <c r="G51" s="17">
        <v>13</v>
      </c>
      <c r="H51" s="18">
        <v>0.30769230769230771</v>
      </c>
      <c r="I51" s="30">
        <v>240000</v>
      </c>
    </row>
    <row r="52" spans="1:9" ht="31.2">
      <c r="A52" s="14" t="s">
        <v>475</v>
      </c>
      <c r="B52" s="10" t="s">
        <v>104</v>
      </c>
      <c r="C52" s="40" t="s">
        <v>6</v>
      </c>
      <c r="D52" s="40"/>
      <c r="E52" s="19"/>
      <c r="F52" s="16"/>
      <c r="G52" s="17"/>
      <c r="H52" s="18"/>
      <c r="I52" s="30">
        <v>113800</v>
      </c>
    </row>
    <row r="53" spans="1:9" ht="15.6">
      <c r="A53" s="14" t="s">
        <v>298</v>
      </c>
      <c r="B53" s="10" t="s">
        <v>23</v>
      </c>
      <c r="C53" s="41" t="s">
        <v>8</v>
      </c>
      <c r="D53" s="41" t="s">
        <v>6</v>
      </c>
      <c r="E53" s="19">
        <v>24</v>
      </c>
      <c r="F53" s="16">
        <v>60.666699999999999</v>
      </c>
      <c r="G53" s="17">
        <v>77.375</v>
      </c>
      <c r="H53" s="18">
        <v>0.78406074313408725</v>
      </c>
      <c r="I53" s="31">
        <v>383600</v>
      </c>
    </row>
    <row r="54" spans="1:9" ht="15.6">
      <c r="A54" s="14" t="s">
        <v>206</v>
      </c>
      <c r="B54" s="10" t="s">
        <v>23</v>
      </c>
      <c r="C54" s="41" t="s">
        <v>6</v>
      </c>
      <c r="D54" s="41"/>
      <c r="E54" s="19">
        <v>4</v>
      </c>
      <c r="F54" s="16">
        <v>32</v>
      </c>
      <c r="G54" s="17">
        <v>80</v>
      </c>
      <c r="H54" s="18">
        <v>0.4</v>
      </c>
      <c r="I54" s="31">
        <v>161900</v>
      </c>
    </row>
    <row r="55" spans="1:9" ht="15.6">
      <c r="A55" s="14" t="s">
        <v>477</v>
      </c>
      <c r="B55" s="10" t="s">
        <v>24</v>
      </c>
      <c r="C55" s="40" t="s">
        <v>6</v>
      </c>
      <c r="D55" s="40"/>
      <c r="E55" s="19"/>
      <c r="F55" s="16"/>
      <c r="G55" s="17"/>
      <c r="H55" s="18"/>
      <c r="I55" s="30">
        <v>113800</v>
      </c>
    </row>
    <row r="56" spans="1:9" ht="31.2">
      <c r="A56" s="14" t="s">
        <v>362</v>
      </c>
      <c r="B56" s="10" t="s">
        <v>105</v>
      </c>
      <c r="C56" s="40" t="s">
        <v>8</v>
      </c>
      <c r="D56" s="40" t="s">
        <v>6</v>
      </c>
      <c r="E56" s="19">
        <v>4</v>
      </c>
      <c r="F56" s="16">
        <v>19.5</v>
      </c>
      <c r="G56" s="17">
        <v>40.25</v>
      </c>
      <c r="H56" s="18">
        <v>0.48447204968944102</v>
      </c>
      <c r="I56" s="30">
        <v>133300</v>
      </c>
    </row>
    <row r="57" spans="1:9" ht="31.2">
      <c r="A57" s="14" t="s">
        <v>251</v>
      </c>
      <c r="B57" s="10" t="s">
        <v>104</v>
      </c>
      <c r="C57" s="40" t="s">
        <v>6</v>
      </c>
      <c r="D57" s="40" t="s">
        <v>3</v>
      </c>
      <c r="E57" s="19">
        <v>22</v>
      </c>
      <c r="F57" s="16">
        <v>48.590899999999998</v>
      </c>
      <c r="G57" s="17">
        <v>80</v>
      </c>
      <c r="H57" s="18">
        <v>0.60738625000000002</v>
      </c>
      <c r="I57" s="30">
        <v>307200</v>
      </c>
    </row>
    <row r="58" spans="1:9" ht="15.6">
      <c r="A58" s="14" t="s">
        <v>338</v>
      </c>
      <c r="B58" s="10" t="s">
        <v>106</v>
      </c>
      <c r="C58" s="39" t="s">
        <v>3</v>
      </c>
      <c r="D58" s="39" t="s">
        <v>6</v>
      </c>
      <c r="E58" s="19">
        <v>24</v>
      </c>
      <c r="F58" s="16">
        <v>35.708300000000001</v>
      </c>
      <c r="G58" s="17">
        <v>78.416666666666671</v>
      </c>
      <c r="H58" s="18">
        <v>0.4553662061636557</v>
      </c>
      <c r="I58" s="29">
        <v>225800</v>
      </c>
    </row>
    <row r="59" spans="1:9" ht="15.6">
      <c r="A59" s="14" t="s">
        <v>479</v>
      </c>
      <c r="B59" s="10" t="s">
        <v>31</v>
      </c>
      <c r="C59" s="39" t="s">
        <v>6</v>
      </c>
      <c r="D59" s="39"/>
      <c r="E59" s="19"/>
      <c r="F59" s="16"/>
      <c r="G59" s="17"/>
      <c r="H59" s="18"/>
      <c r="I59" s="29">
        <v>113800</v>
      </c>
    </row>
    <row r="60" spans="1:9" ht="15.6">
      <c r="A60" s="14" t="s">
        <v>283</v>
      </c>
      <c r="B60" s="10" t="s">
        <v>55</v>
      </c>
      <c r="C60" s="40" t="s">
        <v>3</v>
      </c>
      <c r="D60" s="40" t="s">
        <v>6</v>
      </c>
      <c r="E60" s="19">
        <v>23</v>
      </c>
      <c r="F60" s="16">
        <v>46.087000000000003</v>
      </c>
      <c r="G60" s="17">
        <v>80.217391304347828</v>
      </c>
      <c r="H60" s="18">
        <v>0.57452628726287269</v>
      </c>
      <c r="I60" s="30">
        <v>291400</v>
      </c>
    </row>
    <row r="61" spans="1:9" ht="15.6">
      <c r="A61" s="14" t="s">
        <v>116</v>
      </c>
      <c r="B61" s="10" t="s">
        <v>31</v>
      </c>
      <c r="C61" s="39" t="s">
        <v>6</v>
      </c>
      <c r="D61" s="39" t="s">
        <v>3</v>
      </c>
      <c r="E61" s="19">
        <v>19</v>
      </c>
      <c r="F61" s="16">
        <v>41.526299999999999</v>
      </c>
      <c r="G61" s="17">
        <v>77.263157894736835</v>
      </c>
      <c r="H61" s="18">
        <v>0.53746573569482292</v>
      </c>
      <c r="I61" s="29">
        <v>262600</v>
      </c>
    </row>
    <row r="62" spans="1:9" ht="31.2">
      <c r="A62" s="14" t="s">
        <v>480</v>
      </c>
      <c r="B62" s="10" t="s">
        <v>53</v>
      </c>
      <c r="C62" s="39" t="s">
        <v>6</v>
      </c>
      <c r="D62" s="39"/>
      <c r="E62" s="19"/>
      <c r="F62" s="16"/>
      <c r="G62" s="17"/>
      <c r="H62" s="18"/>
      <c r="I62" s="29">
        <v>113800</v>
      </c>
    </row>
    <row r="63" spans="1:9" ht="31.2">
      <c r="A63" s="14" t="s">
        <v>481</v>
      </c>
      <c r="B63" s="10" t="s">
        <v>53</v>
      </c>
      <c r="C63" s="39" t="s">
        <v>3</v>
      </c>
      <c r="D63" s="39" t="s">
        <v>6</v>
      </c>
      <c r="E63" s="19"/>
      <c r="F63" s="16"/>
      <c r="G63" s="17"/>
      <c r="H63" s="18"/>
      <c r="I63" s="29">
        <v>113800</v>
      </c>
    </row>
    <row r="64" spans="1:9" ht="15.6">
      <c r="A64" s="14" t="s">
        <v>482</v>
      </c>
      <c r="B64" s="10" t="s">
        <v>412</v>
      </c>
      <c r="C64" s="40" t="s">
        <v>6</v>
      </c>
      <c r="D64" s="40"/>
      <c r="E64" s="19"/>
      <c r="F64" s="16"/>
      <c r="G64" s="17"/>
      <c r="H64" s="18"/>
      <c r="I64" s="30">
        <v>113800</v>
      </c>
    </row>
    <row r="65" spans="1:9" ht="15.6">
      <c r="A65" s="14" t="s">
        <v>299</v>
      </c>
      <c r="B65" s="10" t="s">
        <v>412</v>
      </c>
      <c r="C65" s="40" t="s">
        <v>6</v>
      </c>
      <c r="D65" s="40"/>
      <c r="E65" s="19">
        <v>3</v>
      </c>
      <c r="F65" s="16">
        <v>31.333300000000001</v>
      </c>
      <c r="G65" s="17">
        <v>65.333333333333329</v>
      </c>
      <c r="H65" s="18">
        <v>0.47959132653061232</v>
      </c>
      <c r="I65" s="30">
        <v>178300</v>
      </c>
    </row>
    <row r="66" spans="1:9" ht="15.6">
      <c r="A66" s="14" t="s">
        <v>117</v>
      </c>
      <c r="B66" s="10" t="s">
        <v>24</v>
      </c>
      <c r="C66" s="40" t="s">
        <v>6</v>
      </c>
      <c r="D66" s="40" t="s">
        <v>3</v>
      </c>
      <c r="E66" s="19">
        <v>7</v>
      </c>
      <c r="F66" s="16">
        <v>38</v>
      </c>
      <c r="G66" s="17">
        <v>80</v>
      </c>
      <c r="H66" s="18">
        <v>0.47499999999999998</v>
      </c>
      <c r="I66" s="30">
        <v>216300</v>
      </c>
    </row>
    <row r="67" spans="1:9" ht="31.2">
      <c r="A67" s="14" t="s">
        <v>363</v>
      </c>
      <c r="B67" s="10" t="s">
        <v>105</v>
      </c>
      <c r="C67" s="40" t="s">
        <v>6</v>
      </c>
      <c r="D67" s="40"/>
      <c r="E67" s="19">
        <v>12</v>
      </c>
      <c r="F67" s="16">
        <v>42.166699999999999</v>
      </c>
      <c r="G67" s="17">
        <v>68.416666666666671</v>
      </c>
      <c r="H67" s="18">
        <v>0.61632204628501819</v>
      </c>
      <c r="I67" s="30">
        <v>266600</v>
      </c>
    </row>
    <row r="68" spans="1:9" ht="31.2">
      <c r="A68" s="14" t="s">
        <v>162</v>
      </c>
      <c r="B68" s="10" t="s">
        <v>104</v>
      </c>
      <c r="C68" s="40" t="s">
        <v>6</v>
      </c>
      <c r="D68" s="40"/>
      <c r="E68" s="19">
        <v>5</v>
      </c>
      <c r="F68" s="16">
        <v>46</v>
      </c>
      <c r="G68" s="17">
        <v>77</v>
      </c>
      <c r="H68" s="18">
        <v>0.59740259740259738</v>
      </c>
      <c r="I68" s="30">
        <v>232700</v>
      </c>
    </row>
    <row r="69" spans="1:9" ht="15.6">
      <c r="A69" s="14" t="s">
        <v>232</v>
      </c>
      <c r="B69" s="10" t="s">
        <v>82</v>
      </c>
      <c r="C69" s="40" t="s">
        <v>6</v>
      </c>
      <c r="D69" s="40"/>
      <c r="E69" s="19">
        <v>21</v>
      </c>
      <c r="F69" s="16">
        <v>50.714300000000001</v>
      </c>
      <c r="G69" s="17">
        <v>80</v>
      </c>
      <c r="H69" s="18">
        <v>0.63392875000000004</v>
      </c>
      <c r="I69" s="30">
        <v>320700</v>
      </c>
    </row>
    <row r="70" spans="1:9" ht="31.2">
      <c r="A70" s="14" t="s">
        <v>409</v>
      </c>
      <c r="B70" s="10" t="s">
        <v>104</v>
      </c>
      <c r="C70" s="40" t="s">
        <v>6</v>
      </c>
      <c r="D70" s="40"/>
      <c r="E70" s="19">
        <v>5</v>
      </c>
      <c r="F70" s="16">
        <v>33.6</v>
      </c>
      <c r="G70" s="17">
        <v>70.8</v>
      </c>
      <c r="H70" s="18">
        <v>0.47457627118644069</v>
      </c>
      <c r="I70" s="30">
        <v>191200</v>
      </c>
    </row>
    <row r="71" spans="1:9" ht="15.6">
      <c r="A71" s="14" t="s">
        <v>188</v>
      </c>
      <c r="B71" s="10" t="s">
        <v>412</v>
      </c>
      <c r="C71" s="40" t="s">
        <v>3</v>
      </c>
      <c r="D71" s="40" t="s">
        <v>6</v>
      </c>
      <c r="E71" s="19">
        <v>24</v>
      </c>
      <c r="F71" s="16">
        <v>46.958300000000001</v>
      </c>
      <c r="G71" s="17">
        <v>80</v>
      </c>
      <c r="H71" s="18">
        <v>0.58697874999999999</v>
      </c>
      <c r="I71" s="30">
        <v>296900</v>
      </c>
    </row>
    <row r="72" spans="1:9" ht="15.6">
      <c r="A72" s="14" t="s">
        <v>11</v>
      </c>
      <c r="B72" s="10" t="s">
        <v>4</v>
      </c>
      <c r="C72" s="39" t="s">
        <v>6</v>
      </c>
      <c r="D72" s="39" t="s">
        <v>3</v>
      </c>
      <c r="E72" s="19">
        <v>19</v>
      </c>
      <c r="F72" s="16">
        <v>44.736800000000002</v>
      </c>
      <c r="G72" s="17">
        <v>76.89473684210526</v>
      </c>
      <c r="H72" s="18">
        <v>0.5817927446954142</v>
      </c>
      <c r="I72" s="29">
        <v>282900</v>
      </c>
    </row>
    <row r="73" spans="1:9" ht="31.2">
      <c r="A73" s="14" t="s">
        <v>366</v>
      </c>
      <c r="B73" s="10" t="s">
        <v>105</v>
      </c>
      <c r="C73" s="40" t="s">
        <v>6</v>
      </c>
      <c r="D73" s="40"/>
      <c r="E73" s="19">
        <v>24</v>
      </c>
      <c r="F73" s="16">
        <v>44.125</v>
      </c>
      <c r="G73" s="17">
        <v>79.708333333333329</v>
      </c>
      <c r="H73" s="18">
        <v>0.55358076319916361</v>
      </c>
      <c r="I73" s="30">
        <v>279000</v>
      </c>
    </row>
    <row r="74" spans="1:9" ht="15.6">
      <c r="A74" s="14" t="s">
        <v>136</v>
      </c>
      <c r="B74" s="10" t="s">
        <v>82</v>
      </c>
      <c r="C74" s="39" t="s">
        <v>6</v>
      </c>
      <c r="D74" s="39"/>
      <c r="E74" s="19">
        <v>12</v>
      </c>
      <c r="F74" s="16">
        <v>31.666699999999999</v>
      </c>
      <c r="G74" s="17">
        <v>80.75</v>
      </c>
      <c r="H74" s="18">
        <v>0.39215727554179564</v>
      </c>
      <c r="I74" s="30">
        <v>200200</v>
      </c>
    </row>
    <row r="75" spans="1:9" ht="15.6">
      <c r="A75" s="14" t="s">
        <v>301</v>
      </c>
      <c r="B75" s="10" t="s">
        <v>23</v>
      </c>
      <c r="C75" s="41" t="s">
        <v>6</v>
      </c>
      <c r="D75" s="41"/>
      <c r="E75" s="19">
        <v>6</v>
      </c>
      <c r="F75" s="16">
        <v>28.666699999999999</v>
      </c>
      <c r="G75" s="17">
        <v>78.166666666666671</v>
      </c>
      <c r="H75" s="18">
        <v>0.36673816631130063</v>
      </c>
      <c r="I75" s="31">
        <v>181300</v>
      </c>
    </row>
    <row r="76" spans="1:9" ht="15.6">
      <c r="A76" s="14" t="s">
        <v>207</v>
      </c>
      <c r="B76" s="10" t="s">
        <v>22</v>
      </c>
      <c r="C76" s="39" t="s">
        <v>8</v>
      </c>
      <c r="D76" s="39" t="s">
        <v>6</v>
      </c>
      <c r="E76" s="19">
        <v>23</v>
      </c>
      <c r="F76" s="16">
        <v>38</v>
      </c>
      <c r="G76" s="17">
        <v>52</v>
      </c>
      <c r="H76" s="18">
        <v>0.73076923076923073</v>
      </c>
      <c r="I76" s="29">
        <v>240300</v>
      </c>
    </row>
    <row r="77" spans="1:9" ht="31.2">
      <c r="A77" s="14" t="s">
        <v>233</v>
      </c>
      <c r="B77" s="10" t="s">
        <v>107</v>
      </c>
      <c r="C77" s="40" t="s">
        <v>6</v>
      </c>
      <c r="D77" s="40"/>
      <c r="E77" s="19">
        <v>17</v>
      </c>
      <c r="F77" s="16">
        <v>54.058799999999998</v>
      </c>
      <c r="G77" s="17">
        <v>80.294117647058826</v>
      </c>
      <c r="H77" s="18">
        <v>0.67325978021978017</v>
      </c>
      <c r="I77" s="30">
        <v>341800</v>
      </c>
    </row>
    <row r="78" spans="1:9" ht="15.6">
      <c r="A78" s="14" t="s">
        <v>302</v>
      </c>
      <c r="B78" s="10" t="s">
        <v>23</v>
      </c>
      <c r="C78" s="41" t="s">
        <v>6</v>
      </c>
      <c r="D78" s="41"/>
      <c r="E78" s="19">
        <v>21</v>
      </c>
      <c r="F78" s="16">
        <v>56.238100000000003</v>
      </c>
      <c r="G78" s="17">
        <v>79.238095238095241</v>
      </c>
      <c r="H78" s="18">
        <v>0.70973563701923081</v>
      </c>
      <c r="I78" s="31">
        <v>355600</v>
      </c>
    </row>
    <row r="79" spans="1:9" ht="15.6">
      <c r="A79" s="14" t="s">
        <v>41</v>
      </c>
      <c r="B79" s="10" t="s">
        <v>58</v>
      </c>
      <c r="C79" s="40" t="s">
        <v>6</v>
      </c>
      <c r="D79" s="40"/>
      <c r="E79" s="19">
        <v>18</v>
      </c>
      <c r="F79" s="16">
        <v>37.944400000000002</v>
      </c>
      <c r="G79" s="17">
        <v>76.555555555555557</v>
      </c>
      <c r="H79" s="18">
        <v>0.49564528301886795</v>
      </c>
      <c r="I79" s="30">
        <v>239900</v>
      </c>
    </row>
    <row r="80" spans="1:9" ht="15.6">
      <c r="A80" s="14" t="s">
        <v>489</v>
      </c>
      <c r="B80" s="10" t="s">
        <v>411</v>
      </c>
      <c r="C80" s="39" t="s">
        <v>6</v>
      </c>
      <c r="D80" s="39"/>
      <c r="E80" s="19"/>
      <c r="F80" s="16"/>
      <c r="G80" s="17"/>
      <c r="H80" s="18"/>
      <c r="I80" s="29">
        <v>122600</v>
      </c>
    </row>
    <row r="81" spans="1:9" ht="15.6">
      <c r="A81" s="14" t="s">
        <v>321</v>
      </c>
      <c r="B81" s="10" t="s">
        <v>24</v>
      </c>
      <c r="C81" s="40" t="s">
        <v>6</v>
      </c>
      <c r="D81" s="40" t="s">
        <v>8</v>
      </c>
      <c r="E81" s="19">
        <v>19</v>
      </c>
      <c r="F81" s="16">
        <v>39.157899999999998</v>
      </c>
      <c r="G81" s="17">
        <v>72</v>
      </c>
      <c r="H81" s="18">
        <v>0.54385972222222223</v>
      </c>
      <c r="I81" s="30">
        <v>247600</v>
      </c>
    </row>
    <row r="82" spans="1:9" ht="15.6">
      <c r="A82" s="14" t="s">
        <v>208</v>
      </c>
      <c r="B82" s="10" t="s">
        <v>22</v>
      </c>
      <c r="C82" s="39" t="s">
        <v>6</v>
      </c>
      <c r="D82" s="39"/>
      <c r="E82" s="19">
        <v>2</v>
      </c>
      <c r="F82" s="16">
        <v>43.5</v>
      </c>
      <c r="G82" s="17">
        <v>82</v>
      </c>
      <c r="H82" s="18">
        <v>0.53048780487804881</v>
      </c>
      <c r="I82" s="29">
        <v>192500</v>
      </c>
    </row>
    <row r="83" spans="1:9" ht="15.6">
      <c r="A83" s="14" t="s">
        <v>209</v>
      </c>
      <c r="B83" s="10" t="s">
        <v>22</v>
      </c>
      <c r="C83" s="39" t="s">
        <v>6</v>
      </c>
      <c r="D83" s="39"/>
      <c r="E83" s="19">
        <v>23</v>
      </c>
      <c r="F83" s="16">
        <v>38.652200000000001</v>
      </c>
      <c r="G83" s="17">
        <v>80.304347826086953</v>
      </c>
      <c r="H83" s="18">
        <v>0.48132138603140229</v>
      </c>
      <c r="I83" s="29">
        <v>244400</v>
      </c>
    </row>
    <row r="84" spans="1:9" ht="15.6">
      <c r="A84" s="14" t="s">
        <v>140</v>
      </c>
      <c r="B84" s="10" t="s">
        <v>22</v>
      </c>
      <c r="C84" s="39" t="s">
        <v>6</v>
      </c>
      <c r="D84" s="39"/>
      <c r="E84" s="19">
        <v>19</v>
      </c>
      <c r="F84" s="16">
        <v>43.368400000000001</v>
      </c>
      <c r="G84" s="17">
        <v>78.526315789473685</v>
      </c>
      <c r="H84" s="18">
        <v>0.55227855227882039</v>
      </c>
      <c r="I84" s="29">
        <v>274200</v>
      </c>
    </row>
    <row r="85" spans="1:9" ht="15.6">
      <c r="A85" s="14" t="s">
        <v>284</v>
      </c>
      <c r="B85" s="10" t="s">
        <v>55</v>
      </c>
      <c r="C85" s="40" t="s">
        <v>6</v>
      </c>
      <c r="D85" s="40"/>
      <c r="E85" s="19">
        <v>21</v>
      </c>
      <c r="F85" s="16">
        <v>45.952399999999997</v>
      </c>
      <c r="G85" s="17">
        <v>77.80952380952381</v>
      </c>
      <c r="H85" s="18">
        <v>0.59057552019583837</v>
      </c>
      <c r="I85" s="30">
        <v>290600</v>
      </c>
    </row>
    <row r="86" spans="1:9" ht="15.6">
      <c r="A86" s="14" t="s">
        <v>436</v>
      </c>
      <c r="B86" s="10" t="s">
        <v>106</v>
      </c>
      <c r="C86" s="39" t="s">
        <v>6</v>
      </c>
      <c r="D86" s="39"/>
      <c r="E86" s="19">
        <v>1</v>
      </c>
      <c r="F86" s="16">
        <v>23</v>
      </c>
      <c r="G86" s="17">
        <v>80</v>
      </c>
      <c r="H86" s="18">
        <v>0.28749999999999998</v>
      </c>
      <c r="I86" s="29">
        <v>145400</v>
      </c>
    </row>
    <row r="87" spans="1:9" ht="31.2">
      <c r="A87" s="14" t="s">
        <v>70</v>
      </c>
      <c r="B87" s="10" t="s">
        <v>53</v>
      </c>
      <c r="C87" s="39" t="s">
        <v>6</v>
      </c>
      <c r="D87" s="39"/>
      <c r="E87" s="19">
        <v>24</v>
      </c>
      <c r="F87" s="16">
        <v>51.833300000000001</v>
      </c>
      <c r="G87" s="17">
        <v>80.208333333333329</v>
      </c>
      <c r="H87" s="18">
        <v>0.64623335064935072</v>
      </c>
      <c r="I87" s="29">
        <v>327800</v>
      </c>
    </row>
    <row r="88" spans="1:9" ht="31.2">
      <c r="A88" s="14" t="s">
        <v>369</v>
      </c>
      <c r="B88" s="10" t="s">
        <v>105</v>
      </c>
      <c r="C88" s="40" t="s">
        <v>536</v>
      </c>
      <c r="D88" s="40" t="s">
        <v>6</v>
      </c>
      <c r="E88" s="19">
        <v>23</v>
      </c>
      <c r="F88" s="16">
        <v>48.652200000000001</v>
      </c>
      <c r="G88" s="17">
        <v>80.217391304347828</v>
      </c>
      <c r="H88" s="18">
        <v>0.60650439024390246</v>
      </c>
      <c r="I88" s="30">
        <v>307600</v>
      </c>
    </row>
    <row r="89" spans="1:9" ht="15.6">
      <c r="A89" s="14" t="s">
        <v>322</v>
      </c>
      <c r="B89" s="10" t="s">
        <v>24</v>
      </c>
      <c r="C89" s="40" t="s">
        <v>8</v>
      </c>
      <c r="D89" s="40" t="s">
        <v>6</v>
      </c>
      <c r="E89" s="19">
        <v>21</v>
      </c>
      <c r="F89" s="16">
        <v>40.476199999999999</v>
      </c>
      <c r="G89" s="17">
        <v>57.80952380952381</v>
      </c>
      <c r="H89" s="18">
        <v>0.70016490939044473</v>
      </c>
      <c r="I89" s="30">
        <v>255900</v>
      </c>
    </row>
    <row r="90" spans="1:9" ht="15.6">
      <c r="A90" s="14" t="s">
        <v>255</v>
      </c>
      <c r="B90" s="10" t="s">
        <v>411</v>
      </c>
      <c r="C90" s="39" t="s">
        <v>6</v>
      </c>
      <c r="D90" s="39"/>
      <c r="E90" s="19">
        <v>17</v>
      </c>
      <c r="F90" s="16">
        <v>55.058799999999998</v>
      </c>
      <c r="G90" s="17">
        <v>75.705882352941174</v>
      </c>
      <c r="H90" s="18">
        <v>0.72727241647241647</v>
      </c>
      <c r="I90" s="29">
        <v>348100</v>
      </c>
    </row>
    <row r="91" spans="1:9" ht="15.6">
      <c r="A91" s="14" t="s">
        <v>235</v>
      </c>
      <c r="B91" s="10" t="s">
        <v>106</v>
      </c>
      <c r="C91" s="39" t="s">
        <v>6</v>
      </c>
      <c r="D91" s="39"/>
      <c r="E91" s="19">
        <v>15</v>
      </c>
      <c r="F91" s="16">
        <v>45.333300000000001</v>
      </c>
      <c r="G91" s="17">
        <v>80.333333333333329</v>
      </c>
      <c r="H91" s="18">
        <v>0.56431493775933617</v>
      </c>
      <c r="I91" s="29">
        <v>286700</v>
      </c>
    </row>
    <row r="92" spans="1:9" ht="15.6">
      <c r="A92" s="14" t="s">
        <v>141</v>
      </c>
      <c r="B92" s="10" t="s">
        <v>28</v>
      </c>
      <c r="C92" s="39" t="s">
        <v>6</v>
      </c>
      <c r="D92" s="39" t="s">
        <v>3</v>
      </c>
      <c r="E92" s="19">
        <v>9</v>
      </c>
      <c r="F92" s="16">
        <v>47.222200000000001</v>
      </c>
      <c r="G92" s="17">
        <v>80</v>
      </c>
      <c r="H92" s="18">
        <v>0.59027750000000001</v>
      </c>
      <c r="I92" s="29">
        <v>298600</v>
      </c>
    </row>
    <row r="93" spans="1:9" ht="15.6">
      <c r="A93" s="14" t="s">
        <v>303</v>
      </c>
      <c r="B93" s="10" t="s">
        <v>58</v>
      </c>
      <c r="C93" s="40" t="s">
        <v>3</v>
      </c>
      <c r="D93" s="40" t="s">
        <v>6</v>
      </c>
      <c r="E93" s="19">
        <v>18</v>
      </c>
      <c r="F93" s="16">
        <v>39.555599999999998</v>
      </c>
      <c r="G93" s="17">
        <v>79.722222222222229</v>
      </c>
      <c r="H93" s="18">
        <v>0.49616780487804873</v>
      </c>
      <c r="I93" s="30">
        <v>250100</v>
      </c>
    </row>
    <row r="94" spans="1:9" ht="31.2">
      <c r="A94" s="14" t="s">
        <v>165</v>
      </c>
      <c r="B94" s="10" t="s">
        <v>104</v>
      </c>
      <c r="C94" s="40" t="s">
        <v>6</v>
      </c>
      <c r="D94" s="40"/>
      <c r="E94" s="19">
        <v>12</v>
      </c>
      <c r="F94" s="16">
        <v>53.583300000000001</v>
      </c>
      <c r="G94" s="17">
        <v>76.666666666666671</v>
      </c>
      <c r="H94" s="18">
        <v>0.69891260869565219</v>
      </c>
      <c r="I94" s="30">
        <v>338800</v>
      </c>
    </row>
    <row r="95" spans="1:9" ht="15.6">
      <c r="A95" s="14" t="s">
        <v>12</v>
      </c>
      <c r="B95" s="10" t="s">
        <v>4</v>
      </c>
      <c r="C95" s="39" t="s">
        <v>6</v>
      </c>
      <c r="D95" s="39"/>
      <c r="E95" s="19">
        <v>20</v>
      </c>
      <c r="F95" s="16">
        <v>44.75</v>
      </c>
      <c r="G95" s="17">
        <v>77.099999999999994</v>
      </c>
      <c r="H95" s="18">
        <v>0.58041504539559019</v>
      </c>
      <c r="I95" s="29">
        <v>283000</v>
      </c>
    </row>
    <row r="96" spans="1:9" ht="15.6">
      <c r="A96" s="14" t="s">
        <v>256</v>
      </c>
      <c r="B96" s="10" t="s">
        <v>411</v>
      </c>
      <c r="C96" s="39" t="s">
        <v>6</v>
      </c>
      <c r="D96" s="39"/>
      <c r="E96" s="19">
        <v>19</v>
      </c>
      <c r="F96" s="16">
        <v>31.684200000000001</v>
      </c>
      <c r="G96" s="17">
        <v>74.315789473684205</v>
      </c>
      <c r="H96" s="18">
        <v>0.42634546742209634</v>
      </c>
      <c r="I96" s="29">
        <v>200300</v>
      </c>
    </row>
    <row r="97" spans="1:9" ht="15.6">
      <c r="A97" s="14" t="s">
        <v>142</v>
      </c>
      <c r="B97" s="10" t="s">
        <v>28</v>
      </c>
      <c r="C97" s="39" t="s">
        <v>6</v>
      </c>
      <c r="D97" s="39"/>
      <c r="E97" s="19">
        <v>1</v>
      </c>
      <c r="F97" s="16">
        <v>22</v>
      </c>
      <c r="G97" s="17">
        <v>80</v>
      </c>
      <c r="H97" s="18">
        <v>0.27500000000000002</v>
      </c>
      <c r="I97" s="29">
        <v>139100</v>
      </c>
    </row>
    <row r="98" spans="1:9" ht="15.6">
      <c r="A98" s="14" t="s">
        <v>143</v>
      </c>
      <c r="B98" s="10" t="s">
        <v>28</v>
      </c>
      <c r="C98" s="39" t="s">
        <v>6</v>
      </c>
      <c r="D98" s="39"/>
      <c r="E98" s="19">
        <v>0</v>
      </c>
      <c r="F98" s="16">
        <v>0</v>
      </c>
      <c r="G98" s="17">
        <v>0</v>
      </c>
      <c r="H98" s="18">
        <v>0</v>
      </c>
      <c r="I98" s="29">
        <v>113800</v>
      </c>
    </row>
    <row r="99" spans="1:9" ht="15.6">
      <c r="A99" s="14" t="s">
        <v>95</v>
      </c>
      <c r="B99" s="10" t="s">
        <v>58</v>
      </c>
      <c r="C99" s="40" t="s">
        <v>6</v>
      </c>
      <c r="D99" s="40" t="s">
        <v>3</v>
      </c>
      <c r="E99" s="19">
        <v>20</v>
      </c>
      <c r="F99" s="16">
        <v>42.4</v>
      </c>
      <c r="G99" s="17">
        <v>80.25</v>
      </c>
      <c r="H99" s="18">
        <v>0.52834890965732084</v>
      </c>
      <c r="I99" s="30">
        <v>268100</v>
      </c>
    </row>
    <row r="100" spans="1:9" ht="15.6">
      <c r="A100" s="14" t="s">
        <v>144</v>
      </c>
      <c r="B100" s="10" t="s">
        <v>28</v>
      </c>
      <c r="C100" s="39" t="s">
        <v>6</v>
      </c>
      <c r="D100" s="39" t="s">
        <v>3</v>
      </c>
      <c r="E100" s="19">
        <v>22</v>
      </c>
      <c r="F100" s="16">
        <v>36.954500000000003</v>
      </c>
      <c r="G100" s="17">
        <v>73.045454545454547</v>
      </c>
      <c r="H100" s="18">
        <v>0.50591101431238339</v>
      </c>
      <c r="I100" s="29">
        <v>233700</v>
      </c>
    </row>
    <row r="101" spans="1:9" ht="31.2">
      <c r="A101" s="14" t="s">
        <v>407</v>
      </c>
      <c r="B101" s="10" t="s">
        <v>105</v>
      </c>
      <c r="C101" s="40" t="s">
        <v>6</v>
      </c>
      <c r="D101" s="40"/>
      <c r="E101" s="19">
        <v>8</v>
      </c>
      <c r="F101" s="16">
        <v>28.875</v>
      </c>
      <c r="G101" s="17">
        <v>76.75</v>
      </c>
      <c r="H101" s="18">
        <v>0.37622149837133551</v>
      </c>
      <c r="I101" s="30">
        <v>182600</v>
      </c>
    </row>
    <row r="102" spans="1:9" ht="15.6">
      <c r="A102" s="14" t="s">
        <v>56</v>
      </c>
      <c r="B102" s="10" t="s">
        <v>31</v>
      </c>
      <c r="C102" s="39" t="s">
        <v>6</v>
      </c>
      <c r="D102" s="39"/>
      <c r="E102" s="19">
        <v>0</v>
      </c>
      <c r="F102" s="16">
        <v>0</v>
      </c>
      <c r="G102" s="17">
        <v>0</v>
      </c>
      <c r="H102" s="18">
        <v>0</v>
      </c>
      <c r="I102" s="29">
        <v>113800</v>
      </c>
    </row>
    <row r="103" spans="1:9" ht="15.6">
      <c r="A103" s="14" t="s">
        <v>145</v>
      </c>
      <c r="B103" s="10" t="s">
        <v>28</v>
      </c>
      <c r="C103" s="39" t="s">
        <v>6</v>
      </c>
      <c r="D103" s="39"/>
      <c r="E103" s="19">
        <v>17</v>
      </c>
      <c r="F103" s="16">
        <v>36.2941</v>
      </c>
      <c r="G103" s="17">
        <v>75.117647058823536</v>
      </c>
      <c r="H103" s="18">
        <v>0.48316342991386058</v>
      </c>
      <c r="I103" s="29">
        <v>229500</v>
      </c>
    </row>
    <row r="104" spans="1:9" ht="15.6">
      <c r="A104" s="14" t="s">
        <v>192</v>
      </c>
      <c r="B104" s="10" t="s">
        <v>106</v>
      </c>
      <c r="C104" s="39" t="s">
        <v>8</v>
      </c>
      <c r="D104" s="39" t="s">
        <v>6</v>
      </c>
      <c r="E104" s="19">
        <v>23</v>
      </c>
      <c r="F104" s="16">
        <v>39.391300000000001</v>
      </c>
      <c r="G104" s="17">
        <v>67.478260869565219</v>
      </c>
      <c r="H104" s="18">
        <v>0.58376282216494846</v>
      </c>
      <c r="I104" s="29">
        <v>249100</v>
      </c>
    </row>
    <row r="105" spans="1:9" ht="15.6">
      <c r="A105" s="14" t="s">
        <v>346</v>
      </c>
      <c r="B105" s="10" t="s">
        <v>106</v>
      </c>
      <c r="C105" s="39" t="s">
        <v>6</v>
      </c>
      <c r="D105" s="39" t="s">
        <v>3</v>
      </c>
      <c r="E105" s="19">
        <v>22</v>
      </c>
      <c r="F105" s="16">
        <v>32.2727</v>
      </c>
      <c r="G105" s="17">
        <v>78.454545454545453</v>
      </c>
      <c r="H105" s="18">
        <v>0.41135538818076478</v>
      </c>
      <c r="I105" s="29">
        <v>204100</v>
      </c>
    </row>
    <row r="106" spans="1:9" ht="15.6">
      <c r="A106" s="14" t="s">
        <v>499</v>
      </c>
      <c r="B106" s="10" t="s">
        <v>58</v>
      </c>
      <c r="C106" s="40" t="s">
        <v>6</v>
      </c>
      <c r="D106" s="40"/>
      <c r="E106" s="19"/>
      <c r="F106" s="16"/>
      <c r="G106" s="17"/>
      <c r="H106" s="18"/>
      <c r="I106" s="30">
        <v>113800</v>
      </c>
    </row>
    <row r="107" spans="1:9" ht="15.6">
      <c r="A107" s="14" t="s">
        <v>439</v>
      </c>
      <c r="B107" s="10" t="s">
        <v>24</v>
      </c>
      <c r="C107" s="40" t="s">
        <v>6</v>
      </c>
      <c r="D107" s="40"/>
      <c r="E107" s="19">
        <v>3</v>
      </c>
      <c r="F107" s="16">
        <v>20</v>
      </c>
      <c r="G107" s="17">
        <v>80</v>
      </c>
      <c r="H107" s="18">
        <v>0.25</v>
      </c>
      <c r="I107" s="30">
        <v>133300</v>
      </c>
    </row>
    <row r="108" spans="1:9" ht="31.2">
      <c r="A108" s="14" t="s">
        <v>434</v>
      </c>
      <c r="B108" s="10" t="s">
        <v>107</v>
      </c>
      <c r="C108" s="40" t="s">
        <v>3</v>
      </c>
      <c r="D108" s="40" t="s">
        <v>6</v>
      </c>
      <c r="E108" s="19">
        <v>0</v>
      </c>
      <c r="F108" s="16">
        <v>0</v>
      </c>
      <c r="G108" s="17">
        <v>0</v>
      </c>
      <c r="H108" s="18">
        <v>0</v>
      </c>
      <c r="I108" s="30">
        <v>113800</v>
      </c>
    </row>
    <row r="109" spans="1:9" ht="31.2">
      <c r="A109" s="14" t="s">
        <v>72</v>
      </c>
      <c r="B109" s="10" t="s">
        <v>53</v>
      </c>
      <c r="C109" s="39" t="s">
        <v>6</v>
      </c>
      <c r="D109" s="39"/>
      <c r="E109" s="19">
        <v>6</v>
      </c>
      <c r="F109" s="16">
        <v>38.5</v>
      </c>
      <c r="G109" s="17">
        <v>80.833333333333329</v>
      </c>
      <c r="H109" s="18">
        <v>0.47628865979381446</v>
      </c>
      <c r="I109" s="29">
        <v>219100</v>
      </c>
    </row>
    <row r="110" spans="1:9" ht="15.6">
      <c r="A110" s="14" t="s">
        <v>501</v>
      </c>
      <c r="B110" s="10" t="s">
        <v>55</v>
      </c>
      <c r="C110" s="40" t="s">
        <v>6</v>
      </c>
      <c r="D110" s="40" t="s">
        <v>8</v>
      </c>
      <c r="E110" s="19"/>
      <c r="F110" s="16"/>
      <c r="G110" s="17"/>
      <c r="H110" s="18"/>
      <c r="I110" s="30">
        <v>113800</v>
      </c>
    </row>
    <row r="111" spans="1:9" ht="15.6">
      <c r="A111" s="14" t="s">
        <v>122</v>
      </c>
      <c r="B111" s="10" t="s">
        <v>82</v>
      </c>
      <c r="C111" s="40" t="s">
        <v>6</v>
      </c>
      <c r="D111" s="40"/>
      <c r="E111" s="19">
        <v>19</v>
      </c>
      <c r="F111" s="16">
        <v>33.526299999999999</v>
      </c>
      <c r="G111" s="17">
        <v>78.368421052631575</v>
      </c>
      <c r="H111" s="18">
        <v>0.42780369375419747</v>
      </c>
      <c r="I111" s="30">
        <v>212000</v>
      </c>
    </row>
    <row r="112" spans="1:9" ht="15.6">
      <c r="A112" s="14" t="s">
        <v>57</v>
      </c>
      <c r="B112" s="10" t="s">
        <v>31</v>
      </c>
      <c r="C112" s="39" t="s">
        <v>6</v>
      </c>
      <c r="D112" s="39" t="s">
        <v>3</v>
      </c>
      <c r="E112" s="19">
        <v>14</v>
      </c>
      <c r="F112" s="16">
        <v>58.928600000000003</v>
      </c>
      <c r="G112" s="17">
        <v>80</v>
      </c>
      <c r="H112" s="18">
        <v>0.73660750000000008</v>
      </c>
      <c r="I112" s="29">
        <v>372600</v>
      </c>
    </row>
    <row r="113" spans="1:9" ht="15.6">
      <c r="A113" s="14" t="s">
        <v>43</v>
      </c>
      <c r="B113" s="10" t="s">
        <v>31</v>
      </c>
      <c r="C113" s="39" t="s">
        <v>6</v>
      </c>
      <c r="D113" s="39"/>
      <c r="E113" s="19">
        <v>20</v>
      </c>
      <c r="F113" s="16">
        <v>52.9</v>
      </c>
      <c r="G113" s="17">
        <v>80.2</v>
      </c>
      <c r="H113" s="18">
        <v>0.65960099750623435</v>
      </c>
      <c r="I113" s="29">
        <v>334500</v>
      </c>
    </row>
    <row r="114" spans="1:9" ht="31.2">
      <c r="A114" s="14" t="s">
        <v>502</v>
      </c>
      <c r="B114" s="10" t="s">
        <v>53</v>
      </c>
      <c r="C114" s="39" t="s">
        <v>6</v>
      </c>
      <c r="D114" s="39"/>
      <c r="E114" s="19"/>
      <c r="F114" s="16"/>
      <c r="G114" s="17"/>
      <c r="H114" s="18"/>
      <c r="I114" s="29">
        <v>113800</v>
      </c>
    </row>
    <row r="115" spans="1:9" ht="15.6">
      <c r="A115" s="14" t="s">
        <v>167</v>
      </c>
      <c r="B115" s="10" t="s">
        <v>82</v>
      </c>
      <c r="C115" s="40" t="s">
        <v>3</v>
      </c>
      <c r="D115" s="40" t="s">
        <v>6</v>
      </c>
      <c r="E115" s="19">
        <v>0</v>
      </c>
      <c r="F115" s="16">
        <v>0</v>
      </c>
      <c r="G115" s="17">
        <v>0</v>
      </c>
      <c r="H115" s="18">
        <v>0</v>
      </c>
      <c r="I115" s="30">
        <v>113800</v>
      </c>
    </row>
    <row r="116" spans="1:9" ht="15.6">
      <c r="A116" s="14" t="s">
        <v>305</v>
      </c>
      <c r="B116" s="10" t="s">
        <v>23</v>
      </c>
      <c r="C116" s="41" t="s">
        <v>3</v>
      </c>
      <c r="D116" s="41" t="s">
        <v>6</v>
      </c>
      <c r="E116" s="19">
        <v>17</v>
      </c>
      <c r="F116" s="16">
        <v>61.882399999999997</v>
      </c>
      <c r="G116" s="17">
        <v>80</v>
      </c>
      <c r="H116" s="18">
        <v>0.77352999999999994</v>
      </c>
      <c r="I116" s="31">
        <v>391300</v>
      </c>
    </row>
    <row r="117" spans="1:9" ht="15.6">
      <c r="A117" s="14" t="s">
        <v>334</v>
      </c>
      <c r="B117" s="10" t="s">
        <v>24</v>
      </c>
      <c r="C117" s="40" t="s">
        <v>6</v>
      </c>
      <c r="D117" s="40"/>
      <c r="E117" s="19">
        <v>24</v>
      </c>
      <c r="F117" s="16">
        <v>39.958300000000001</v>
      </c>
      <c r="G117" s="17">
        <v>79.708333333333329</v>
      </c>
      <c r="H117" s="18">
        <v>0.5013064296915839</v>
      </c>
      <c r="I117" s="30">
        <v>252700</v>
      </c>
    </row>
    <row r="118" spans="1:9" ht="15.6">
      <c r="A118" s="14" t="s">
        <v>97</v>
      </c>
      <c r="B118" s="10" t="s">
        <v>58</v>
      </c>
      <c r="C118" s="40" t="s">
        <v>6</v>
      </c>
      <c r="D118" s="40" t="s">
        <v>3</v>
      </c>
      <c r="E118" s="19">
        <v>17</v>
      </c>
      <c r="F118" s="16">
        <v>48.117600000000003</v>
      </c>
      <c r="G118" s="17">
        <v>79.529411764705884</v>
      </c>
      <c r="H118" s="18">
        <v>0.60502899408284028</v>
      </c>
      <c r="I118" s="30">
        <v>304300</v>
      </c>
    </row>
    <row r="119" spans="1:9" ht="31.2">
      <c r="A119" s="14" t="s">
        <v>506</v>
      </c>
      <c r="B119" s="10" t="s">
        <v>105</v>
      </c>
      <c r="C119" s="40" t="s">
        <v>6</v>
      </c>
      <c r="D119" s="40"/>
      <c r="E119" s="19"/>
      <c r="F119" s="16"/>
      <c r="G119" s="17"/>
      <c r="H119" s="18"/>
      <c r="I119" s="30">
        <v>113800</v>
      </c>
    </row>
    <row r="120" spans="1:9" ht="15.6">
      <c r="A120" s="14" t="s">
        <v>325</v>
      </c>
      <c r="B120" s="10" t="s">
        <v>24</v>
      </c>
      <c r="C120" s="40" t="s">
        <v>6</v>
      </c>
      <c r="D120" s="40"/>
      <c r="E120" s="19">
        <v>10</v>
      </c>
      <c r="F120" s="16">
        <v>52.2</v>
      </c>
      <c r="G120" s="17">
        <v>76.3</v>
      </c>
      <c r="H120" s="18">
        <v>0.68414154652686765</v>
      </c>
      <c r="I120" s="30">
        <v>330100</v>
      </c>
    </row>
    <row r="121" spans="1:9" ht="15.6">
      <c r="A121" s="14" t="s">
        <v>16</v>
      </c>
      <c r="B121" s="10" t="s">
        <v>4</v>
      </c>
      <c r="C121" s="39" t="s">
        <v>6</v>
      </c>
      <c r="D121" s="39" t="s">
        <v>8</v>
      </c>
      <c r="E121" s="19">
        <v>22</v>
      </c>
      <c r="F121" s="16">
        <v>36.7273</v>
      </c>
      <c r="G121" s="17">
        <v>58.545454545454547</v>
      </c>
      <c r="H121" s="18">
        <v>0.62732965838509314</v>
      </c>
      <c r="I121" s="29">
        <v>232200</v>
      </c>
    </row>
    <row r="122" spans="1:9" ht="15.6">
      <c r="A122" s="14" t="s">
        <v>507</v>
      </c>
      <c r="B122" s="10" t="s">
        <v>412</v>
      </c>
      <c r="C122" s="40" t="s">
        <v>6</v>
      </c>
      <c r="D122" s="40"/>
      <c r="E122" s="19"/>
      <c r="F122" s="16"/>
      <c r="G122" s="17"/>
      <c r="H122" s="18"/>
      <c r="I122" s="30">
        <v>191200</v>
      </c>
    </row>
    <row r="123" spans="1:9" ht="15.6">
      <c r="A123" s="14" t="s">
        <v>429</v>
      </c>
      <c r="B123" s="10" t="s">
        <v>412</v>
      </c>
      <c r="C123" s="40" t="s">
        <v>6</v>
      </c>
      <c r="D123" s="40"/>
      <c r="E123" s="19">
        <v>1</v>
      </c>
      <c r="F123" s="16">
        <v>18</v>
      </c>
      <c r="G123" s="17">
        <v>80</v>
      </c>
      <c r="H123" s="18">
        <v>0.22500000000000001</v>
      </c>
      <c r="I123" s="30">
        <v>133300</v>
      </c>
    </row>
    <row r="124" spans="1:9" ht="31.2">
      <c r="A124" s="14" t="s">
        <v>306</v>
      </c>
      <c r="B124" s="10" t="s">
        <v>53</v>
      </c>
      <c r="C124" s="39" t="s">
        <v>6</v>
      </c>
      <c r="D124" s="39"/>
      <c r="E124" s="19">
        <v>22</v>
      </c>
      <c r="F124" s="16">
        <v>45</v>
      </c>
      <c r="G124" s="17">
        <v>76.36363636363636</v>
      </c>
      <c r="H124" s="18">
        <v>0.5892857142857143</v>
      </c>
      <c r="I124" s="29">
        <v>284500</v>
      </c>
    </row>
    <row r="125" spans="1:9" ht="15.6">
      <c r="A125" s="14" t="s">
        <v>508</v>
      </c>
      <c r="B125" s="10" t="s">
        <v>4</v>
      </c>
      <c r="C125" s="39" t="s">
        <v>6</v>
      </c>
      <c r="D125" s="39"/>
      <c r="E125" s="19"/>
      <c r="F125" s="16"/>
      <c r="G125" s="17"/>
      <c r="H125" s="18"/>
      <c r="I125" s="29">
        <v>113800</v>
      </c>
    </row>
    <row r="126" spans="1:9" ht="15.6">
      <c r="A126" s="14" t="s">
        <v>333</v>
      </c>
      <c r="B126" s="10" t="s">
        <v>24</v>
      </c>
      <c r="C126" s="40" t="s">
        <v>6</v>
      </c>
      <c r="D126" s="40"/>
      <c r="E126" s="19">
        <v>0</v>
      </c>
      <c r="F126" s="16">
        <v>0</v>
      </c>
      <c r="G126" s="17">
        <v>0</v>
      </c>
      <c r="H126" s="18">
        <v>0</v>
      </c>
      <c r="I126" s="30">
        <v>113800</v>
      </c>
    </row>
    <row r="127" spans="1:9" ht="15.6">
      <c r="A127" s="14" t="s">
        <v>45</v>
      </c>
      <c r="B127" s="10" t="s">
        <v>31</v>
      </c>
      <c r="C127" s="39" t="s">
        <v>6</v>
      </c>
      <c r="D127" s="41"/>
      <c r="E127" s="19">
        <v>24</v>
      </c>
      <c r="F127" s="16">
        <v>43.375</v>
      </c>
      <c r="G127" s="17">
        <v>79.708333333333329</v>
      </c>
      <c r="H127" s="18">
        <v>0.54417145844223735</v>
      </c>
      <c r="I127" s="29">
        <v>274300</v>
      </c>
    </row>
    <row r="128" spans="1:9" ht="15.6">
      <c r="A128" s="14" t="s">
        <v>46</v>
      </c>
      <c r="B128" s="10" t="s">
        <v>31</v>
      </c>
      <c r="C128" s="39" t="s">
        <v>6</v>
      </c>
      <c r="D128" s="39"/>
      <c r="E128" s="19">
        <v>1</v>
      </c>
      <c r="F128" s="16">
        <v>30</v>
      </c>
      <c r="G128" s="17">
        <v>80</v>
      </c>
      <c r="H128" s="18">
        <v>0.375</v>
      </c>
      <c r="I128" s="29">
        <v>151800</v>
      </c>
    </row>
    <row r="129" spans="1:9" ht="31.2">
      <c r="A129" s="14" t="s">
        <v>513</v>
      </c>
      <c r="B129" s="10" t="s">
        <v>53</v>
      </c>
      <c r="C129" s="39" t="s">
        <v>3</v>
      </c>
      <c r="D129" s="39" t="s">
        <v>6</v>
      </c>
      <c r="E129" s="19"/>
      <c r="F129" s="16"/>
      <c r="G129" s="17"/>
      <c r="H129" s="18"/>
      <c r="I129" s="29">
        <v>113800</v>
      </c>
    </row>
    <row r="130" spans="1:9" ht="15.6">
      <c r="A130" s="14" t="s">
        <v>128</v>
      </c>
      <c r="B130" s="10" t="s">
        <v>82</v>
      </c>
      <c r="C130" s="40" t="s">
        <v>6</v>
      </c>
      <c r="D130" s="40"/>
      <c r="E130" s="19">
        <v>18</v>
      </c>
      <c r="F130" s="16">
        <v>81.111099999999993</v>
      </c>
      <c r="G130" s="17">
        <v>78.166666666666671</v>
      </c>
      <c r="H130" s="18">
        <v>1.0376686567164177</v>
      </c>
      <c r="I130" s="30">
        <v>512900</v>
      </c>
    </row>
    <row r="131" spans="1:9" ht="15.6">
      <c r="A131" s="14" t="s">
        <v>215</v>
      </c>
      <c r="B131" s="10" t="s">
        <v>22</v>
      </c>
      <c r="C131" s="39" t="s">
        <v>3</v>
      </c>
      <c r="D131" s="39" t="s">
        <v>6</v>
      </c>
      <c r="E131" s="19">
        <v>19</v>
      </c>
      <c r="F131" s="16">
        <v>44.947400000000002</v>
      </c>
      <c r="G131" s="17">
        <v>74.421052631578945</v>
      </c>
      <c r="H131" s="18">
        <v>0.60396082036775112</v>
      </c>
      <c r="I131" s="29">
        <v>284200</v>
      </c>
    </row>
    <row r="132" spans="1:9" ht="15.6">
      <c r="A132" s="14" t="s">
        <v>18</v>
      </c>
      <c r="B132" s="10" t="s">
        <v>4</v>
      </c>
      <c r="C132" s="39" t="s">
        <v>6</v>
      </c>
      <c r="D132" s="39"/>
      <c r="E132" s="19">
        <v>21</v>
      </c>
      <c r="F132" s="16">
        <v>51.571399999999997</v>
      </c>
      <c r="G132" s="17">
        <v>79.761904761904759</v>
      </c>
      <c r="H132" s="18">
        <v>0.64656680597014926</v>
      </c>
      <c r="I132" s="29">
        <v>326100</v>
      </c>
    </row>
    <row r="133" spans="1:9" ht="15.6">
      <c r="A133" s="14" t="s">
        <v>349</v>
      </c>
      <c r="B133" s="10" t="s">
        <v>4</v>
      </c>
      <c r="C133" s="39" t="s">
        <v>6</v>
      </c>
      <c r="D133" s="39"/>
      <c r="E133" s="19">
        <v>24</v>
      </c>
      <c r="F133" s="16">
        <v>54.916699999999999</v>
      </c>
      <c r="G133" s="17">
        <v>79.666666666666671</v>
      </c>
      <c r="H133" s="18">
        <v>0.68933096234309621</v>
      </c>
      <c r="I133" s="29">
        <v>347200</v>
      </c>
    </row>
    <row r="134" spans="1:9" ht="15.6">
      <c r="A134" s="14" t="s">
        <v>52</v>
      </c>
      <c r="B134" s="10" t="s">
        <v>31</v>
      </c>
      <c r="C134" s="39" t="s">
        <v>6</v>
      </c>
      <c r="D134" s="39"/>
      <c r="E134" s="19">
        <v>23</v>
      </c>
      <c r="F134" s="16">
        <v>56.478299999999997</v>
      </c>
      <c r="G134" s="17">
        <v>80.173913043478265</v>
      </c>
      <c r="H134" s="18">
        <v>0.70444734273318865</v>
      </c>
      <c r="I134" s="29">
        <v>357100</v>
      </c>
    </row>
    <row r="135" spans="1:9" ht="15.6">
      <c r="A135" s="14" t="s">
        <v>440</v>
      </c>
      <c r="B135" s="10" t="s">
        <v>28</v>
      </c>
      <c r="C135" s="39" t="s">
        <v>6</v>
      </c>
      <c r="D135" s="39"/>
      <c r="E135" s="19">
        <v>6</v>
      </c>
      <c r="F135" s="16">
        <v>39</v>
      </c>
      <c r="G135" s="17">
        <v>80</v>
      </c>
      <c r="H135" s="18">
        <v>0.48749999999999999</v>
      </c>
      <c r="I135" s="29">
        <v>221900</v>
      </c>
    </row>
    <row r="136" spans="1:9" ht="15.6">
      <c r="A136" s="14" t="s">
        <v>74</v>
      </c>
      <c r="B136" s="10" t="s">
        <v>22</v>
      </c>
      <c r="C136" s="39" t="s">
        <v>6</v>
      </c>
      <c r="D136" s="39"/>
      <c r="E136" s="19">
        <v>0</v>
      </c>
      <c r="F136" s="16">
        <v>0</v>
      </c>
      <c r="G136" s="17">
        <v>0</v>
      </c>
      <c r="H136" s="18">
        <v>0</v>
      </c>
      <c r="I136" s="29">
        <v>122600</v>
      </c>
    </row>
    <row r="137" spans="1:9" ht="15.6">
      <c r="A137" s="14" t="s">
        <v>381</v>
      </c>
      <c r="B137" s="10" t="s">
        <v>411</v>
      </c>
      <c r="C137" s="39" t="s">
        <v>6</v>
      </c>
      <c r="D137" s="39"/>
      <c r="E137" s="19">
        <v>0</v>
      </c>
      <c r="F137" s="16">
        <v>0</v>
      </c>
      <c r="G137" s="17">
        <v>0</v>
      </c>
      <c r="H137" s="18">
        <v>0</v>
      </c>
      <c r="I137" s="29">
        <v>133300</v>
      </c>
    </row>
    <row r="138" spans="1:9" ht="15.6">
      <c r="A138" s="14" t="s">
        <v>273</v>
      </c>
      <c r="B138" s="10" t="s">
        <v>106</v>
      </c>
      <c r="C138" s="39" t="s">
        <v>6</v>
      </c>
      <c r="D138" s="39"/>
      <c r="E138" s="19">
        <v>3</v>
      </c>
      <c r="F138" s="16">
        <v>8</v>
      </c>
      <c r="G138" s="17">
        <v>16.666666666666668</v>
      </c>
      <c r="H138" s="18">
        <v>0.48</v>
      </c>
      <c r="I138" s="29">
        <v>133300</v>
      </c>
    </row>
    <row r="139" spans="1:9" ht="15.6">
      <c r="A139" s="14" t="s">
        <v>517</v>
      </c>
      <c r="B139" s="10" t="s">
        <v>82</v>
      </c>
      <c r="C139" s="40" t="s">
        <v>6</v>
      </c>
      <c r="D139" s="40"/>
      <c r="E139" s="19"/>
      <c r="F139" s="16"/>
      <c r="G139" s="17"/>
      <c r="H139" s="18"/>
      <c r="I139" s="30">
        <v>113800</v>
      </c>
    </row>
    <row r="140" spans="1:9" ht="15.6">
      <c r="A140" s="14" t="s">
        <v>518</v>
      </c>
      <c r="B140" s="10" t="s">
        <v>23</v>
      </c>
      <c r="C140" s="41" t="s">
        <v>6</v>
      </c>
      <c r="D140" s="40"/>
      <c r="E140" s="19"/>
      <c r="F140" s="16"/>
      <c r="G140" s="17"/>
      <c r="H140" s="18"/>
      <c r="I140" s="31">
        <v>113800</v>
      </c>
    </row>
    <row r="141" spans="1:9" ht="15.6">
      <c r="A141" s="14" t="s">
        <v>519</v>
      </c>
      <c r="B141" s="10" t="s">
        <v>24</v>
      </c>
      <c r="C141" s="40" t="s">
        <v>6</v>
      </c>
      <c r="D141" s="40"/>
      <c r="E141" s="19"/>
      <c r="F141" s="16"/>
      <c r="G141" s="17"/>
      <c r="H141" s="18"/>
      <c r="I141" s="30">
        <v>113800</v>
      </c>
    </row>
    <row r="142" spans="1:9" ht="15.6">
      <c r="A142" s="14" t="s">
        <v>327</v>
      </c>
      <c r="B142" s="10" t="s">
        <v>24</v>
      </c>
      <c r="C142" s="40" t="s">
        <v>6</v>
      </c>
      <c r="D142" s="40"/>
      <c r="E142" s="19">
        <v>20</v>
      </c>
      <c r="F142" s="16">
        <v>43.95</v>
      </c>
      <c r="G142" s="17">
        <v>74.2</v>
      </c>
      <c r="H142" s="18">
        <v>0.59231805929919135</v>
      </c>
      <c r="I142" s="30">
        <v>277900</v>
      </c>
    </row>
    <row r="143" spans="1:9" ht="31.2">
      <c r="A143" s="14" t="s">
        <v>521</v>
      </c>
      <c r="B143" s="10" t="s">
        <v>107</v>
      </c>
      <c r="C143" s="40" t="s">
        <v>3</v>
      </c>
      <c r="D143" s="40" t="s">
        <v>6</v>
      </c>
      <c r="E143" s="19"/>
      <c r="F143" s="16"/>
      <c r="G143" s="17"/>
      <c r="H143" s="18"/>
      <c r="I143" s="30">
        <v>113800</v>
      </c>
    </row>
    <row r="144" spans="1:9" ht="15.6">
      <c r="A144" s="14" t="s">
        <v>49</v>
      </c>
      <c r="B144" s="10" t="s">
        <v>31</v>
      </c>
      <c r="C144" s="39" t="s">
        <v>6</v>
      </c>
      <c r="D144" s="39"/>
      <c r="E144" s="19">
        <v>6</v>
      </c>
      <c r="F144" s="16">
        <v>47</v>
      </c>
      <c r="G144" s="17">
        <v>79.666666666666671</v>
      </c>
      <c r="H144" s="18">
        <v>0.58995815899581583</v>
      </c>
      <c r="I144" s="29">
        <v>267500</v>
      </c>
    </row>
    <row r="145" spans="1:9" ht="15.6">
      <c r="A145" s="14" t="s">
        <v>261</v>
      </c>
      <c r="B145" s="10" t="s">
        <v>411</v>
      </c>
      <c r="C145" s="39" t="s">
        <v>6</v>
      </c>
      <c r="D145" s="39" t="s">
        <v>8</v>
      </c>
      <c r="E145" s="19">
        <v>20</v>
      </c>
      <c r="F145" s="16">
        <v>44.25</v>
      </c>
      <c r="G145" s="17">
        <v>65.3</v>
      </c>
      <c r="H145" s="18">
        <v>0.6776416539050536</v>
      </c>
      <c r="I145" s="29">
        <v>279800</v>
      </c>
    </row>
    <row r="146" spans="1:9" ht="15.6">
      <c r="A146" s="14" t="s">
        <v>134</v>
      </c>
      <c r="B146" s="10" t="s">
        <v>82</v>
      </c>
      <c r="C146" s="40" t="s">
        <v>8</v>
      </c>
      <c r="D146" s="40" t="s">
        <v>6</v>
      </c>
      <c r="E146" s="19">
        <v>17</v>
      </c>
      <c r="F146" s="16">
        <v>37.058799999999998</v>
      </c>
      <c r="G146" s="17">
        <v>80.294117647058826</v>
      </c>
      <c r="H146" s="18">
        <v>0.46153816849816848</v>
      </c>
      <c r="I146" s="30">
        <v>234300</v>
      </c>
    </row>
    <row r="147" spans="1:9" ht="15.6">
      <c r="A147" s="14" t="s">
        <v>262</v>
      </c>
      <c r="B147" s="10" t="s">
        <v>411</v>
      </c>
      <c r="C147" s="39" t="s">
        <v>6</v>
      </c>
      <c r="D147" s="39"/>
      <c r="E147" s="19">
        <v>17</v>
      </c>
      <c r="F147" s="16">
        <v>47.588200000000001</v>
      </c>
      <c r="G147" s="17">
        <v>80</v>
      </c>
      <c r="H147" s="18">
        <v>0.59485250000000001</v>
      </c>
      <c r="I147" s="29">
        <v>300900</v>
      </c>
    </row>
    <row r="148" spans="1:9" ht="15.6">
      <c r="A148" s="14" t="s">
        <v>100</v>
      </c>
      <c r="B148" s="10" t="s">
        <v>58</v>
      </c>
      <c r="C148" s="40" t="s">
        <v>8</v>
      </c>
      <c r="D148" s="40" t="s">
        <v>6</v>
      </c>
      <c r="E148" s="19">
        <v>18</v>
      </c>
      <c r="F148" s="16">
        <v>47.166699999999999</v>
      </c>
      <c r="G148" s="17">
        <v>74</v>
      </c>
      <c r="H148" s="18">
        <v>0.63738783783783781</v>
      </c>
      <c r="I148" s="30">
        <v>298200</v>
      </c>
    </row>
    <row r="149" spans="1:9" ht="15.6">
      <c r="A149" s="14" t="s">
        <v>310</v>
      </c>
      <c r="B149" s="10" t="s">
        <v>23</v>
      </c>
      <c r="C149" s="41" t="s">
        <v>6</v>
      </c>
      <c r="D149" s="41"/>
      <c r="E149" s="19">
        <v>4</v>
      </c>
      <c r="F149" s="16">
        <v>41.75</v>
      </c>
      <c r="G149" s="17">
        <v>81.25</v>
      </c>
      <c r="H149" s="18">
        <v>0.51384615384615384</v>
      </c>
      <c r="I149" s="31">
        <v>211200</v>
      </c>
    </row>
    <row r="150" spans="1:9" ht="15.6">
      <c r="A150" s="14" t="s">
        <v>130</v>
      </c>
      <c r="B150" s="10" t="s">
        <v>82</v>
      </c>
      <c r="C150" s="40" t="s">
        <v>6</v>
      </c>
      <c r="D150" s="40"/>
      <c r="E150" s="19">
        <v>2</v>
      </c>
      <c r="F150" s="16">
        <v>23.5</v>
      </c>
      <c r="G150" s="17">
        <v>80</v>
      </c>
      <c r="H150" s="18">
        <v>0.29375000000000001</v>
      </c>
      <c r="I150" s="30">
        <v>148600</v>
      </c>
    </row>
    <row r="151" spans="1:9" ht="15.6">
      <c r="A151" s="14" t="s">
        <v>265</v>
      </c>
      <c r="B151" s="10" t="s">
        <v>411</v>
      </c>
      <c r="C151" s="39" t="s">
        <v>3</v>
      </c>
      <c r="D151" s="39" t="s">
        <v>6</v>
      </c>
      <c r="E151" s="19">
        <v>9</v>
      </c>
      <c r="F151" s="16">
        <v>45</v>
      </c>
      <c r="G151" s="17">
        <v>73.333333333333329</v>
      </c>
      <c r="H151" s="18">
        <v>0.61363636363636365</v>
      </c>
      <c r="I151" s="29">
        <v>284500</v>
      </c>
    </row>
    <row r="152" spans="1:9" ht="15.6">
      <c r="A152" s="14" t="s">
        <v>528</v>
      </c>
      <c r="B152" s="10" t="s">
        <v>23</v>
      </c>
      <c r="C152" s="41" t="s">
        <v>6</v>
      </c>
      <c r="D152" s="41"/>
      <c r="E152" s="19"/>
      <c r="F152" s="16"/>
      <c r="G152" s="17"/>
      <c r="H152" s="18"/>
      <c r="I152" s="31">
        <v>113800</v>
      </c>
    </row>
    <row r="153" spans="1:9" ht="31.2">
      <c r="A153" s="14" t="s">
        <v>242</v>
      </c>
      <c r="B153" s="10" t="s">
        <v>107</v>
      </c>
      <c r="C153" s="40" t="s">
        <v>6</v>
      </c>
      <c r="D153" s="40"/>
      <c r="E153" s="19">
        <v>24</v>
      </c>
      <c r="F153" s="16">
        <v>49.291699999999999</v>
      </c>
      <c r="G153" s="17">
        <v>80.208333333333329</v>
      </c>
      <c r="H153" s="18">
        <v>0.61454587012987016</v>
      </c>
      <c r="I153" s="30">
        <v>311700</v>
      </c>
    </row>
    <row r="154" spans="1:9" ht="15.6">
      <c r="A154" s="14" t="s">
        <v>155</v>
      </c>
      <c r="B154" s="10" t="s">
        <v>28</v>
      </c>
      <c r="C154" s="39" t="s">
        <v>6</v>
      </c>
      <c r="D154" s="39"/>
      <c r="E154" s="19">
        <v>22</v>
      </c>
      <c r="F154" s="16">
        <v>48.409100000000002</v>
      </c>
      <c r="G154" s="17">
        <v>79.590909090909093</v>
      </c>
      <c r="H154" s="18">
        <v>0.60822398629354657</v>
      </c>
      <c r="I154" s="29">
        <v>306100</v>
      </c>
    </row>
    <row r="155" spans="1:9" ht="31.2">
      <c r="A155" s="14" t="s">
        <v>376</v>
      </c>
      <c r="B155" s="10" t="s">
        <v>105</v>
      </c>
      <c r="C155" s="40" t="s">
        <v>6</v>
      </c>
      <c r="D155" s="40"/>
      <c r="E155" s="19">
        <v>16</v>
      </c>
      <c r="F155" s="16">
        <v>52.5625</v>
      </c>
      <c r="G155" s="17">
        <v>77.125</v>
      </c>
      <c r="H155" s="18">
        <v>0.68152350081037272</v>
      </c>
      <c r="I155" s="30">
        <v>332400</v>
      </c>
    </row>
    <row r="156" spans="1:9" ht="15.6">
      <c r="A156" s="14" t="s">
        <v>197</v>
      </c>
      <c r="B156" s="10" t="s">
        <v>411</v>
      </c>
      <c r="C156" s="39" t="s">
        <v>6</v>
      </c>
      <c r="D156" s="39" t="s">
        <v>536</v>
      </c>
      <c r="E156" s="19">
        <v>21</v>
      </c>
      <c r="F156" s="16">
        <v>52.285699999999999</v>
      </c>
      <c r="G156" s="17">
        <v>78.666666666666671</v>
      </c>
      <c r="H156" s="18">
        <v>0.6646487288135593</v>
      </c>
      <c r="I156" s="29">
        <v>330600</v>
      </c>
    </row>
    <row r="157" spans="1:9" ht="15.6">
      <c r="A157" s="14" t="s">
        <v>219</v>
      </c>
      <c r="B157" s="10" t="s">
        <v>22</v>
      </c>
      <c r="C157" s="39" t="s">
        <v>6</v>
      </c>
      <c r="D157" s="39" t="s">
        <v>3</v>
      </c>
      <c r="E157" s="19">
        <v>21</v>
      </c>
      <c r="F157" s="16">
        <v>46</v>
      </c>
      <c r="G157" s="17">
        <v>78.80952380952381</v>
      </c>
      <c r="H157" s="18">
        <v>0.58368580060422959</v>
      </c>
      <c r="I157" s="29">
        <v>290900</v>
      </c>
    </row>
    <row r="158" spans="1:9" ht="31.2">
      <c r="A158" s="14" t="s">
        <v>175</v>
      </c>
      <c r="B158" s="10" t="s">
        <v>104</v>
      </c>
      <c r="C158" s="40" t="s">
        <v>6</v>
      </c>
      <c r="D158" s="40" t="s">
        <v>3</v>
      </c>
      <c r="E158" s="19">
        <v>16</v>
      </c>
      <c r="F158" s="16">
        <v>48.375</v>
      </c>
      <c r="G158" s="17">
        <v>79.3125</v>
      </c>
      <c r="H158" s="18">
        <v>0.60992907801418439</v>
      </c>
      <c r="I158" s="30">
        <v>305900</v>
      </c>
    </row>
    <row r="159" spans="1:9" ht="31.2">
      <c r="A159" s="14" t="s">
        <v>529</v>
      </c>
      <c r="B159" s="10" t="s">
        <v>105</v>
      </c>
      <c r="C159" s="40" t="s">
        <v>3</v>
      </c>
      <c r="D159" s="40" t="s">
        <v>6</v>
      </c>
      <c r="E159" s="19"/>
      <c r="F159" s="16"/>
      <c r="G159" s="17"/>
      <c r="H159" s="18"/>
      <c r="I159" s="30">
        <v>113800</v>
      </c>
    </row>
    <row r="160" spans="1:9" ht="31.2">
      <c r="A160" s="14" t="s">
        <v>176</v>
      </c>
      <c r="B160" s="10" t="s">
        <v>104</v>
      </c>
      <c r="C160" s="40" t="s">
        <v>6</v>
      </c>
      <c r="D160" s="40"/>
      <c r="E160" s="19">
        <v>13</v>
      </c>
      <c r="F160" s="16">
        <v>49.538499999999999</v>
      </c>
      <c r="G160" s="17">
        <v>78.07692307692308</v>
      </c>
      <c r="H160" s="18">
        <v>0.63448325123152705</v>
      </c>
      <c r="I160" s="30">
        <v>313200</v>
      </c>
    </row>
    <row r="161" spans="1:9" ht="15.6">
      <c r="A161" s="14" t="s">
        <v>218</v>
      </c>
      <c r="B161" s="10" t="s">
        <v>22</v>
      </c>
      <c r="C161" s="39" t="s">
        <v>6</v>
      </c>
      <c r="D161" s="39" t="s">
        <v>3</v>
      </c>
      <c r="E161" s="19">
        <v>21</v>
      </c>
      <c r="F161" s="16">
        <v>50.761899999999997</v>
      </c>
      <c r="G161" s="17">
        <v>79.666666666666671</v>
      </c>
      <c r="H161" s="18">
        <v>0.63717866108786603</v>
      </c>
      <c r="I161" s="29">
        <v>321000</v>
      </c>
    </row>
    <row r="162" spans="1:9" ht="31.2">
      <c r="A162" s="14" t="s">
        <v>80</v>
      </c>
      <c r="B162" s="10" t="s">
        <v>53</v>
      </c>
      <c r="C162" s="39" t="s">
        <v>6</v>
      </c>
      <c r="D162" s="39"/>
      <c r="E162" s="19">
        <v>22</v>
      </c>
      <c r="F162" s="16">
        <v>42.545499999999997</v>
      </c>
      <c r="G162" s="17">
        <v>76.818181818181813</v>
      </c>
      <c r="H162" s="18">
        <v>0.5538467455621302</v>
      </c>
      <c r="I162" s="29">
        <v>269000</v>
      </c>
    </row>
    <row r="163" spans="1:9" ht="31.2">
      <c r="A163" s="14" t="s">
        <v>389</v>
      </c>
      <c r="B163" s="10" t="s">
        <v>105</v>
      </c>
      <c r="C163" s="40" t="s">
        <v>6</v>
      </c>
      <c r="D163" s="40"/>
      <c r="E163" s="19">
        <v>20</v>
      </c>
      <c r="F163" s="16">
        <v>32.5</v>
      </c>
      <c r="G163" s="17">
        <v>74.5</v>
      </c>
      <c r="H163" s="18">
        <v>0.43624161073825501</v>
      </c>
      <c r="I163" s="30">
        <v>205500</v>
      </c>
    </row>
    <row r="164" spans="1:9" ht="31.2">
      <c r="A164" s="14" t="s">
        <v>177</v>
      </c>
      <c r="B164" s="10" t="s">
        <v>104</v>
      </c>
      <c r="C164" s="40" t="s">
        <v>6</v>
      </c>
      <c r="D164" s="40" t="s">
        <v>8</v>
      </c>
      <c r="E164" s="19">
        <v>21</v>
      </c>
      <c r="F164" s="16">
        <v>39.238100000000003</v>
      </c>
      <c r="G164" s="17">
        <v>68.428571428571431</v>
      </c>
      <c r="H164" s="18">
        <v>0.57341691022964514</v>
      </c>
      <c r="I164" s="30">
        <v>248100</v>
      </c>
    </row>
    <row r="165" spans="1:9" ht="15.6">
      <c r="A165" s="27" t="s">
        <v>351</v>
      </c>
      <c r="B165" s="10" t="s">
        <v>106</v>
      </c>
      <c r="C165" s="39" t="s">
        <v>3</v>
      </c>
      <c r="D165" s="39" t="s">
        <v>6</v>
      </c>
      <c r="E165" s="42">
        <v>10</v>
      </c>
      <c r="F165" s="24">
        <v>34.4</v>
      </c>
      <c r="G165" s="25">
        <v>78.099999999999994</v>
      </c>
      <c r="H165" s="26">
        <v>0.44046094750320103</v>
      </c>
      <c r="I165" s="29">
        <v>217500</v>
      </c>
    </row>
  </sheetData>
  <autoFilter ref="A1:I165" xr:uid="{00000000-0009-0000-0000-000005000000}">
    <sortState ref="A2:I165">
      <sortCondition ref="A1:A165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59"/>
  <sheetViews>
    <sheetView zoomScale="85" zoomScaleNormal="85" workbookViewId="0">
      <selection activeCell="A2" sqref="A2:XFD2"/>
    </sheetView>
  </sheetViews>
  <sheetFormatPr defaultRowHeight="14.4"/>
  <cols>
    <col min="1" max="1" width="19.88671875" bestFit="1" customWidth="1"/>
    <col min="9" max="9" width="11.33203125" bestFit="1" customWidth="1"/>
  </cols>
  <sheetData>
    <row r="1" spans="1:17" s="5" customFormat="1" ht="15.6">
      <c r="A1" s="11" t="s">
        <v>415</v>
      </c>
      <c r="B1" s="11" t="s">
        <v>410</v>
      </c>
      <c r="C1" s="11" t="s">
        <v>416</v>
      </c>
      <c r="D1" s="11" t="s">
        <v>417</v>
      </c>
      <c r="E1" s="11" t="s">
        <v>418</v>
      </c>
      <c r="F1" s="12" t="s">
        <v>413</v>
      </c>
      <c r="G1" s="12" t="s">
        <v>1</v>
      </c>
      <c r="H1" s="13" t="s">
        <v>419</v>
      </c>
      <c r="I1" s="28" t="s">
        <v>443</v>
      </c>
      <c r="K1" s="38"/>
      <c r="L1" s="38"/>
      <c r="M1" s="38"/>
    </row>
    <row r="2" spans="1:17" s="5" customFormat="1" ht="15.6">
      <c r="A2" s="43" t="s">
        <v>537</v>
      </c>
      <c r="C2" s="27"/>
      <c r="D2" s="27"/>
      <c r="E2" s="19"/>
      <c r="F2" s="16"/>
      <c r="G2" s="17"/>
      <c r="H2" s="18"/>
      <c r="I2" s="3">
        <v>113800</v>
      </c>
      <c r="J2" s="10"/>
      <c r="K2" s="39"/>
      <c r="L2" s="39"/>
      <c r="M2" s="39"/>
      <c r="N2" s="36"/>
      <c r="O2" s="37"/>
      <c r="P2" s="10"/>
      <c r="Q2" s="10"/>
    </row>
    <row r="3" spans="1:17" ht="15.6">
      <c r="A3" s="14" t="s">
        <v>444</v>
      </c>
      <c r="B3" s="10" t="s">
        <v>31</v>
      </c>
      <c r="C3" s="39" t="s">
        <v>3</v>
      </c>
      <c r="D3" s="39" t="s">
        <v>6</v>
      </c>
      <c r="E3" s="19"/>
      <c r="F3" s="16"/>
      <c r="G3" s="17"/>
      <c r="H3" s="18"/>
      <c r="I3" s="29">
        <v>113800</v>
      </c>
    </row>
    <row r="4" spans="1:17" ht="15.6">
      <c r="A4" s="14" t="s">
        <v>448</v>
      </c>
      <c r="B4" s="10" t="s">
        <v>4</v>
      </c>
      <c r="C4" s="39" t="s">
        <v>6</v>
      </c>
      <c r="D4" s="39" t="s">
        <v>3</v>
      </c>
      <c r="E4" s="19"/>
      <c r="F4" s="16"/>
      <c r="G4" s="17"/>
      <c r="H4" s="18"/>
      <c r="I4" s="29">
        <v>113800</v>
      </c>
    </row>
    <row r="5" spans="1:17" ht="15.6">
      <c r="A5" s="14" t="s">
        <v>2</v>
      </c>
      <c r="B5" s="10" t="s">
        <v>55</v>
      </c>
      <c r="C5" s="40" t="s">
        <v>3</v>
      </c>
      <c r="D5" s="40" t="s">
        <v>536</v>
      </c>
      <c r="E5" s="19">
        <v>17</v>
      </c>
      <c r="F5" s="16">
        <v>29.117599999999999</v>
      </c>
      <c r="G5" s="17">
        <v>49.352941176470587</v>
      </c>
      <c r="H5" s="18">
        <v>0.58998712753277716</v>
      </c>
      <c r="I5" s="30">
        <v>184100</v>
      </c>
    </row>
    <row r="6" spans="1:17" ht="15.6">
      <c r="A6" s="14" t="s">
        <v>272</v>
      </c>
      <c r="B6" s="10" t="s">
        <v>55</v>
      </c>
      <c r="C6" s="40" t="s">
        <v>536</v>
      </c>
      <c r="D6" s="40" t="s">
        <v>3</v>
      </c>
      <c r="E6" s="19">
        <v>21</v>
      </c>
      <c r="F6" s="16">
        <v>57.761899999999997</v>
      </c>
      <c r="G6" s="17">
        <v>78.238095238095241</v>
      </c>
      <c r="H6" s="18">
        <v>0.73828356664637851</v>
      </c>
      <c r="I6" s="30">
        <v>365200</v>
      </c>
    </row>
    <row r="7" spans="1:17" ht="15.6">
      <c r="A7" s="14" t="s">
        <v>27</v>
      </c>
      <c r="B7" s="10" t="s">
        <v>4</v>
      </c>
      <c r="C7" s="39" t="s">
        <v>3</v>
      </c>
      <c r="D7" s="39" t="s">
        <v>6</v>
      </c>
      <c r="E7" s="19">
        <v>15</v>
      </c>
      <c r="F7" s="16">
        <v>47.066699999999997</v>
      </c>
      <c r="G7" s="17">
        <v>78.599999999999994</v>
      </c>
      <c r="H7" s="18">
        <v>0.59881297709923664</v>
      </c>
      <c r="I7" s="29">
        <v>297600</v>
      </c>
    </row>
    <row r="8" spans="1:17" ht="31.2">
      <c r="A8" s="14" t="s">
        <v>65</v>
      </c>
      <c r="B8" s="10" t="s">
        <v>53</v>
      </c>
      <c r="C8" s="39" t="s">
        <v>3</v>
      </c>
      <c r="D8" s="39"/>
      <c r="E8" s="19">
        <v>22</v>
      </c>
      <c r="F8" s="16">
        <v>54.363599999999998</v>
      </c>
      <c r="G8" s="17">
        <v>80.227272727272734</v>
      </c>
      <c r="H8" s="18">
        <v>0.67761994334277609</v>
      </c>
      <c r="I8" s="29">
        <v>343800</v>
      </c>
    </row>
    <row r="9" spans="1:17" ht="15.6">
      <c r="A9" s="14" t="s">
        <v>90</v>
      </c>
      <c r="B9" s="10" t="s">
        <v>58</v>
      </c>
      <c r="C9" s="40" t="s">
        <v>3</v>
      </c>
      <c r="D9" s="40" t="s">
        <v>6</v>
      </c>
      <c r="E9" s="19">
        <v>21</v>
      </c>
      <c r="F9" s="16">
        <v>57.761899999999997</v>
      </c>
      <c r="G9" s="17">
        <v>78.285714285714292</v>
      </c>
      <c r="H9" s="18">
        <v>0.73783448905109483</v>
      </c>
      <c r="I9" s="30">
        <v>365200</v>
      </c>
    </row>
    <row r="10" spans="1:17" ht="15.6">
      <c r="A10" s="14" t="s">
        <v>25</v>
      </c>
      <c r="B10" s="10" t="s">
        <v>4</v>
      </c>
      <c r="C10" s="39" t="s">
        <v>3</v>
      </c>
      <c r="D10" s="39" t="s">
        <v>6</v>
      </c>
      <c r="E10" s="19">
        <v>0</v>
      </c>
      <c r="F10" s="16">
        <v>0</v>
      </c>
      <c r="G10" s="17">
        <v>0</v>
      </c>
      <c r="H10" s="18">
        <v>0</v>
      </c>
      <c r="I10" s="29">
        <v>160400</v>
      </c>
    </row>
    <row r="11" spans="1:17" ht="15.6">
      <c r="A11" s="14" t="s">
        <v>463</v>
      </c>
      <c r="B11" s="10" t="s">
        <v>28</v>
      </c>
      <c r="C11" s="39" t="s">
        <v>536</v>
      </c>
      <c r="D11" s="39" t="s">
        <v>3</v>
      </c>
      <c r="E11" s="19"/>
      <c r="F11" s="16"/>
      <c r="G11" s="17"/>
      <c r="H11" s="18"/>
      <c r="I11" s="29">
        <v>113800</v>
      </c>
    </row>
    <row r="12" spans="1:17" ht="31.2">
      <c r="A12" s="14" t="s">
        <v>398</v>
      </c>
      <c r="B12" s="10" t="s">
        <v>107</v>
      </c>
      <c r="C12" s="40" t="s">
        <v>6</v>
      </c>
      <c r="D12" s="40" t="s">
        <v>3</v>
      </c>
      <c r="E12" s="19">
        <v>16</v>
      </c>
      <c r="F12" s="16">
        <v>49.6875</v>
      </c>
      <c r="G12" s="17">
        <v>77.875</v>
      </c>
      <c r="H12" s="18">
        <v>0.6380417335473515</v>
      </c>
      <c r="I12" s="30">
        <v>314200</v>
      </c>
    </row>
    <row r="13" spans="1:17" ht="15.6">
      <c r="A13" s="14" t="s">
        <v>467</v>
      </c>
      <c r="B13" s="10" t="s">
        <v>82</v>
      </c>
      <c r="C13" s="40" t="s">
        <v>3</v>
      </c>
      <c r="D13" s="40" t="s">
        <v>6</v>
      </c>
      <c r="E13" s="19"/>
      <c r="F13" s="16"/>
      <c r="G13" s="17"/>
      <c r="H13" s="18"/>
      <c r="I13" s="30">
        <v>113800</v>
      </c>
    </row>
    <row r="14" spans="1:17" ht="31.2">
      <c r="A14" s="14" t="s">
        <v>359</v>
      </c>
      <c r="B14" s="10" t="s">
        <v>105</v>
      </c>
      <c r="C14" s="40" t="s">
        <v>3</v>
      </c>
      <c r="D14" s="40" t="s">
        <v>6</v>
      </c>
      <c r="E14" s="19">
        <v>3</v>
      </c>
      <c r="F14" s="16">
        <v>52.333300000000001</v>
      </c>
      <c r="G14" s="17">
        <v>68</v>
      </c>
      <c r="H14" s="18">
        <v>0.76960735294117644</v>
      </c>
      <c r="I14" s="30">
        <v>231600</v>
      </c>
    </row>
    <row r="15" spans="1:17" ht="15.6">
      <c r="A15" s="14" t="s">
        <v>139</v>
      </c>
      <c r="B15" s="10" t="s">
        <v>28</v>
      </c>
      <c r="C15" s="39" t="s">
        <v>6</v>
      </c>
      <c r="D15" s="39" t="s">
        <v>3</v>
      </c>
      <c r="E15" s="19">
        <v>24</v>
      </c>
      <c r="F15" s="16">
        <v>54.375</v>
      </c>
      <c r="G15" s="17">
        <v>78.333333333333329</v>
      </c>
      <c r="H15" s="18">
        <v>0.69414893617021278</v>
      </c>
      <c r="I15" s="29">
        <v>343800</v>
      </c>
    </row>
    <row r="16" spans="1:17" ht="15.6">
      <c r="A16" s="14" t="s">
        <v>280</v>
      </c>
      <c r="B16" s="10" t="s">
        <v>82</v>
      </c>
      <c r="C16" s="40" t="s">
        <v>6</v>
      </c>
      <c r="D16" s="40" t="s">
        <v>3</v>
      </c>
      <c r="E16" s="19">
        <v>23</v>
      </c>
      <c r="F16" s="16">
        <v>45.217399999999998</v>
      </c>
      <c r="G16" s="17">
        <v>72.913043478260875</v>
      </c>
      <c r="H16" s="18">
        <v>0.62015515802027421</v>
      </c>
      <c r="I16" s="30">
        <v>285900</v>
      </c>
    </row>
    <row r="17" spans="1:9" ht="15.6">
      <c r="A17" s="14" t="s">
        <v>266</v>
      </c>
      <c r="B17" s="10" t="s">
        <v>82</v>
      </c>
      <c r="C17" s="40" t="s">
        <v>6</v>
      </c>
      <c r="D17" s="40" t="s">
        <v>3</v>
      </c>
      <c r="E17" s="19">
        <v>1</v>
      </c>
      <c r="F17" s="16">
        <v>4</v>
      </c>
      <c r="G17" s="17">
        <v>13</v>
      </c>
      <c r="H17" s="18">
        <v>0.30769230769230771</v>
      </c>
      <c r="I17" s="30">
        <v>240000</v>
      </c>
    </row>
    <row r="18" spans="1:9" ht="15.6">
      <c r="A18" s="14" t="s">
        <v>297</v>
      </c>
      <c r="B18" s="10" t="s">
        <v>23</v>
      </c>
      <c r="C18" s="41" t="s">
        <v>536</v>
      </c>
      <c r="D18" s="41" t="s">
        <v>3</v>
      </c>
      <c r="E18" s="19">
        <v>3</v>
      </c>
      <c r="F18" s="16">
        <v>45</v>
      </c>
      <c r="G18" s="17">
        <v>80</v>
      </c>
      <c r="H18" s="18">
        <v>0.5625</v>
      </c>
      <c r="I18" s="31">
        <v>199200</v>
      </c>
    </row>
    <row r="19" spans="1:9" ht="31.2">
      <c r="A19" s="14" t="s">
        <v>476</v>
      </c>
      <c r="B19" s="10" t="s">
        <v>104</v>
      </c>
      <c r="C19" s="40" t="s">
        <v>3</v>
      </c>
      <c r="D19" s="40" t="s">
        <v>536</v>
      </c>
      <c r="E19" s="19"/>
      <c r="F19" s="16"/>
      <c r="G19" s="17"/>
      <c r="H19" s="18"/>
      <c r="I19" s="30">
        <v>113800</v>
      </c>
    </row>
    <row r="20" spans="1:9" ht="31.2">
      <c r="A20" s="14" t="s">
        <v>251</v>
      </c>
      <c r="B20" s="10" t="s">
        <v>104</v>
      </c>
      <c r="C20" s="40" t="s">
        <v>6</v>
      </c>
      <c r="D20" s="40" t="s">
        <v>3</v>
      </c>
      <c r="E20" s="19">
        <v>22</v>
      </c>
      <c r="F20" s="16">
        <v>48.590899999999998</v>
      </c>
      <c r="G20" s="17">
        <v>80</v>
      </c>
      <c r="H20" s="18">
        <v>0.60738625000000002</v>
      </c>
      <c r="I20" s="30">
        <v>307200</v>
      </c>
    </row>
    <row r="21" spans="1:9" ht="15.6">
      <c r="A21" s="14" t="s">
        <v>338</v>
      </c>
      <c r="B21" s="10" t="s">
        <v>106</v>
      </c>
      <c r="C21" s="39" t="s">
        <v>3</v>
      </c>
      <c r="D21" s="39" t="s">
        <v>6</v>
      </c>
      <c r="E21" s="19">
        <v>24</v>
      </c>
      <c r="F21" s="16">
        <v>35.708300000000001</v>
      </c>
      <c r="G21" s="17">
        <v>78.416666666666671</v>
      </c>
      <c r="H21" s="18">
        <v>0.4553662061636557</v>
      </c>
      <c r="I21" s="29">
        <v>225800</v>
      </c>
    </row>
    <row r="22" spans="1:9" ht="15.6">
      <c r="A22" s="14" t="s">
        <v>283</v>
      </c>
      <c r="B22" s="10" t="s">
        <v>55</v>
      </c>
      <c r="C22" s="40" t="s">
        <v>3</v>
      </c>
      <c r="D22" s="40" t="s">
        <v>6</v>
      </c>
      <c r="E22" s="19">
        <v>23</v>
      </c>
      <c r="F22" s="16">
        <v>46.087000000000003</v>
      </c>
      <c r="G22" s="17">
        <v>80.217391304347828</v>
      </c>
      <c r="H22" s="18">
        <v>0.57452628726287269</v>
      </c>
      <c r="I22" s="30">
        <v>291400</v>
      </c>
    </row>
    <row r="23" spans="1:9" ht="15.6">
      <c r="A23" s="14" t="s">
        <v>116</v>
      </c>
      <c r="B23" s="10" t="s">
        <v>31</v>
      </c>
      <c r="C23" s="39" t="s">
        <v>6</v>
      </c>
      <c r="D23" s="39" t="s">
        <v>3</v>
      </c>
      <c r="E23" s="19">
        <v>19</v>
      </c>
      <c r="F23" s="16">
        <v>41.526299999999999</v>
      </c>
      <c r="G23" s="17">
        <v>77.263157894736835</v>
      </c>
      <c r="H23" s="18">
        <v>0.53746573569482292</v>
      </c>
      <c r="I23" s="29">
        <v>262600</v>
      </c>
    </row>
    <row r="24" spans="1:9" ht="31.2">
      <c r="A24" s="14" t="s">
        <v>481</v>
      </c>
      <c r="B24" s="10" t="s">
        <v>53</v>
      </c>
      <c r="C24" s="39" t="s">
        <v>3</v>
      </c>
      <c r="D24" s="39" t="s">
        <v>6</v>
      </c>
      <c r="E24" s="19"/>
      <c r="F24" s="16"/>
      <c r="G24" s="17"/>
      <c r="H24" s="18"/>
      <c r="I24" s="29">
        <v>113800</v>
      </c>
    </row>
    <row r="25" spans="1:9" ht="15.6">
      <c r="A25" s="14" t="s">
        <v>117</v>
      </c>
      <c r="B25" s="10" t="s">
        <v>24</v>
      </c>
      <c r="C25" s="40" t="s">
        <v>6</v>
      </c>
      <c r="D25" s="40" t="s">
        <v>3</v>
      </c>
      <c r="E25" s="19">
        <v>7</v>
      </c>
      <c r="F25" s="16">
        <v>38</v>
      </c>
      <c r="G25" s="17">
        <v>80</v>
      </c>
      <c r="H25" s="18">
        <v>0.47499999999999998</v>
      </c>
      <c r="I25" s="30">
        <v>216300</v>
      </c>
    </row>
    <row r="26" spans="1:9" ht="15.6">
      <c r="A26" s="14" t="s">
        <v>187</v>
      </c>
      <c r="B26" s="10" t="s">
        <v>412</v>
      </c>
      <c r="C26" s="40" t="s">
        <v>3</v>
      </c>
      <c r="D26" s="40"/>
      <c r="E26" s="19">
        <v>19</v>
      </c>
      <c r="F26" s="16">
        <v>65.368399999999994</v>
      </c>
      <c r="G26" s="17">
        <v>77.473684210526315</v>
      </c>
      <c r="H26" s="18">
        <v>0.84374972826086947</v>
      </c>
      <c r="I26" s="30">
        <v>413300</v>
      </c>
    </row>
    <row r="27" spans="1:9" ht="15.6">
      <c r="A27" s="14" t="s">
        <v>188</v>
      </c>
      <c r="B27" s="10" t="s">
        <v>412</v>
      </c>
      <c r="C27" s="40" t="s">
        <v>3</v>
      </c>
      <c r="D27" s="40" t="s">
        <v>6</v>
      </c>
      <c r="E27" s="19">
        <v>24</v>
      </c>
      <c r="F27" s="16">
        <v>46.958300000000001</v>
      </c>
      <c r="G27" s="17">
        <v>80</v>
      </c>
      <c r="H27" s="18">
        <v>0.58697874999999999</v>
      </c>
      <c r="I27" s="30">
        <v>296900</v>
      </c>
    </row>
    <row r="28" spans="1:9" ht="15.6">
      <c r="A28" s="14" t="s">
        <v>11</v>
      </c>
      <c r="B28" s="10" t="s">
        <v>4</v>
      </c>
      <c r="C28" s="39" t="s">
        <v>6</v>
      </c>
      <c r="D28" s="39" t="s">
        <v>3</v>
      </c>
      <c r="E28" s="19">
        <v>19</v>
      </c>
      <c r="F28" s="16">
        <v>44.736800000000002</v>
      </c>
      <c r="G28" s="17">
        <v>76.89473684210526</v>
      </c>
      <c r="H28" s="18">
        <v>0.5817927446954142</v>
      </c>
      <c r="I28" s="29">
        <v>282900</v>
      </c>
    </row>
    <row r="29" spans="1:9" ht="15.6">
      <c r="A29" s="14" t="s">
        <v>141</v>
      </c>
      <c r="B29" s="10" t="s">
        <v>28</v>
      </c>
      <c r="C29" s="39" t="s">
        <v>6</v>
      </c>
      <c r="D29" s="39" t="s">
        <v>3</v>
      </c>
      <c r="E29" s="19">
        <v>9</v>
      </c>
      <c r="F29" s="16">
        <v>47.222200000000001</v>
      </c>
      <c r="G29" s="17">
        <v>80</v>
      </c>
      <c r="H29" s="18">
        <v>0.59027750000000001</v>
      </c>
      <c r="I29" s="29">
        <v>298600</v>
      </c>
    </row>
    <row r="30" spans="1:9" ht="15.6">
      <c r="A30" s="14" t="s">
        <v>303</v>
      </c>
      <c r="B30" s="10" t="s">
        <v>58</v>
      </c>
      <c r="C30" s="40" t="s">
        <v>3</v>
      </c>
      <c r="D30" s="40" t="s">
        <v>6</v>
      </c>
      <c r="E30" s="19">
        <v>18</v>
      </c>
      <c r="F30" s="16">
        <v>39.555599999999998</v>
      </c>
      <c r="G30" s="17">
        <v>79.722222222222229</v>
      </c>
      <c r="H30" s="18">
        <v>0.49616780487804873</v>
      </c>
      <c r="I30" s="30">
        <v>250100</v>
      </c>
    </row>
    <row r="31" spans="1:9" ht="15.6">
      <c r="A31" s="14" t="s">
        <v>95</v>
      </c>
      <c r="B31" s="10" t="s">
        <v>58</v>
      </c>
      <c r="C31" s="40" t="s">
        <v>6</v>
      </c>
      <c r="D31" s="40" t="s">
        <v>3</v>
      </c>
      <c r="E31" s="19">
        <v>20</v>
      </c>
      <c r="F31" s="16">
        <v>42.4</v>
      </c>
      <c r="G31" s="17">
        <v>80.25</v>
      </c>
      <c r="H31" s="18">
        <v>0.52834890965732084</v>
      </c>
      <c r="I31" s="30">
        <v>268100</v>
      </c>
    </row>
    <row r="32" spans="1:9" ht="15.6">
      <c r="A32" s="14" t="s">
        <v>144</v>
      </c>
      <c r="B32" s="10" t="s">
        <v>28</v>
      </c>
      <c r="C32" s="39" t="s">
        <v>6</v>
      </c>
      <c r="D32" s="39" t="s">
        <v>3</v>
      </c>
      <c r="E32" s="19">
        <v>22</v>
      </c>
      <c r="F32" s="16">
        <v>36.954500000000003</v>
      </c>
      <c r="G32" s="17">
        <v>73.045454545454547</v>
      </c>
      <c r="H32" s="18">
        <v>0.50591101431238339</v>
      </c>
      <c r="I32" s="29">
        <v>233700</v>
      </c>
    </row>
    <row r="33" spans="1:9" ht="15.6">
      <c r="A33" s="14" t="s">
        <v>346</v>
      </c>
      <c r="B33" s="10" t="s">
        <v>106</v>
      </c>
      <c r="C33" s="39" t="s">
        <v>6</v>
      </c>
      <c r="D33" s="39" t="s">
        <v>3</v>
      </c>
      <c r="E33" s="19">
        <v>22</v>
      </c>
      <c r="F33" s="16">
        <v>32.2727</v>
      </c>
      <c r="G33" s="17">
        <v>78.454545454545453</v>
      </c>
      <c r="H33" s="18">
        <v>0.41135538818076478</v>
      </c>
      <c r="I33" s="29">
        <v>204100</v>
      </c>
    </row>
    <row r="34" spans="1:9" ht="31.2">
      <c r="A34" s="27" t="s">
        <v>434</v>
      </c>
      <c r="B34" s="10" t="s">
        <v>107</v>
      </c>
      <c r="C34" s="40" t="s">
        <v>3</v>
      </c>
      <c r="D34" s="40" t="s">
        <v>6</v>
      </c>
      <c r="E34" s="42">
        <v>0</v>
      </c>
      <c r="F34" s="24">
        <v>0</v>
      </c>
      <c r="G34" s="25">
        <v>0</v>
      </c>
      <c r="H34" s="26">
        <v>0</v>
      </c>
      <c r="I34" s="30">
        <v>113800</v>
      </c>
    </row>
    <row r="35" spans="1:9" ht="15.6">
      <c r="A35" s="14" t="s">
        <v>323</v>
      </c>
      <c r="B35" s="10" t="s">
        <v>411</v>
      </c>
      <c r="C35" s="39" t="s">
        <v>3</v>
      </c>
      <c r="D35" s="39" t="s">
        <v>37</v>
      </c>
      <c r="E35" s="19">
        <v>0</v>
      </c>
      <c r="F35" s="16">
        <v>0</v>
      </c>
      <c r="G35" s="17">
        <v>0</v>
      </c>
      <c r="H35" s="18">
        <v>0</v>
      </c>
      <c r="I35" s="29">
        <v>122600</v>
      </c>
    </row>
    <row r="36" spans="1:9" ht="31.2">
      <c r="A36" s="14" t="s">
        <v>73</v>
      </c>
      <c r="B36" s="10" t="s">
        <v>53</v>
      </c>
      <c r="C36" s="39" t="s">
        <v>536</v>
      </c>
      <c r="D36" s="39" t="s">
        <v>3</v>
      </c>
      <c r="E36" s="19">
        <v>19</v>
      </c>
      <c r="F36" s="16">
        <v>58.947400000000002</v>
      </c>
      <c r="G36" s="17">
        <v>77.526315789473685</v>
      </c>
      <c r="H36" s="18">
        <v>0.760353428377461</v>
      </c>
      <c r="I36" s="29">
        <v>372700</v>
      </c>
    </row>
    <row r="37" spans="1:9" ht="15.6">
      <c r="A37" s="14" t="s">
        <v>57</v>
      </c>
      <c r="B37" s="10" t="s">
        <v>31</v>
      </c>
      <c r="C37" s="39" t="s">
        <v>6</v>
      </c>
      <c r="D37" s="39" t="s">
        <v>3</v>
      </c>
      <c r="E37" s="19">
        <v>14</v>
      </c>
      <c r="F37" s="16">
        <v>58.928600000000003</v>
      </c>
      <c r="G37" s="17">
        <v>80</v>
      </c>
      <c r="H37" s="18">
        <v>0.73660750000000008</v>
      </c>
      <c r="I37" s="29">
        <v>372600</v>
      </c>
    </row>
    <row r="38" spans="1:9" ht="15.6">
      <c r="A38" s="14" t="s">
        <v>167</v>
      </c>
      <c r="B38" s="10" t="s">
        <v>82</v>
      </c>
      <c r="C38" s="40" t="s">
        <v>3</v>
      </c>
      <c r="D38" s="40" t="s">
        <v>6</v>
      </c>
      <c r="E38" s="19">
        <v>0</v>
      </c>
      <c r="F38" s="16">
        <v>0</v>
      </c>
      <c r="G38" s="17">
        <v>0</v>
      </c>
      <c r="H38" s="18">
        <v>0</v>
      </c>
      <c r="I38" s="30">
        <v>113800</v>
      </c>
    </row>
    <row r="39" spans="1:9" ht="31.2">
      <c r="A39" s="14" t="s">
        <v>168</v>
      </c>
      <c r="B39" s="10" t="s">
        <v>104</v>
      </c>
      <c r="C39" s="40" t="s">
        <v>3</v>
      </c>
      <c r="D39" s="40" t="s">
        <v>536</v>
      </c>
      <c r="E39" s="19">
        <v>11</v>
      </c>
      <c r="F39" s="16">
        <v>60.636400000000002</v>
      </c>
      <c r="G39" s="17">
        <v>73.727272727272734</v>
      </c>
      <c r="H39" s="18">
        <v>0.82244192355117129</v>
      </c>
      <c r="I39" s="30">
        <v>383400</v>
      </c>
    </row>
    <row r="40" spans="1:9" ht="15.6">
      <c r="A40" s="14" t="s">
        <v>305</v>
      </c>
      <c r="B40" s="10" t="s">
        <v>23</v>
      </c>
      <c r="C40" s="41" t="s">
        <v>3</v>
      </c>
      <c r="D40" s="41" t="s">
        <v>6</v>
      </c>
      <c r="E40" s="19">
        <v>17</v>
      </c>
      <c r="F40" s="16">
        <v>61.882399999999997</v>
      </c>
      <c r="G40" s="17">
        <v>80</v>
      </c>
      <c r="H40" s="18">
        <v>0.77352999999999994</v>
      </c>
      <c r="I40" s="31">
        <v>391300</v>
      </c>
    </row>
    <row r="41" spans="1:9" ht="15.6">
      <c r="A41" s="14" t="s">
        <v>97</v>
      </c>
      <c r="B41" s="10" t="s">
        <v>58</v>
      </c>
      <c r="C41" s="40" t="s">
        <v>6</v>
      </c>
      <c r="D41" s="40" t="s">
        <v>3</v>
      </c>
      <c r="E41" s="19">
        <v>17</v>
      </c>
      <c r="F41" s="16">
        <v>48.117600000000003</v>
      </c>
      <c r="G41" s="17">
        <v>79.529411764705884</v>
      </c>
      <c r="H41" s="18">
        <v>0.60502899408284028</v>
      </c>
      <c r="I41" s="30">
        <v>304300</v>
      </c>
    </row>
    <row r="42" spans="1:9" ht="15.6">
      <c r="A42" s="14" t="s">
        <v>123</v>
      </c>
      <c r="B42" s="10" t="s">
        <v>82</v>
      </c>
      <c r="C42" s="40" t="s">
        <v>536</v>
      </c>
      <c r="D42" s="40" t="s">
        <v>3</v>
      </c>
      <c r="E42" s="19">
        <v>22</v>
      </c>
      <c r="F42" s="16">
        <v>49.363599999999998</v>
      </c>
      <c r="G42" s="17">
        <v>79.545454545454547</v>
      </c>
      <c r="H42" s="18">
        <v>0.62057097142857143</v>
      </c>
      <c r="I42" s="30">
        <v>312100</v>
      </c>
    </row>
    <row r="43" spans="1:9" ht="31.2">
      <c r="A43" s="14" t="s">
        <v>513</v>
      </c>
      <c r="B43" s="10" t="s">
        <v>53</v>
      </c>
      <c r="C43" s="39" t="s">
        <v>3</v>
      </c>
      <c r="D43" s="39" t="s">
        <v>6</v>
      </c>
      <c r="E43" s="19"/>
      <c r="F43" s="16"/>
      <c r="G43" s="17"/>
      <c r="H43" s="18"/>
      <c r="I43" s="29">
        <v>113800</v>
      </c>
    </row>
    <row r="44" spans="1:9" ht="15.6">
      <c r="A44" s="14" t="s">
        <v>98</v>
      </c>
      <c r="B44" s="10" t="s">
        <v>58</v>
      </c>
      <c r="C44" s="40" t="s">
        <v>3</v>
      </c>
      <c r="D44" s="40" t="s">
        <v>536</v>
      </c>
      <c r="E44" s="19"/>
      <c r="F44" s="16"/>
      <c r="G44" s="17"/>
      <c r="H44" s="18"/>
      <c r="I44" s="30">
        <v>204200</v>
      </c>
    </row>
    <row r="45" spans="1:9" ht="15.6">
      <c r="A45" s="14" t="s">
        <v>515</v>
      </c>
      <c r="B45" s="10" t="s">
        <v>24</v>
      </c>
      <c r="C45" s="40" t="s">
        <v>3</v>
      </c>
      <c r="D45" s="40" t="s">
        <v>536</v>
      </c>
      <c r="E45" s="19"/>
      <c r="F45" s="16"/>
      <c r="G45" s="17"/>
      <c r="H45" s="18"/>
      <c r="I45" s="30">
        <v>145500</v>
      </c>
    </row>
    <row r="46" spans="1:9" ht="15.6">
      <c r="A46" s="14" t="s">
        <v>215</v>
      </c>
      <c r="B46" s="10" t="s">
        <v>22</v>
      </c>
      <c r="C46" s="39" t="s">
        <v>3</v>
      </c>
      <c r="D46" s="39" t="s">
        <v>6</v>
      </c>
      <c r="E46" s="19">
        <v>19</v>
      </c>
      <c r="F46" s="16">
        <v>44.947400000000002</v>
      </c>
      <c r="G46" s="17">
        <v>74.421052631578945</v>
      </c>
      <c r="H46" s="18">
        <v>0.60396082036775112</v>
      </c>
      <c r="I46" s="29">
        <v>284200</v>
      </c>
    </row>
    <row r="47" spans="1:9" ht="31.2">
      <c r="A47" s="14" t="s">
        <v>403</v>
      </c>
      <c r="B47" s="10" t="s">
        <v>105</v>
      </c>
      <c r="C47" s="40" t="s">
        <v>536</v>
      </c>
      <c r="D47" s="40" t="s">
        <v>3</v>
      </c>
      <c r="E47" s="19">
        <v>0</v>
      </c>
      <c r="F47" s="16">
        <v>0</v>
      </c>
      <c r="G47" s="17">
        <v>0</v>
      </c>
      <c r="H47" s="18">
        <v>0</v>
      </c>
      <c r="I47" s="30">
        <v>113800</v>
      </c>
    </row>
    <row r="48" spans="1:9" ht="31.2">
      <c r="A48" s="14" t="s">
        <v>521</v>
      </c>
      <c r="B48" s="10" t="s">
        <v>107</v>
      </c>
      <c r="C48" s="40" t="s">
        <v>3</v>
      </c>
      <c r="D48" s="40" t="s">
        <v>6</v>
      </c>
      <c r="E48" s="19"/>
      <c r="F48" s="16"/>
      <c r="G48" s="17"/>
      <c r="H48" s="18"/>
      <c r="I48" s="30">
        <v>113800</v>
      </c>
    </row>
    <row r="49" spans="1:9" ht="15.6">
      <c r="A49" s="14" t="s">
        <v>308</v>
      </c>
      <c r="B49" s="10" t="s">
        <v>23</v>
      </c>
      <c r="C49" s="41" t="s">
        <v>3</v>
      </c>
      <c r="D49" s="41"/>
      <c r="E49" s="19">
        <v>7</v>
      </c>
      <c r="F49" s="16">
        <v>53.714300000000001</v>
      </c>
      <c r="G49" s="17">
        <v>79.428571428571431</v>
      </c>
      <c r="H49" s="18">
        <v>0.67625917266187052</v>
      </c>
      <c r="I49" s="31">
        <v>305700</v>
      </c>
    </row>
    <row r="50" spans="1:9" ht="15.6">
      <c r="A50" s="14" t="s">
        <v>152</v>
      </c>
      <c r="B50" s="10" t="s">
        <v>28</v>
      </c>
      <c r="C50" s="40" t="s">
        <v>536</v>
      </c>
      <c r="D50" s="40" t="s">
        <v>3</v>
      </c>
      <c r="E50" s="19">
        <v>17</v>
      </c>
      <c r="F50" s="16">
        <v>49.2941</v>
      </c>
      <c r="G50" s="17">
        <v>54.176470588235297</v>
      </c>
      <c r="H50" s="18">
        <v>0.90988023887079261</v>
      </c>
      <c r="I50" s="29">
        <v>311700</v>
      </c>
    </row>
    <row r="51" spans="1:9" ht="15.6">
      <c r="A51" s="14" t="s">
        <v>260</v>
      </c>
      <c r="B51" s="10" t="s">
        <v>411</v>
      </c>
      <c r="C51" s="39" t="s">
        <v>3</v>
      </c>
      <c r="D51" s="39"/>
      <c r="E51" s="19">
        <v>22</v>
      </c>
      <c r="F51" s="16">
        <v>42.136400000000002</v>
      </c>
      <c r="G51" s="17">
        <v>78.181818181818187</v>
      </c>
      <c r="H51" s="18">
        <v>0.53895395348837205</v>
      </c>
      <c r="I51" s="29">
        <v>266400</v>
      </c>
    </row>
    <row r="52" spans="1:9" ht="15.6">
      <c r="A52" s="14" t="s">
        <v>331</v>
      </c>
      <c r="B52" s="10" t="s">
        <v>24</v>
      </c>
      <c r="C52" s="40" t="s">
        <v>3</v>
      </c>
      <c r="D52" s="40"/>
      <c r="E52" s="19">
        <v>24</v>
      </c>
      <c r="F52" s="16">
        <v>74.25</v>
      </c>
      <c r="G52" s="17">
        <v>80.375</v>
      </c>
      <c r="H52" s="18">
        <v>0.92379471228615861</v>
      </c>
      <c r="I52" s="30">
        <v>469500</v>
      </c>
    </row>
    <row r="53" spans="1:9" ht="15.6">
      <c r="A53" s="14" t="s">
        <v>265</v>
      </c>
      <c r="B53" s="10" t="s">
        <v>411</v>
      </c>
      <c r="C53" s="39" t="s">
        <v>3</v>
      </c>
      <c r="D53" s="39" t="s">
        <v>6</v>
      </c>
      <c r="E53" s="19">
        <v>9</v>
      </c>
      <c r="F53" s="16">
        <v>45</v>
      </c>
      <c r="G53" s="17">
        <v>73.333333333333329</v>
      </c>
      <c r="H53" s="18">
        <v>0.61363636363636365</v>
      </c>
      <c r="I53" s="29">
        <v>284500</v>
      </c>
    </row>
    <row r="54" spans="1:9" ht="31.2">
      <c r="A54" s="14" t="s">
        <v>241</v>
      </c>
      <c r="B54" s="10" t="s">
        <v>105</v>
      </c>
      <c r="C54" s="40" t="s">
        <v>3</v>
      </c>
      <c r="D54" s="40"/>
      <c r="E54" s="19">
        <v>24</v>
      </c>
      <c r="F54" s="16">
        <v>77.416700000000006</v>
      </c>
      <c r="G54" s="17">
        <v>79.833333333333329</v>
      </c>
      <c r="H54" s="18">
        <v>0.96972901878914419</v>
      </c>
      <c r="I54" s="30">
        <v>489500</v>
      </c>
    </row>
    <row r="55" spans="1:9" ht="15.6">
      <c r="A55" s="14" t="s">
        <v>219</v>
      </c>
      <c r="B55" s="10" t="s">
        <v>22</v>
      </c>
      <c r="C55" s="39" t="s">
        <v>6</v>
      </c>
      <c r="D55" s="39" t="s">
        <v>3</v>
      </c>
      <c r="E55" s="19">
        <v>21</v>
      </c>
      <c r="F55" s="16">
        <v>46</v>
      </c>
      <c r="G55" s="17">
        <v>78.80952380952381</v>
      </c>
      <c r="H55" s="18">
        <v>0.58368580060422959</v>
      </c>
      <c r="I55" s="29">
        <v>290900</v>
      </c>
    </row>
    <row r="56" spans="1:9" ht="31.2">
      <c r="A56" s="14" t="s">
        <v>175</v>
      </c>
      <c r="B56" s="10" t="s">
        <v>104</v>
      </c>
      <c r="C56" s="40" t="s">
        <v>6</v>
      </c>
      <c r="D56" s="40" t="s">
        <v>3</v>
      </c>
      <c r="E56" s="19">
        <v>16</v>
      </c>
      <c r="F56" s="16">
        <v>48.375</v>
      </c>
      <c r="G56" s="17">
        <v>79.3125</v>
      </c>
      <c r="H56" s="18">
        <v>0.60992907801418439</v>
      </c>
      <c r="I56" s="30">
        <v>305900</v>
      </c>
    </row>
    <row r="57" spans="1:9" ht="31.2">
      <c r="A57" s="14" t="s">
        <v>529</v>
      </c>
      <c r="B57" s="10" t="s">
        <v>105</v>
      </c>
      <c r="C57" s="40" t="s">
        <v>3</v>
      </c>
      <c r="D57" s="40" t="s">
        <v>6</v>
      </c>
      <c r="E57" s="19"/>
      <c r="F57" s="16"/>
      <c r="G57" s="17"/>
      <c r="H57" s="18"/>
      <c r="I57" s="30">
        <v>113800</v>
      </c>
    </row>
    <row r="58" spans="1:9" ht="15.6">
      <c r="A58" s="14" t="s">
        <v>218</v>
      </c>
      <c r="B58" s="10" t="s">
        <v>22</v>
      </c>
      <c r="C58" s="39" t="s">
        <v>6</v>
      </c>
      <c r="D58" s="39" t="s">
        <v>3</v>
      </c>
      <c r="E58" s="19">
        <v>21</v>
      </c>
      <c r="F58" s="16">
        <v>50.761899999999997</v>
      </c>
      <c r="G58" s="17">
        <v>79.666666666666671</v>
      </c>
      <c r="H58" s="18">
        <v>0.63717866108786603</v>
      </c>
      <c r="I58" s="29">
        <v>321000</v>
      </c>
    </row>
    <row r="59" spans="1:9" ht="15.6">
      <c r="A59" s="14" t="s">
        <v>351</v>
      </c>
      <c r="B59" s="10" t="s">
        <v>106</v>
      </c>
      <c r="C59" s="39" t="s">
        <v>3</v>
      </c>
      <c r="D59" s="39" t="s">
        <v>6</v>
      </c>
      <c r="E59" s="19">
        <v>10</v>
      </c>
      <c r="F59" s="16">
        <v>34.4</v>
      </c>
      <c r="G59" s="17">
        <v>78.099999999999994</v>
      </c>
      <c r="H59" s="18">
        <v>0.44046094750320103</v>
      </c>
      <c r="I59" s="29">
        <v>217500</v>
      </c>
    </row>
  </sheetData>
  <autoFilter ref="A1:I59" xr:uid="{00000000-0009-0000-0000-000006000000}">
    <sortState ref="A2:I59">
      <sortCondition ref="A1:A59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532"/>
  <sheetViews>
    <sheetView tabSelected="1" zoomScale="82" zoomScaleNormal="82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4" sqref="D4"/>
    </sheetView>
  </sheetViews>
  <sheetFormatPr defaultRowHeight="15.6"/>
  <cols>
    <col min="1" max="1" width="7.109375" style="54" customWidth="1"/>
    <col min="2" max="2" width="23" style="7" bestFit="1" customWidth="1"/>
    <col min="3" max="4" width="7.33203125" style="7" bestFit="1" customWidth="1"/>
    <col min="5" max="5" width="15.44140625" style="7" customWidth="1"/>
    <col min="6" max="6" width="13.5546875" style="2" customWidth="1"/>
    <col min="7" max="7" width="9.44140625" style="7" bestFit="1" customWidth="1"/>
    <col min="8" max="8" width="8.5546875" style="4" customWidth="1"/>
    <col min="9" max="9" width="8.6640625" style="4" bestFit="1" customWidth="1"/>
    <col min="10" max="10" width="13.33203125" style="4" bestFit="1" customWidth="1"/>
    <col min="11" max="11" width="7.109375" style="4" bestFit="1" customWidth="1"/>
    <col min="12" max="12" width="6.5546875" style="4" customWidth="1"/>
    <col min="13" max="13" width="7.33203125" style="1" customWidth="1"/>
    <col min="14" max="14" width="7.88671875" style="1" customWidth="1"/>
    <col min="15" max="15" width="8.5546875" customWidth="1"/>
    <col min="16" max="16" width="2" customWidth="1"/>
    <col min="17" max="17" width="11.21875" bestFit="1" customWidth="1"/>
    <col min="18" max="18" width="11.44140625" customWidth="1"/>
    <col min="19" max="19" width="10.33203125" customWidth="1"/>
    <col min="20" max="21" width="11.21875" bestFit="1" customWidth="1"/>
    <col min="22" max="22" width="12.109375" bestFit="1" customWidth="1"/>
    <col min="23" max="23" width="10.33203125" customWidth="1"/>
    <col min="24" max="24" width="12.109375" bestFit="1" customWidth="1"/>
    <col min="25" max="25" width="13.44140625" style="6" bestFit="1" customWidth="1"/>
    <col min="26" max="26" width="9.109375" customWidth="1"/>
    <col min="27" max="27" width="24.6640625" style="5" bestFit="1" customWidth="1"/>
    <col min="28" max="28" width="13.33203125" style="89" customWidth="1"/>
    <col min="29" max="30" width="8.6640625" style="89" bestFit="1" customWidth="1"/>
    <col min="31" max="31" width="9.6640625" style="89" bestFit="1" customWidth="1"/>
    <col min="32" max="32" width="7" style="89" bestFit="1" customWidth="1"/>
    <col min="33" max="33" width="7.88671875" style="89" bestFit="1" customWidth="1"/>
    <col min="34" max="34" width="7.5546875" style="89" bestFit="1" customWidth="1"/>
    <col min="35" max="35" width="8.6640625" style="89" customWidth="1"/>
    <col min="36" max="36" width="10.88671875" style="89" customWidth="1"/>
    <col min="38" max="38" width="9.109375" customWidth="1"/>
  </cols>
  <sheetData>
    <row r="1" spans="1:38" ht="30.6" thickTop="1" thickBot="1">
      <c r="A1" s="332"/>
      <c r="B1" s="333"/>
      <c r="C1" s="330" t="s">
        <v>1034</v>
      </c>
      <c r="D1" s="261"/>
      <c r="E1" s="261"/>
      <c r="F1" s="261"/>
      <c r="G1" s="261"/>
      <c r="H1" s="331"/>
      <c r="I1" s="236" t="s">
        <v>870</v>
      </c>
      <c r="J1" s="233"/>
      <c r="K1" s="233"/>
      <c r="L1" s="233"/>
      <c r="M1" s="234"/>
      <c r="N1" s="234"/>
      <c r="O1" s="235"/>
      <c r="Q1" s="480" t="s">
        <v>1023</v>
      </c>
      <c r="R1" s="481"/>
      <c r="S1" s="481"/>
      <c r="T1" s="481"/>
      <c r="U1" s="481"/>
      <c r="V1" s="481"/>
      <c r="W1" s="481"/>
      <c r="X1" s="482"/>
      <c r="AA1" s="161" t="s">
        <v>0</v>
      </c>
      <c r="AB1" s="162" t="s">
        <v>767</v>
      </c>
      <c r="AC1" s="162" t="s">
        <v>690</v>
      </c>
      <c r="AD1" s="162" t="s">
        <v>691</v>
      </c>
      <c r="AE1" s="162" t="s">
        <v>768</v>
      </c>
      <c r="AF1" s="163" t="s">
        <v>764</v>
      </c>
      <c r="AG1" s="163" t="s">
        <v>765</v>
      </c>
      <c r="AH1" s="164" t="s">
        <v>766</v>
      </c>
      <c r="AI1" s="164" t="s">
        <v>414</v>
      </c>
      <c r="AJ1" s="164" t="s">
        <v>611</v>
      </c>
    </row>
    <row r="2" spans="1:38" s="52" customFormat="1" ht="44.25" customHeight="1">
      <c r="A2" s="94"/>
      <c r="B2" s="95" t="s">
        <v>0</v>
      </c>
      <c r="C2" s="95" t="s">
        <v>534</v>
      </c>
      <c r="D2" s="95" t="s">
        <v>535</v>
      </c>
      <c r="E2" s="95" t="s">
        <v>1035</v>
      </c>
      <c r="F2" s="95" t="s">
        <v>1036</v>
      </c>
      <c r="G2" s="95" t="s">
        <v>869</v>
      </c>
      <c r="H2" s="96" t="s">
        <v>390</v>
      </c>
      <c r="I2" s="230" t="str">
        <f>'2017 Stats'!AM2</f>
        <v>Games Played</v>
      </c>
      <c r="J2" s="231" t="str">
        <f>'2017 Stats'!AN2</f>
        <v>Rnd 12 Price</v>
      </c>
      <c r="K2" s="231" t="str">
        <f>'2017 Stats'!AO2</f>
        <v>Avg</v>
      </c>
      <c r="L2" s="232" t="str">
        <f>'2017 Stats'!AP2</f>
        <v>BE</v>
      </c>
      <c r="M2" s="231" t="str">
        <f>'2017 Stats'!AQ2</f>
        <v>3 Rnd Avg</v>
      </c>
      <c r="N2" s="231" t="str">
        <f>'2017 Stats'!AR2</f>
        <v>Avg PPM</v>
      </c>
      <c r="O2" s="388" t="str">
        <f>'2017 Stats'!AS2</f>
        <v>Avg Mins PG</v>
      </c>
      <c r="P2" s="92"/>
      <c r="Q2" s="449">
        <v>11</v>
      </c>
      <c r="R2" s="125">
        <v>12</v>
      </c>
      <c r="S2" s="126">
        <v>13</v>
      </c>
      <c r="T2" s="125">
        <v>14</v>
      </c>
      <c r="U2" s="125">
        <v>15</v>
      </c>
      <c r="V2" s="125">
        <v>16</v>
      </c>
      <c r="W2" s="126">
        <v>17</v>
      </c>
      <c r="X2" s="368">
        <v>18</v>
      </c>
      <c r="Y2" s="53"/>
      <c r="AA2" s="165" t="s">
        <v>692</v>
      </c>
      <c r="AB2" s="166"/>
      <c r="AC2" s="167"/>
      <c r="AD2" s="167"/>
      <c r="AE2" s="177"/>
      <c r="AF2" s="88"/>
      <c r="AG2" s="88"/>
      <c r="AH2" s="168"/>
      <c r="AI2" s="168"/>
      <c r="AJ2" s="169">
        <v>122600</v>
      </c>
      <c r="AL2" s="52" t="s">
        <v>544</v>
      </c>
    </row>
    <row r="3" spans="1:38" ht="16.5" customHeight="1">
      <c r="A3" s="97"/>
      <c r="B3" s="98"/>
      <c r="C3" s="98"/>
      <c r="D3" s="98"/>
      <c r="E3" s="98"/>
      <c r="F3" s="98"/>
      <c r="G3" s="364"/>
      <c r="H3" s="99"/>
      <c r="I3" s="216"/>
      <c r="J3" s="99"/>
      <c r="K3" s="99"/>
      <c r="L3" s="99"/>
      <c r="M3" s="100"/>
      <c r="N3" s="100"/>
      <c r="O3" s="217"/>
      <c r="Q3" s="369"/>
      <c r="R3" s="127"/>
      <c r="S3" s="127"/>
      <c r="T3" s="127"/>
      <c r="U3" s="127"/>
      <c r="V3" s="127"/>
      <c r="W3" s="127"/>
      <c r="X3" s="370"/>
      <c r="AA3" s="477" t="s">
        <v>444</v>
      </c>
      <c r="AB3" s="204" t="s">
        <v>22</v>
      </c>
      <c r="AC3" s="204" t="s">
        <v>6</v>
      </c>
      <c r="AD3" s="204" t="s">
        <v>3</v>
      </c>
      <c r="AE3" s="465">
        <v>4</v>
      </c>
      <c r="AF3" s="461">
        <v>24.25</v>
      </c>
      <c r="AG3" s="461">
        <v>66.5</v>
      </c>
      <c r="AH3" s="462">
        <v>0.36466165413533835</v>
      </c>
      <c r="AI3" s="462">
        <v>0</v>
      </c>
      <c r="AJ3" s="473">
        <v>215200</v>
      </c>
      <c r="AL3" s="5" t="s">
        <v>391</v>
      </c>
    </row>
    <row r="4" spans="1:38" s="44" customFormat="1">
      <c r="A4" s="101" t="s">
        <v>397</v>
      </c>
      <c r="B4" s="102" t="s">
        <v>309</v>
      </c>
      <c r="C4" s="102" t="str">
        <f>IF(LEN(VLOOKUP(B4,'2017 Stats'!$A$3:$J$539,3,FALSE))=0,"",VLOOKUP(B4,'2017 Stats'!$A$3:$J$539,3,FALSE))</f>
        <v>HOK</v>
      </c>
      <c r="D4" s="102" t="str">
        <f>IF(LEN(VLOOKUP(B4,'2017 Stats'!$A$3:$J$539,4,FALSE))=0,"",VLOOKUP(B4,'2017 Stats'!$A$3:$J$539,4,FALSE))</f>
        <v/>
      </c>
      <c r="E4" s="209">
        <f>VLOOKUP(B4,'2017 Stats'!$A$3:$J$539,10,FALSE)</f>
        <v>667400</v>
      </c>
      <c r="F4" s="102" t="str">
        <f>IF(LEN(VLOOKUP(B4,'2017 Stats'!$A$3:$J$539,2,FALSE))=0,"",VLOOKUP(B4,'2017 Stats'!$A$3:$J$539,2,FALSE))</f>
        <v>Storm</v>
      </c>
      <c r="G4" s="365" t="s">
        <v>391</v>
      </c>
      <c r="H4" s="103" t="s">
        <v>391</v>
      </c>
      <c r="I4" s="218">
        <f>VLOOKUP($B4,'2017 Stats'!$A$3:$AS$538,39,FALSE)</f>
        <v>0</v>
      </c>
      <c r="J4" s="209">
        <f>VLOOKUP($B4,'2017 Stats'!$A$3:$AS$539,40,FALSE)</f>
        <v>0</v>
      </c>
      <c r="K4" s="213">
        <f>VLOOKUP($B4,'2017 Stats'!$A$3:$AS$539,41,FALSE)</f>
        <v>0</v>
      </c>
      <c r="L4" s="213">
        <f>VLOOKUP($B4,'2017 Stats'!$A$3:$AS$539,42,FALSE)</f>
        <v>0</v>
      </c>
      <c r="M4" s="214">
        <f>VLOOKUP($B4,'2017 Stats'!$A$3:$AS$539,43,FALSE)</f>
        <v>0</v>
      </c>
      <c r="N4" s="215">
        <f>VLOOKUP($B4,'2017 Stats'!$A$3:$AS$539,44,FALSE)</f>
        <v>0</v>
      </c>
      <c r="O4" s="219">
        <f>VLOOKUP($B4,'2017 Stats'!$A$3:$AS$539,45,FALSE)</f>
        <v>0</v>
      </c>
      <c r="Q4" s="371" t="str">
        <f>IF($G4="No","Omitted",IFERROR(VLOOKUP(F4,'Byes DRAW'!$C$7:$K$22,2,FALSE),"NIL"))</f>
        <v>Sea Eagles</v>
      </c>
      <c r="R4" s="128" t="str">
        <f>IF($G4="No","Omitted",IFERROR(VLOOKUP(F4,'Byes DRAW'!$C$7:$K$22,3,FALSE),"NIL"))</f>
        <v>Cowboys</v>
      </c>
      <c r="S4" s="128" t="str">
        <f>IF($H4="Yes","ORIGIN",IF($G4="No","Omitted",IFERROR(VLOOKUP(F4,'Byes DRAW'!$C$7:$K$22,4,FALSE),"NIL")))</f>
        <v>ORIGIN</v>
      </c>
      <c r="T4" s="128" t="str">
        <f>IF($G4="No","Omitted",IFERROR(VLOOKUP(F4,'Byes DRAW'!$C$7:$K$22,5,FALSE),"NIL"))</f>
        <v>Broncos</v>
      </c>
      <c r="U4" s="128" t="str">
        <f>IF($G4="No","Omitted",IFERROR(VLOOKUP(F4,'Byes DRAW'!$C$7:$K$22,6,FALSE),"NIL"))</f>
        <v>Knights</v>
      </c>
      <c r="V4" s="128" t="str">
        <f>IF($G4="No","Omitted",IFERROR(VLOOKUP(F4,'Byes DRAW'!$C$7:$K$22,7,FALSE),"NIL"))</f>
        <v>Roosters</v>
      </c>
      <c r="W4" s="128" t="str">
        <f>IF($H4="Yes","ORIGIN",IF($G4="No","Omitted",IFERROR(VLOOKUP(F4,'Byes DRAW'!$C$7:$K$22,8,FALSE),"NIL")))</f>
        <v>ORIGIN</v>
      </c>
      <c r="X4" s="372" t="str">
        <f>IF($G4="No","Omitted",IFERROR(VLOOKUP(F4,'Byes DRAW'!$C$7:$K$22,9,FALSE),"NIL"))</f>
        <v>Sea Eagles</v>
      </c>
      <c r="Y4" s="46"/>
      <c r="AA4" s="477" t="s">
        <v>445</v>
      </c>
      <c r="AB4" s="204" t="s">
        <v>23</v>
      </c>
      <c r="AC4" s="204" t="s">
        <v>6</v>
      </c>
      <c r="AD4" s="204"/>
      <c r="AE4" s="465">
        <v>24</v>
      </c>
      <c r="AF4" s="461">
        <v>52.041666666666664</v>
      </c>
      <c r="AG4" s="461">
        <v>80.333333333333329</v>
      </c>
      <c r="AH4" s="462">
        <v>0.64782157676348551</v>
      </c>
      <c r="AI4" s="462">
        <v>0.55448275862068963</v>
      </c>
      <c r="AJ4" s="473">
        <v>461900</v>
      </c>
      <c r="AL4" s="44" t="s">
        <v>392</v>
      </c>
    </row>
    <row r="5" spans="1:38" s="44" customFormat="1" ht="14.4">
      <c r="A5" s="104" t="s">
        <v>397</v>
      </c>
      <c r="B5" s="105" t="s">
        <v>32</v>
      </c>
      <c r="C5" s="105" t="str">
        <f>IF(LEN(VLOOKUP(B5,'2017 Stats'!$A$3:$J$539,3,FALSE))=0,"",VLOOKUP(B5,'2017 Stats'!$A$3:$J$539,3,FALSE))</f>
        <v>HOK</v>
      </c>
      <c r="D5" s="105" t="str">
        <f>IF(LEN(VLOOKUP(B5,'2017 Stats'!$A$3:$J$539,4,FALSE))=0,"",VLOOKUP(B5,'2017 Stats'!$A$3:$J$539,4,FALSE))</f>
        <v/>
      </c>
      <c r="E5" s="210">
        <f>VLOOKUP(B5,'2017 Stats'!$A$3:$J$539,10,FALSE)</f>
        <v>378100</v>
      </c>
      <c r="F5" s="105" t="str">
        <f>IF(LEN(VLOOKUP(B5,'2017 Stats'!$A$3:$J$539,2,FALSE))=0,"",VLOOKUP(B5,'2017 Stats'!$A$3:$J$539,2,FALSE))</f>
        <v>Rabbits</v>
      </c>
      <c r="G5" s="366" t="s">
        <v>392</v>
      </c>
      <c r="H5" s="106" t="s">
        <v>392</v>
      </c>
      <c r="I5" s="383">
        <f>VLOOKUP($B5,'2017 Stats'!$A$3:$AS$538,39,FALSE)</f>
        <v>0</v>
      </c>
      <c r="J5" s="210">
        <f>VLOOKUP($B5,'2017 Stats'!$A$3:$AS$539,40,FALSE)</f>
        <v>0</v>
      </c>
      <c r="K5" s="384">
        <f>VLOOKUP($B5,'2017 Stats'!$A$3:$AS$539,41,FALSE)</f>
        <v>0</v>
      </c>
      <c r="L5" s="384">
        <f>VLOOKUP($B5,'2017 Stats'!$A$3:$AS$539,42,FALSE)</f>
        <v>0</v>
      </c>
      <c r="M5" s="385">
        <f>VLOOKUP($B5,'2017 Stats'!$A$3:$AS$539,43,FALSE)</f>
        <v>0</v>
      </c>
      <c r="N5" s="386">
        <f>VLOOKUP($B5,'2017 Stats'!$A$3:$AS$539,44,FALSE)</f>
        <v>0</v>
      </c>
      <c r="O5" s="387">
        <f>VLOOKUP($B5,'2017 Stats'!$A$3:$AS$539,45,FALSE)</f>
        <v>0</v>
      </c>
      <c r="Q5" s="371" t="str">
        <f>IF($G5="No","Omitted",IFERROR(VLOOKUP(F5,'Byes DRAW'!$C$7:$K$22,2,FALSE),"NIL"))</f>
        <v>Omitted</v>
      </c>
      <c r="R5" s="128" t="str">
        <f>IF($G5="No","Omitted",IFERROR(VLOOKUP(F5,'Byes DRAW'!$C$7:$K$22,3,FALSE),"NIL"))</f>
        <v>Omitted</v>
      </c>
      <c r="S5" s="128" t="str">
        <f>IF($H5="Yes","ORIGIN",IF($G5="No","Omitted",IFERROR(VLOOKUP(F5,'Byes DRAW'!$C$7:$K$22,4,FALSE),"NIL")))</f>
        <v>Omitted</v>
      </c>
      <c r="T5" s="128" t="str">
        <f>IF($G5="No","Omitted",IFERROR(VLOOKUP(F5,'Byes DRAW'!$C$7:$K$22,5,FALSE),"NIL"))</f>
        <v>Omitted</v>
      </c>
      <c r="U5" s="128" t="str">
        <f>IF($G5="No","Omitted",IFERROR(VLOOKUP(F5,'Byes DRAW'!$C$7:$K$22,6,FALSE),"NIL"))</f>
        <v>Omitted</v>
      </c>
      <c r="V5" s="128" t="str">
        <f>IF($G5="No","Omitted",IFERROR(VLOOKUP(F5,'Byes DRAW'!$C$7:$K$22,7,FALSE),"NIL"))</f>
        <v>Omitted</v>
      </c>
      <c r="W5" s="128" t="str">
        <f>IF($H5="Yes","ORIGIN",IF($G5="No","Omitted",IFERROR(VLOOKUP(F5,'Byes DRAW'!$C$7:$K$22,8,FALSE),"NIL")))</f>
        <v>Omitted</v>
      </c>
      <c r="X5" s="372" t="str">
        <f>IF($G5="No","Omitted",IFERROR(VLOOKUP(F5,'Byes DRAW'!$C$7:$K$22,9,FALSE),"NIL"))</f>
        <v>Omitted</v>
      </c>
      <c r="Y5" s="46"/>
      <c r="AA5" s="477" t="s">
        <v>610</v>
      </c>
      <c r="AB5" s="204" t="s">
        <v>105</v>
      </c>
      <c r="AC5" s="204" t="s">
        <v>8</v>
      </c>
      <c r="AD5" s="204" t="s">
        <v>14</v>
      </c>
      <c r="AE5" s="465">
        <v>17</v>
      </c>
      <c r="AF5" s="461">
        <v>39.294117647058826</v>
      </c>
      <c r="AG5" s="461">
        <v>59</v>
      </c>
      <c r="AH5" s="462">
        <v>0.66600199401794613</v>
      </c>
      <c r="AI5" s="462">
        <v>1.106951871657754</v>
      </c>
      <c r="AJ5" s="473">
        <v>348700</v>
      </c>
    </row>
    <row r="6" spans="1:38" s="44" customFormat="1">
      <c r="A6" s="107"/>
      <c r="B6" s="108"/>
      <c r="C6" s="108"/>
      <c r="D6" s="108"/>
      <c r="E6" s="211"/>
      <c r="F6" s="108"/>
      <c r="G6" s="365"/>
      <c r="H6" s="109"/>
      <c r="I6" s="220"/>
      <c r="J6" s="109"/>
      <c r="K6" s="109"/>
      <c r="L6" s="109"/>
      <c r="M6" s="110"/>
      <c r="N6" s="110"/>
      <c r="O6" s="221" t="s">
        <v>775</v>
      </c>
      <c r="P6" s="83"/>
      <c r="Q6" s="373">
        <f>COUNTA(Q4:Q5)-COUNTIF(Q4:Q5,"NIL")-COUNTIF(Q4:Q5,"BYE")-COUNTIF(Q4:Q5,"ORIGIN")-COUNTIF(Q4:Q5,"Omitted")</f>
        <v>1</v>
      </c>
      <c r="R6" s="389">
        <f t="shared" ref="R6" si="0">COUNTA(R4:R5)-COUNTIF(R4:R5,"NIL")-COUNTIF(R4:R5,"BYE")-COUNTIF(R4:R5,"ORIGIN")-COUNTIF(R4:R5,"Omitted")</f>
        <v>1</v>
      </c>
      <c r="S6" s="389">
        <f t="shared" ref="S6" si="1">COUNTA(S4:S5)-COUNTIF(S4:S5,"NIL")-COUNTIF(S4:S5,"BYE")-COUNTIF(S4:S5,"ORIGIN")-COUNTIF(S4:S5,"Omitted")</f>
        <v>0</v>
      </c>
      <c r="T6" s="389">
        <f t="shared" ref="T6" si="2">COUNTA(T4:T5)-COUNTIF(T4:T5,"NIL")-COUNTIF(T4:T5,"BYE")-COUNTIF(T4:T5,"ORIGIN")-COUNTIF(T4:T5,"Omitted")</f>
        <v>1</v>
      </c>
      <c r="U6" s="389">
        <f t="shared" ref="U6" si="3">COUNTA(U4:U5)-COUNTIF(U4:U5,"NIL")-COUNTIF(U4:U5,"BYE")-COUNTIF(U4:U5,"ORIGIN")-COUNTIF(U4:U5,"Omitted")</f>
        <v>1</v>
      </c>
      <c r="V6" s="389">
        <f t="shared" ref="V6" si="4">COUNTA(V4:V5)-COUNTIF(V4:V5,"NIL")-COUNTIF(V4:V5,"BYE")-COUNTIF(V4:V5,"ORIGIN")-COUNTIF(V4:V5,"Omitted")</f>
        <v>1</v>
      </c>
      <c r="W6" s="389">
        <f t="shared" ref="W6" si="5">COUNTA(W4:W5)-COUNTIF(W4:W5,"NIL")-COUNTIF(W4:W5,"BYE")-COUNTIF(W4:W5,"ORIGIN")-COUNTIF(W4:W5,"Omitted")</f>
        <v>0</v>
      </c>
      <c r="X6" s="390">
        <f t="shared" ref="X6" si="6">COUNTA(X4:X5)-COUNTIF(X4:X5,"NIL")-COUNTIF(X4:X5,"BYE")-COUNTIF(X4:X5,"ORIGIN")-COUNTIF(X4:X5,"Omitted")</f>
        <v>1</v>
      </c>
      <c r="Y6" s="46"/>
      <c r="AA6" s="477" t="s">
        <v>85</v>
      </c>
      <c r="AB6" s="204" t="s">
        <v>58</v>
      </c>
      <c r="AC6" s="204" t="s">
        <v>14</v>
      </c>
      <c r="AD6" s="204"/>
      <c r="AE6" s="465">
        <v>24</v>
      </c>
      <c r="AF6" s="461">
        <v>48.166666666666664</v>
      </c>
      <c r="AG6" s="461">
        <v>42.208333333333336</v>
      </c>
      <c r="AH6" s="462">
        <v>1.1411648568608095</v>
      </c>
      <c r="AI6" s="462">
        <v>0.94854586129753915</v>
      </c>
      <c r="AJ6" s="473">
        <v>427500</v>
      </c>
    </row>
    <row r="7" spans="1:38" s="44" customFormat="1">
      <c r="A7" s="101" t="s">
        <v>14</v>
      </c>
      <c r="B7" s="258" t="s">
        <v>485</v>
      </c>
      <c r="C7" s="102" t="str">
        <f>IF(LEN(VLOOKUP(B7,'2017 Stats'!$A$3:$J$539,3,FALSE))=0,"",VLOOKUP(B7,'2017 Stats'!$A$3:$J$539,3,FALSE))</f>
        <v>FRF</v>
      </c>
      <c r="D7" s="102" t="str">
        <f>IF(LEN(VLOOKUP(B7,'2017 Stats'!$A$3:$J$539,4,FALSE))=0,"",VLOOKUP(B7,'2017 Stats'!$A$3:$J$539,4,FALSE))</f>
        <v>2RF</v>
      </c>
      <c r="E7" s="209">
        <f>VLOOKUP(B7,'2017 Stats'!$A$3:$J$539,10,FALSE)</f>
        <v>192800</v>
      </c>
      <c r="F7" s="102" t="str">
        <f>IF(LEN(VLOOKUP(B7,'2017 Stats'!$A$3:$J$539,2,FALSE))=0,"",VLOOKUP(B7,'2017 Stats'!$A$3:$J$539,2,FALSE))</f>
        <v>Panthers</v>
      </c>
      <c r="G7" s="365"/>
      <c r="H7" s="111" t="s">
        <v>392</v>
      </c>
      <c r="I7" s="218">
        <f>VLOOKUP($B7,'2017 Stats'!$A$3:$AS$538,39,FALSE)</f>
        <v>0</v>
      </c>
      <c r="J7" s="209">
        <f>VLOOKUP($B7,'2017 Stats'!$A$3:$AS$539,40,FALSE)</f>
        <v>0</v>
      </c>
      <c r="K7" s="213">
        <f>VLOOKUP($B7,'2017 Stats'!$A$3:$AS$539,41,FALSE)</f>
        <v>0</v>
      </c>
      <c r="L7" s="213">
        <f>VLOOKUP($B7,'2017 Stats'!$A$3:$AS$539,42,FALSE)</f>
        <v>0</v>
      </c>
      <c r="M7" s="214">
        <f>VLOOKUP($B7,'2017 Stats'!$A$3:$AS$539,43,FALSE)</f>
        <v>0</v>
      </c>
      <c r="N7" s="215">
        <f>VLOOKUP($B7,'2017 Stats'!$A$3:$AS$539,44,FALSE)</f>
        <v>0</v>
      </c>
      <c r="O7" s="219">
        <f>VLOOKUP($B7,'2017 Stats'!$A$3:$AS$539,45,FALSE)</f>
        <v>0</v>
      </c>
      <c r="Q7" s="371" t="str">
        <f>IF($G7="No","Omitted",IFERROR(VLOOKUP(F7,'Byes DRAW'!$C$7:$K$22,2,FALSE),"NIL"))</f>
        <v>Tigers</v>
      </c>
      <c r="R7" s="128" t="str">
        <f>IF($G7="No","Omitted",IFERROR(VLOOKUP(F7,'Byes DRAW'!$C$7:$K$22,3,FALSE),"NIL"))</f>
        <v>Dragons</v>
      </c>
      <c r="S7" s="128" t="str">
        <f>IF($H7="Yes","ORIGIN",IF($G7="No","Omitted",IFERROR(VLOOKUP(F7,'Byes DRAW'!$C$7:$K$22,4,FALSE),"NIL")))</f>
        <v>BYE</v>
      </c>
      <c r="T7" s="128" t="str">
        <f>IF($G7="No","Omitted",IFERROR(VLOOKUP(F7,'Byes DRAW'!$C$7:$K$22,5,FALSE),"NIL"))</f>
        <v>Raiders</v>
      </c>
      <c r="U7" s="128" t="str">
        <f>IF($G7="No","Omitted",IFERROR(VLOOKUP(F7,'Byes DRAW'!$C$7:$K$22,6,FALSE),"NIL"))</f>
        <v>Roosters</v>
      </c>
      <c r="V7" s="128" t="str">
        <f>IF($G7="No","Omitted",IFERROR(VLOOKUP(F7,'Byes DRAW'!$C$7:$K$22,7,FALSE),"NIL"))</f>
        <v>Sea Eagles</v>
      </c>
      <c r="W7" s="128" t="str">
        <f>IF($H7="Yes","ORIGIN",IF($G7="No","Omitted",IFERROR(VLOOKUP(F7,'Byes DRAW'!$C$7:$K$22,8,FALSE),"NIL")))</f>
        <v>Warriors</v>
      </c>
      <c r="X7" s="372" t="str">
        <f>IF($G7="No","Omitted",IFERROR(VLOOKUP(F7,'Byes DRAW'!$C$7:$K$22,9,FALSE),"NIL"))</f>
        <v>Sharks</v>
      </c>
      <c r="Y7" s="46"/>
      <c r="AA7" s="477" t="s">
        <v>394</v>
      </c>
      <c r="AB7" s="204" t="s">
        <v>58</v>
      </c>
      <c r="AC7" s="204" t="s">
        <v>6</v>
      </c>
      <c r="AD7" s="204"/>
      <c r="AE7" s="465">
        <v>12</v>
      </c>
      <c r="AF7" s="461">
        <v>53</v>
      </c>
      <c r="AG7" s="461">
        <v>71</v>
      </c>
      <c r="AH7" s="462">
        <v>0.74647887323943662</v>
      </c>
      <c r="AI7" s="462">
        <v>0.72531418312387796</v>
      </c>
      <c r="AJ7" s="473">
        <v>470400</v>
      </c>
    </row>
    <row r="8" spans="1:38" s="44" customFormat="1">
      <c r="A8" s="101" t="s">
        <v>14</v>
      </c>
      <c r="B8" s="102" t="s">
        <v>422</v>
      </c>
      <c r="C8" s="102" t="str">
        <f>IF(LEN(VLOOKUP(B8,'2017 Stats'!$A$3:$J$539,3,FALSE))=0,"",VLOOKUP(B8,'2017 Stats'!$A$3:$J$539,3,FALSE))</f>
        <v>2RF</v>
      </c>
      <c r="D8" s="102" t="str">
        <f>IF(LEN(VLOOKUP(B8,'2017 Stats'!$A$3:$J$539,4,FALSE))=0,"",VLOOKUP(B8,'2017 Stats'!$A$3:$J$539,4,FALSE))</f>
        <v>FRF</v>
      </c>
      <c r="E8" s="209">
        <f>VLOOKUP(B8,'2017 Stats'!$A$3:$J$539,10,FALSE)</f>
        <v>572600</v>
      </c>
      <c r="F8" s="102" t="str">
        <f>IF(LEN(VLOOKUP(B8,'2017 Stats'!$A$3:$J$539,2,FALSE))=0,"",VLOOKUP(B8,'2017 Stats'!$A$3:$J$539,2,FALSE))</f>
        <v>Rabbits</v>
      </c>
      <c r="G8" s="365"/>
      <c r="H8" s="111" t="s">
        <v>392</v>
      </c>
      <c r="I8" s="218">
        <f>VLOOKUP($B8,'2017 Stats'!$A$3:$AS$538,39,FALSE)</f>
        <v>0</v>
      </c>
      <c r="J8" s="209">
        <f>VLOOKUP($B8,'2017 Stats'!$A$3:$AS$539,40,FALSE)</f>
        <v>0</v>
      </c>
      <c r="K8" s="213">
        <f>VLOOKUP($B8,'2017 Stats'!$A$3:$AS$539,41,FALSE)</f>
        <v>0</v>
      </c>
      <c r="L8" s="213">
        <f>VLOOKUP($B8,'2017 Stats'!$A$3:$AS$539,42,FALSE)</f>
        <v>0</v>
      </c>
      <c r="M8" s="214">
        <f>VLOOKUP($B8,'2017 Stats'!$A$3:$AS$539,43,FALSE)</f>
        <v>0</v>
      </c>
      <c r="N8" s="215">
        <f>VLOOKUP($B8,'2017 Stats'!$A$3:$AS$539,44,FALSE)</f>
        <v>0</v>
      </c>
      <c r="O8" s="219">
        <f>VLOOKUP($B8,'2017 Stats'!$A$3:$AS$539,45,FALSE)</f>
        <v>0</v>
      </c>
      <c r="Q8" s="371" t="str">
        <f>IF($G8="No","Omitted",IFERROR(VLOOKUP(F8,'Byes DRAW'!$C$7:$K$22,2,FALSE),"NIL"))</f>
        <v>Cowboys</v>
      </c>
      <c r="R8" s="128" t="str">
        <f>IF($G8="No","Omitted",IFERROR(VLOOKUP(F8,'Byes DRAW'!$C$7:$K$22,3,FALSE),"NIL"))</f>
        <v>Warriors</v>
      </c>
      <c r="S8" s="128" t="str">
        <f>IF($H8="Yes","ORIGIN",IF($G8="No","Omitted",IFERROR(VLOOKUP(F8,'Byes DRAW'!$C$7:$K$22,4,FALSE),"NIL")))</f>
        <v>Sharks</v>
      </c>
      <c r="T8" s="128" t="str">
        <f>IF($G8="No","Omitted",IFERROR(VLOOKUP(F8,'Byes DRAW'!$C$7:$K$22,5,FALSE),"NIL"))</f>
        <v>Titans</v>
      </c>
      <c r="U8" s="128" t="str">
        <f>IF($G8="No","Omitted",IFERROR(VLOOKUP(F8,'Byes DRAW'!$C$7:$K$22,6,FALSE),"NIL"))</f>
        <v>Eels</v>
      </c>
      <c r="V8" s="128" t="str">
        <f>IF($G8="No","Omitted",IFERROR(VLOOKUP(F8,'Byes DRAW'!$C$7:$K$22,7,FALSE),"NIL"))</f>
        <v>Cowboys</v>
      </c>
      <c r="W8" s="128" t="str">
        <f>IF($H8="Yes","ORIGIN",IF($G8="No","Omitted",IFERROR(VLOOKUP(F8,'Byes DRAW'!$C$7:$K$22,8,FALSE),"NIL")))</f>
        <v>BYE</v>
      </c>
      <c r="X8" s="372" t="str">
        <f>IF($G8="No","Omitted",IFERROR(VLOOKUP(F8,'Byes DRAW'!$C$7:$K$22,9,FALSE),"NIL"))</f>
        <v>Bulldogs</v>
      </c>
      <c r="Y8" s="46"/>
      <c r="AA8" s="477" t="s">
        <v>1041</v>
      </c>
      <c r="AB8" s="204" t="s">
        <v>58</v>
      </c>
      <c r="AC8" s="204" t="s">
        <v>14</v>
      </c>
      <c r="AD8" s="204"/>
      <c r="AE8" s="465">
        <v>7</v>
      </c>
      <c r="AF8" s="461">
        <v>14.142857142857142</v>
      </c>
      <c r="AG8" s="461">
        <v>17.142857142857142</v>
      </c>
      <c r="AH8" s="462">
        <v>0.82499999999999996</v>
      </c>
      <c r="AI8" s="462">
        <v>0.86234817813765186</v>
      </c>
      <c r="AJ8" s="473">
        <v>215800</v>
      </c>
    </row>
    <row r="9" spans="1:38" s="44" customFormat="1" ht="14.4">
      <c r="A9" s="104" t="s">
        <v>14</v>
      </c>
      <c r="B9" s="259" t="s">
        <v>1084</v>
      </c>
      <c r="C9" s="105" t="str">
        <f>IF(LEN(VLOOKUP(B9,'2017 Stats'!$A$3:$J$539,3,FALSE))=0,"",VLOOKUP(B9,'2017 Stats'!$A$3:$J$539,3,FALSE))</f>
        <v>FRF</v>
      </c>
      <c r="D9" s="105" t="str">
        <f>IF(LEN(VLOOKUP(B9,'2017 Stats'!$A$3:$J$539,4,FALSE))=0,"",VLOOKUP(B9,'2017 Stats'!$A$3:$J$539,4,FALSE))</f>
        <v/>
      </c>
      <c r="E9" s="210">
        <f>VLOOKUP(B9,'2017 Stats'!$A$3:$J$539,10,FALSE)</f>
        <v>208900</v>
      </c>
      <c r="F9" s="105" t="str">
        <f>IF(LEN(VLOOKUP(B9,'2017 Stats'!$A$3:$J$539,2,FALSE))=0,"",VLOOKUP(B9,'2017 Stats'!$A$3:$J$539,2,FALSE))</f>
        <v>Broncos</v>
      </c>
      <c r="G9" s="366"/>
      <c r="H9" s="106" t="s">
        <v>392</v>
      </c>
      <c r="I9" s="383">
        <f>VLOOKUP($B9,'2017 Stats'!$A$3:$AS$538,39,FALSE)</f>
        <v>0</v>
      </c>
      <c r="J9" s="210">
        <f>VLOOKUP($B9,'2017 Stats'!$A$3:$AS$539,40,FALSE)</f>
        <v>0</v>
      </c>
      <c r="K9" s="384">
        <f>VLOOKUP($B9,'2017 Stats'!$A$3:$AS$539,41,FALSE)</f>
        <v>0</v>
      </c>
      <c r="L9" s="384">
        <f>VLOOKUP($B9,'2017 Stats'!$A$3:$AS$539,42,FALSE)</f>
        <v>0</v>
      </c>
      <c r="M9" s="385">
        <f>VLOOKUP($B9,'2017 Stats'!$A$3:$AS$539,43,FALSE)</f>
        <v>0</v>
      </c>
      <c r="N9" s="386">
        <f>VLOOKUP($B9,'2017 Stats'!$A$3:$AS$539,44,FALSE)</f>
        <v>0</v>
      </c>
      <c r="O9" s="387">
        <f>VLOOKUP($B9,'2017 Stats'!$A$3:$AS$539,45,FALSE)</f>
        <v>0</v>
      </c>
      <c r="Q9" s="371" t="str">
        <f>IF($G9="No","Omitted",IFERROR(VLOOKUP(F9,'Byes DRAW'!$C$7:$K$22,2,FALSE),"NIL"))</f>
        <v>Roosters</v>
      </c>
      <c r="R9" s="128" t="str">
        <f>IF($G9="No","Omitted",IFERROR(VLOOKUP(F9,'Byes DRAW'!$C$7:$K$22,3,FALSE),"NIL"))</f>
        <v>Eels</v>
      </c>
      <c r="S9" s="128" t="str">
        <f>IF($H9="Yes","ORIGIN",IF($G9="No","Omitted",IFERROR(VLOOKUP(F9,'Byes DRAW'!$C$7:$K$22,4,FALSE),"NIL")))</f>
        <v>BYE</v>
      </c>
      <c r="T9" s="128" t="str">
        <f>IF($G9="No","Omitted",IFERROR(VLOOKUP(F9,'Byes DRAW'!$C$7:$K$22,5,FALSE),"NIL"))</f>
        <v>Storm</v>
      </c>
      <c r="U9" s="128" t="str">
        <f>IF($G9="No","Omitted",IFERROR(VLOOKUP(F9,'Byes DRAW'!$C$7:$K$22,6,FALSE),"NIL"))</f>
        <v>Sharks</v>
      </c>
      <c r="V9" s="128" t="str">
        <f>IF($G9="No","Omitted",IFERROR(VLOOKUP(F9,'Byes DRAW'!$C$7:$K$22,7,FALSE),"NIL"))</f>
        <v>Raiders</v>
      </c>
      <c r="W9" s="128" t="str">
        <f>IF($H9="Yes","ORIGIN",IF($G9="No","Omitted",IFERROR(VLOOKUP(F9,'Byes DRAW'!$C$7:$K$22,8,FALSE),"NIL")))</f>
        <v>Titans</v>
      </c>
      <c r="X9" s="372" t="str">
        <f>IF($G9="No","Omitted",IFERROR(VLOOKUP(F9,'Byes DRAW'!$C$7:$K$22,9,FALSE),"NIL"))</f>
        <v>Warriors</v>
      </c>
      <c r="Y9" s="46"/>
      <c r="AA9" s="477" t="s">
        <v>447</v>
      </c>
      <c r="AB9" s="204" t="s">
        <v>24</v>
      </c>
      <c r="AC9" s="204" t="s">
        <v>14</v>
      </c>
      <c r="AD9" s="204" t="s">
        <v>8</v>
      </c>
      <c r="AE9" s="465">
        <v>15</v>
      </c>
      <c r="AF9" s="461">
        <v>38.200000000000003</v>
      </c>
      <c r="AG9" s="461">
        <v>46.266666666666666</v>
      </c>
      <c r="AH9" s="462">
        <v>0.82564841498559083</v>
      </c>
      <c r="AI9" s="462">
        <v>0.80844155844155841</v>
      </c>
      <c r="AJ9" s="473">
        <v>339000</v>
      </c>
    </row>
    <row r="10" spans="1:38" s="44" customFormat="1" ht="14.4">
      <c r="A10" s="104" t="s">
        <v>14</v>
      </c>
      <c r="B10" s="105" t="s">
        <v>435</v>
      </c>
      <c r="C10" s="105" t="str">
        <f>IF(LEN(VLOOKUP(B10,'2017 Stats'!$A$3:$J$539,3,FALSE))=0,"",VLOOKUP(B10,'2017 Stats'!$A$3:$J$539,3,FALSE))</f>
        <v>FRF</v>
      </c>
      <c r="D10" s="105" t="str">
        <f>IF(LEN(VLOOKUP(B10,'2017 Stats'!$A$3:$J$539,4,FALSE))=0,"",VLOOKUP(B10,'2017 Stats'!$A$3:$J$539,4,FALSE))</f>
        <v/>
      </c>
      <c r="E10" s="210">
        <f>VLOOKUP(B10,'2017 Stats'!$A$3:$J$539,10,FALSE)</f>
        <v>270500</v>
      </c>
      <c r="F10" s="105" t="str">
        <f>IF(LEN(VLOOKUP(B10,'2017 Stats'!$A$3:$J$539,2,FALSE))=0,"",VLOOKUP(B10,'2017 Stats'!$A$3:$J$539,2,FALSE))</f>
        <v>Titans</v>
      </c>
      <c r="G10" s="366"/>
      <c r="H10" s="106" t="s">
        <v>392</v>
      </c>
      <c r="I10" s="383">
        <f>VLOOKUP($B10,'2017 Stats'!$A$3:$AS$538,39,FALSE)</f>
        <v>0</v>
      </c>
      <c r="J10" s="210">
        <f>VLOOKUP($B10,'2017 Stats'!$A$3:$AS$539,40,FALSE)</f>
        <v>0</v>
      </c>
      <c r="K10" s="384">
        <f>VLOOKUP($B10,'2017 Stats'!$A$3:$AS$539,41,FALSE)</f>
        <v>0</v>
      </c>
      <c r="L10" s="384">
        <f>VLOOKUP($B10,'2017 Stats'!$A$3:$AS$539,42,FALSE)</f>
        <v>0</v>
      </c>
      <c r="M10" s="385">
        <f>VLOOKUP($B10,'2017 Stats'!$A$3:$AS$539,43,FALSE)</f>
        <v>0</v>
      </c>
      <c r="N10" s="386">
        <f>VLOOKUP($B10,'2017 Stats'!$A$3:$AS$539,44,FALSE)</f>
        <v>0</v>
      </c>
      <c r="O10" s="387">
        <f>VLOOKUP($B10,'2017 Stats'!$A$3:$AS$539,45,FALSE)</f>
        <v>0</v>
      </c>
      <c r="Q10" s="371" t="str">
        <f>IF($G10="No","Omitted",IFERROR(VLOOKUP(F10,'Byes DRAW'!$C$7:$K$22,2,FALSE),"NIL"))</f>
        <v>Knights</v>
      </c>
      <c r="R10" s="128" t="str">
        <f>IF($G10="No","Omitted",IFERROR(VLOOKUP(F10,'Byes DRAW'!$C$7:$K$22,3,FALSE),"NIL"))</f>
        <v>Roosters</v>
      </c>
      <c r="S10" s="128" t="str">
        <f>IF($H10="Yes","ORIGIN",IF($G10="No","Omitted",IFERROR(VLOOKUP(F10,'Byes DRAW'!$C$7:$K$22,4,FALSE),"NIL")))</f>
        <v>BYE</v>
      </c>
      <c r="T10" s="128" t="str">
        <f>IF($G10="No","Omitted",IFERROR(VLOOKUP(F10,'Byes DRAW'!$C$7:$K$22,5,FALSE),"NIL"))</f>
        <v>Rabbits</v>
      </c>
      <c r="U10" s="128" t="str">
        <f>IF($G10="No","Omitted",IFERROR(VLOOKUP(F10,'Byes DRAW'!$C$7:$K$22,6,FALSE),"NIL"))</f>
        <v>Bulldogs</v>
      </c>
      <c r="V10" s="128" t="str">
        <f>IF($G10="No","Omitted",IFERROR(VLOOKUP(F10,'Byes DRAW'!$C$7:$K$22,7,FALSE),"NIL"))</f>
        <v>Tigers</v>
      </c>
      <c r="W10" s="128" t="str">
        <f>IF($H10="Yes","ORIGIN",IF($G10="No","Omitted",IFERROR(VLOOKUP(F10,'Byes DRAW'!$C$7:$K$22,8,FALSE),"NIL")))</f>
        <v>Broncos</v>
      </c>
      <c r="X10" s="372" t="str">
        <f>IF($G10="No","Omitted",IFERROR(VLOOKUP(F10,'Byes DRAW'!$C$7:$K$22,9,FALSE),"NIL"))</f>
        <v>Roosters</v>
      </c>
      <c r="Y10" s="46"/>
      <c r="AA10" s="477" t="s">
        <v>387</v>
      </c>
      <c r="AB10" s="204" t="s">
        <v>82</v>
      </c>
      <c r="AC10" s="204" t="s">
        <v>14</v>
      </c>
      <c r="AD10" s="204"/>
      <c r="AE10" s="465">
        <v>23</v>
      </c>
      <c r="AF10" s="461">
        <v>45.782608695652172</v>
      </c>
      <c r="AG10" s="461">
        <v>37.130434782608695</v>
      </c>
      <c r="AH10" s="462">
        <v>1.2330210772833723</v>
      </c>
      <c r="AI10" s="462">
        <v>1.1435331230283912</v>
      </c>
      <c r="AJ10" s="473">
        <v>406300</v>
      </c>
    </row>
    <row r="11" spans="1:38" s="44" customFormat="1">
      <c r="A11" s="107"/>
      <c r="B11" s="108"/>
      <c r="C11" s="108"/>
      <c r="D11" s="108"/>
      <c r="E11" s="211"/>
      <c r="F11" s="108"/>
      <c r="G11" s="365"/>
      <c r="H11" s="112"/>
      <c r="I11" s="222"/>
      <c r="J11" s="112"/>
      <c r="K11" s="112"/>
      <c r="L11" s="112"/>
      <c r="M11" s="110"/>
      <c r="N11" s="110"/>
      <c r="O11" s="221" t="s">
        <v>774</v>
      </c>
      <c r="P11" s="83"/>
      <c r="Q11" s="373">
        <f>COUNTA(Q7:Q10)-COUNTIF(Q7:Q10,"NIL")-COUNTIF(Q7:Q10,"BYE")-COUNTIF(Q7:Q10,"ORIGIN")-COUNTIF(Q7:Q10,"Omitted")</f>
        <v>4</v>
      </c>
      <c r="R11" s="91">
        <f t="shared" ref="R11:X11" si="7">COUNTA(R7:R10)-COUNTIF(R7:R10,"NIL")-COUNTIF(R7:R10,"BYE")-COUNTIF(R7:R10,"ORIGIN")-COUNTIF(R7:R10,"Omitted")</f>
        <v>4</v>
      </c>
      <c r="S11" s="91">
        <f t="shared" si="7"/>
        <v>1</v>
      </c>
      <c r="T11" s="91">
        <f t="shared" si="7"/>
        <v>4</v>
      </c>
      <c r="U11" s="91">
        <f t="shared" si="7"/>
        <v>4</v>
      </c>
      <c r="V11" s="91">
        <f t="shared" si="7"/>
        <v>4</v>
      </c>
      <c r="W11" s="91">
        <f t="shared" si="7"/>
        <v>3</v>
      </c>
      <c r="X11" s="374">
        <f t="shared" si="7"/>
        <v>4</v>
      </c>
      <c r="Y11" s="46"/>
      <c r="AA11" s="477" t="s">
        <v>1042</v>
      </c>
      <c r="AB11" s="204" t="s">
        <v>28</v>
      </c>
      <c r="AC11" s="204" t="s">
        <v>14</v>
      </c>
      <c r="AD11" s="204" t="s">
        <v>8</v>
      </c>
      <c r="AE11" s="465">
        <v>1</v>
      </c>
      <c r="AF11" s="461">
        <v>52</v>
      </c>
      <c r="AG11" s="461">
        <v>32</v>
      </c>
      <c r="AH11" s="462">
        <v>1.625</v>
      </c>
      <c r="AI11" s="462"/>
      <c r="AJ11" s="473">
        <v>276900</v>
      </c>
    </row>
    <row r="12" spans="1:38" s="44" customFormat="1">
      <c r="A12" s="101" t="s">
        <v>8</v>
      </c>
      <c r="B12" s="258" t="s">
        <v>263</v>
      </c>
      <c r="C12" s="102" t="str">
        <f>IF(LEN(VLOOKUP(B12,'2017 Stats'!$A$3:$J$539,3,FALSE))=0,"",VLOOKUP(B12,'2017 Stats'!$A$3:$J$539,3,FALSE))</f>
        <v>2RF</v>
      </c>
      <c r="D12" s="102" t="str">
        <f>IF(LEN(VLOOKUP(B12,'2017 Stats'!$A$3:$J$539,4,FALSE))=0,"",VLOOKUP(B12,'2017 Stats'!$A$3:$J$539,4,FALSE))</f>
        <v/>
      </c>
      <c r="E12" s="209">
        <f>VLOOKUP(B12,'2017 Stats'!$A$3:$J$539,10,FALSE)</f>
        <v>651000</v>
      </c>
      <c r="F12" s="102" t="str">
        <f>IF(LEN(VLOOKUP(B12,'2017 Stats'!$A$3:$J$539,2,FALSE))=0,"",VLOOKUP(B12,'2017 Stats'!$A$3:$J$539,2,FALSE))</f>
        <v>Sea Eagles</v>
      </c>
      <c r="G12" s="365"/>
      <c r="H12" s="111" t="s">
        <v>391</v>
      </c>
      <c r="I12" s="218">
        <f>VLOOKUP($B12,'2017 Stats'!$A$3:$AS$538,39,FALSE)</f>
        <v>0</v>
      </c>
      <c r="J12" s="209">
        <f>VLOOKUP($B12,'2017 Stats'!$A$3:$AS$539,40,FALSE)</f>
        <v>0</v>
      </c>
      <c r="K12" s="213">
        <f>VLOOKUP($B12,'2017 Stats'!$A$3:$AS$539,41,FALSE)</f>
        <v>0</v>
      </c>
      <c r="L12" s="213">
        <f>VLOOKUP($B12,'2017 Stats'!$A$3:$AS$539,42,FALSE)</f>
        <v>0</v>
      </c>
      <c r="M12" s="214">
        <f>VLOOKUP($B12,'2017 Stats'!$A$3:$AS$539,43,FALSE)</f>
        <v>0</v>
      </c>
      <c r="N12" s="215">
        <f>VLOOKUP($B12,'2017 Stats'!$A$3:$AS$539,44,FALSE)</f>
        <v>0</v>
      </c>
      <c r="O12" s="219">
        <f>VLOOKUP($B12,'2017 Stats'!$A$3:$AS$539,45,FALSE)</f>
        <v>0</v>
      </c>
      <c r="Q12" s="371" t="str">
        <f>IF($G12="No","Omitted",IFERROR(VLOOKUP(F12,'Byes DRAW'!$C$7:$K$22,2,FALSE),"NIL"))</f>
        <v>Storm</v>
      </c>
      <c r="R12" s="128" t="str">
        <f>IF($G12="No","Omitted",IFERROR(VLOOKUP(F12,'Byes DRAW'!$C$7:$K$22,3,FALSE),"NIL"))</f>
        <v>Raiders</v>
      </c>
      <c r="S12" s="128" t="str">
        <f>IF($H12="Yes","ORIGIN",IF($G12="No","Omitted",IFERROR(VLOOKUP(F12,'Byes DRAW'!$C$7:$K$22,4,FALSE),"NIL")))</f>
        <v>ORIGIN</v>
      </c>
      <c r="T12" s="128" t="str">
        <f>IF($G12="No","Omitted",IFERROR(VLOOKUP(F12,'Byes DRAW'!$C$7:$K$22,5,FALSE),"NIL"))</f>
        <v>Warriors</v>
      </c>
      <c r="U12" s="128" t="str">
        <f>IF($G12="No","Omitted",IFERROR(VLOOKUP(F12,'Byes DRAW'!$C$7:$K$22,6,FALSE),"NIL"))</f>
        <v>Dragons</v>
      </c>
      <c r="V12" s="128" t="str">
        <f>IF($G12="No","Omitted",IFERROR(VLOOKUP(F12,'Byes DRAW'!$C$7:$K$22,7,FALSE),"NIL"))</f>
        <v>Panthers</v>
      </c>
      <c r="W12" s="128" t="str">
        <f>IF($H12="Yes","ORIGIN",IF($G12="No","Omitted",IFERROR(VLOOKUP(F12,'Byes DRAW'!$C$7:$K$22,8,FALSE),"NIL")))</f>
        <v>ORIGIN</v>
      </c>
      <c r="X12" s="372" t="str">
        <f>IF($G12="No","Omitted",IFERROR(VLOOKUP(F12,'Byes DRAW'!$C$7:$K$22,9,FALSE),"NIL"))</f>
        <v>Storm</v>
      </c>
      <c r="Y12" s="46"/>
      <c r="AA12" s="477" t="s">
        <v>448</v>
      </c>
      <c r="AB12" s="204" t="s">
        <v>53</v>
      </c>
      <c r="AC12" s="204" t="s">
        <v>6</v>
      </c>
      <c r="AD12" s="204" t="s">
        <v>3</v>
      </c>
      <c r="AE12" s="177">
        <v>0</v>
      </c>
      <c r="AF12" s="461">
        <v>0</v>
      </c>
      <c r="AG12" s="461"/>
      <c r="AH12" s="462">
        <v>0</v>
      </c>
      <c r="AI12" s="462">
        <v>0</v>
      </c>
      <c r="AJ12" s="473">
        <v>164600</v>
      </c>
    </row>
    <row r="13" spans="1:38" s="44" customFormat="1">
      <c r="A13" s="101" t="s">
        <v>8</v>
      </c>
      <c r="B13" s="258" t="s">
        <v>316</v>
      </c>
      <c r="C13" s="102" t="str">
        <f>IF(LEN(VLOOKUP(B13,'2017 Stats'!$A$3:$J$539,3,FALSE))=0,"",VLOOKUP(B13,'2017 Stats'!$A$3:$J$539,3,FALSE))</f>
        <v>2RF</v>
      </c>
      <c r="D13" s="102" t="str">
        <f>IF(LEN(VLOOKUP(B13,'2017 Stats'!$A$3:$J$539,4,FALSE))=0,"",VLOOKUP(B13,'2017 Stats'!$A$3:$J$539,4,FALSE))</f>
        <v/>
      </c>
      <c r="E13" s="209">
        <f>VLOOKUP(B13,'2017 Stats'!$A$3:$J$539,10,FALSE)</f>
        <v>573000</v>
      </c>
      <c r="F13" s="102" t="str">
        <f>IF(LEN(VLOOKUP(B13,'2017 Stats'!$A$3:$J$539,2,FALSE))=0,"",VLOOKUP(B13,'2017 Stats'!$A$3:$J$539,2,FALSE))</f>
        <v>Eels</v>
      </c>
      <c r="G13" s="365"/>
      <c r="H13" s="103" t="s">
        <v>392</v>
      </c>
      <c r="I13" s="218">
        <f>VLOOKUP($B13,'2017 Stats'!$A$3:$AS$538,39,FALSE)</f>
        <v>0</v>
      </c>
      <c r="J13" s="209">
        <f>VLOOKUP($B13,'2017 Stats'!$A$3:$AS$539,40,FALSE)</f>
        <v>0</v>
      </c>
      <c r="K13" s="213">
        <f>VLOOKUP($B13,'2017 Stats'!$A$3:$AS$539,41,FALSE)</f>
        <v>0</v>
      </c>
      <c r="L13" s="213">
        <f>VLOOKUP($B13,'2017 Stats'!$A$3:$AS$539,42,FALSE)</f>
        <v>0</v>
      </c>
      <c r="M13" s="214">
        <f>VLOOKUP($B13,'2017 Stats'!$A$3:$AS$539,43,FALSE)</f>
        <v>0</v>
      </c>
      <c r="N13" s="215">
        <f>VLOOKUP($B13,'2017 Stats'!$A$3:$AS$539,44,FALSE)</f>
        <v>0</v>
      </c>
      <c r="O13" s="219">
        <f>VLOOKUP($B13,'2017 Stats'!$A$3:$AS$539,45,FALSE)</f>
        <v>0</v>
      </c>
      <c r="Q13" s="371" t="str">
        <f>IF($G13="No","Omitted",IFERROR(VLOOKUP(F13,'Byes DRAW'!$C$7:$K$22,2,FALSE),"NIL"))</f>
        <v>Warriors</v>
      </c>
      <c r="R13" s="128" t="str">
        <f>IF($G13="No","Omitted",IFERROR(VLOOKUP(F13,'Byes DRAW'!$C$7:$K$22,3,FALSE),"NIL"))</f>
        <v>Broncos</v>
      </c>
      <c r="S13" s="128" t="str">
        <f>IF($H13="Yes","ORIGIN",IF($G13="No","Omitted",IFERROR(VLOOKUP(F13,'Byes DRAW'!$C$7:$K$22,4,FALSE),"NIL")))</f>
        <v>Knights</v>
      </c>
      <c r="T13" s="128" t="str">
        <f>IF($G13="No","Omitted",IFERROR(VLOOKUP(F13,'Byes DRAW'!$C$7:$K$22,5,FALSE),"NIL"))</f>
        <v>Cowboys</v>
      </c>
      <c r="U13" s="128" t="str">
        <f>IF($G13="No","Omitted",IFERROR(VLOOKUP(F13,'Byes DRAW'!$C$7:$K$22,6,FALSE),"NIL"))</f>
        <v>Rabbits</v>
      </c>
      <c r="V13" s="128" t="str">
        <f>IF($G13="No","Omitted",IFERROR(VLOOKUP(F13,'Byes DRAW'!$C$7:$K$22,7,FALSE),"NIL"))</f>
        <v>Dragons</v>
      </c>
      <c r="W13" s="128" t="str">
        <f>IF($H13="Yes","ORIGIN",IF($G13="No","Omitted",IFERROR(VLOOKUP(F13,'Byes DRAW'!$C$7:$K$22,8,FALSE),"NIL")))</f>
        <v>BYE</v>
      </c>
      <c r="X13" s="372" t="str">
        <f>IF($G13="No","Omitted",IFERROR(VLOOKUP(F13,'Byes DRAW'!$C$7:$K$22,9,FALSE),"NIL"))</f>
        <v>Knights</v>
      </c>
      <c r="Y13" s="46"/>
      <c r="AA13" s="477" t="s">
        <v>1043</v>
      </c>
      <c r="AB13" s="204" t="s">
        <v>31</v>
      </c>
      <c r="AC13" s="204" t="s">
        <v>6</v>
      </c>
      <c r="AD13" s="204" t="s">
        <v>8</v>
      </c>
      <c r="AE13" s="177"/>
      <c r="AF13" s="461"/>
      <c r="AG13" s="461"/>
      <c r="AH13" s="462"/>
      <c r="AI13" s="462"/>
      <c r="AJ13" s="473">
        <v>164600</v>
      </c>
    </row>
    <row r="14" spans="1:38" s="44" customFormat="1">
      <c r="A14" s="101" t="s">
        <v>8</v>
      </c>
      <c r="B14" s="258" t="s">
        <v>298</v>
      </c>
      <c r="C14" s="102" t="str">
        <f>IF(LEN(VLOOKUP(B14,'2017 Stats'!$A$3:$J$539,3,FALSE))=0,"",VLOOKUP(B14,'2017 Stats'!$A$3:$J$539,3,FALSE))</f>
        <v>2RF</v>
      </c>
      <c r="D14" s="102" t="str">
        <f>IF(LEN(VLOOKUP(B14,'2017 Stats'!$A$3:$J$539,4,FALSE))=0,"",VLOOKUP(B14,'2017 Stats'!$A$3:$J$539,4,FALSE))</f>
        <v/>
      </c>
      <c r="E14" s="209">
        <f>VLOOKUP(B14,'2017 Stats'!$A$3:$J$539,10,FALSE)</f>
        <v>517200</v>
      </c>
      <c r="F14" s="102" t="str">
        <f>IF(LEN(VLOOKUP(B14,'2017 Stats'!$A$3:$J$539,2,FALSE))=0,"",VLOOKUP(B14,'2017 Stats'!$A$3:$J$539,2,FALSE))</f>
        <v>Warriors</v>
      </c>
      <c r="G14" s="365"/>
      <c r="H14" s="103" t="s">
        <v>392</v>
      </c>
      <c r="I14" s="218">
        <f>VLOOKUP($B14,'2017 Stats'!$A$3:$AS$538,39,FALSE)</f>
        <v>0</v>
      </c>
      <c r="J14" s="209">
        <f>VLOOKUP($B14,'2017 Stats'!$A$3:$AS$539,40,FALSE)</f>
        <v>0</v>
      </c>
      <c r="K14" s="213">
        <f>VLOOKUP($B14,'2017 Stats'!$A$3:$AS$539,41,FALSE)</f>
        <v>0</v>
      </c>
      <c r="L14" s="213">
        <f>VLOOKUP($B14,'2017 Stats'!$A$3:$AS$539,42,FALSE)</f>
        <v>0</v>
      </c>
      <c r="M14" s="214">
        <f>VLOOKUP($B14,'2017 Stats'!$A$3:$AS$539,43,FALSE)</f>
        <v>0</v>
      </c>
      <c r="N14" s="215">
        <f>VLOOKUP($B14,'2017 Stats'!$A$3:$AS$539,44,FALSE)</f>
        <v>0</v>
      </c>
      <c r="O14" s="219">
        <f>VLOOKUP($B14,'2017 Stats'!$A$3:$AS$539,45,FALSE)</f>
        <v>0</v>
      </c>
      <c r="Q14" s="371" t="str">
        <f>IF($G14="No","Omitted",IFERROR(VLOOKUP(F14,'Byes DRAW'!$C$7:$K$22,2,FALSE),"NIL"))</f>
        <v>Eels</v>
      </c>
      <c r="R14" s="128" t="str">
        <f>IF($G14="No","Omitted",IFERROR(VLOOKUP(F14,'Byes DRAW'!$C$7:$K$22,3,FALSE),"NIL"))</f>
        <v>Rabbits</v>
      </c>
      <c r="S14" s="128" t="str">
        <f>IF($H14="Yes","ORIGIN",IF($G14="No","Omitted",IFERROR(VLOOKUP(F14,'Byes DRAW'!$C$7:$K$22,4,FALSE),"NIL")))</f>
        <v>BYE</v>
      </c>
      <c r="T14" s="128" t="str">
        <f>IF($G14="No","Omitted",IFERROR(VLOOKUP(F14,'Byes DRAW'!$C$7:$K$22,5,FALSE),"NIL"))</f>
        <v>Sea Eagles</v>
      </c>
      <c r="U14" s="128" t="str">
        <f>IF($G14="No","Omitted",IFERROR(VLOOKUP(F14,'Byes DRAW'!$C$7:$K$22,6,FALSE),"NIL"))</f>
        <v>Cowboys</v>
      </c>
      <c r="V14" s="128" t="str">
        <f>IF($G14="No","Omitted",IFERROR(VLOOKUP(F14,'Byes DRAW'!$C$7:$K$22,7,FALSE),"NIL"))</f>
        <v>Sharks</v>
      </c>
      <c r="W14" s="128" t="str">
        <f>IF($H14="Yes","ORIGIN",IF($G14="No","Omitted",IFERROR(VLOOKUP(F14,'Byes DRAW'!$C$7:$K$22,8,FALSE),"NIL")))</f>
        <v>Panthers</v>
      </c>
      <c r="X14" s="372" t="str">
        <f>IF($G14="No","Omitted",IFERROR(VLOOKUP(F14,'Byes DRAW'!$C$7:$K$22,9,FALSE),"NIL"))</f>
        <v>Broncos</v>
      </c>
      <c r="Y14" s="46"/>
      <c r="AA14" s="477" t="s">
        <v>608</v>
      </c>
      <c r="AB14" s="204" t="s">
        <v>106</v>
      </c>
      <c r="AC14" s="204" t="s">
        <v>8</v>
      </c>
      <c r="AD14" s="204"/>
      <c r="AE14" s="465">
        <v>10</v>
      </c>
      <c r="AF14" s="461">
        <v>34.799999999999997</v>
      </c>
      <c r="AG14" s="461">
        <v>28.9</v>
      </c>
      <c r="AH14" s="462">
        <v>1.2041522491349481</v>
      </c>
      <c r="AI14" s="462">
        <v>1.1581027667984189</v>
      </c>
      <c r="AJ14" s="473">
        <v>308800</v>
      </c>
    </row>
    <row r="15" spans="1:38" s="44" customFormat="1" ht="14.4">
      <c r="A15" s="104" t="s">
        <v>8</v>
      </c>
      <c r="B15" s="259" t="s">
        <v>161</v>
      </c>
      <c r="C15" s="105" t="str">
        <f>IF(LEN(VLOOKUP(B15,'2017 Stats'!$A$3:$J$539,3,FALSE))=0,"",VLOOKUP(B15,'2017 Stats'!$A$3:$J$539,3,FALSE))</f>
        <v>2RF</v>
      </c>
      <c r="D15" s="105" t="str">
        <f>IF(LEN(VLOOKUP(B15,'2017 Stats'!$A$3:$J$539,4,FALSE))=0,"",VLOOKUP(B15,'2017 Stats'!$A$3:$J$539,4,FALSE))</f>
        <v> 5/8</v>
      </c>
      <c r="E15" s="210">
        <f>VLOOKUP(B15,'2017 Stats'!$A$3:$J$539,10,FALSE)</f>
        <v>260300</v>
      </c>
      <c r="F15" s="105" t="str">
        <f>IF(LEN(VLOOKUP(B15,'2017 Stats'!$A$3:$J$539,2,FALSE))=0,"",VLOOKUP(B15,'2017 Stats'!$A$3:$J$539,2,FALSE))</f>
        <v>Titans</v>
      </c>
      <c r="G15" s="366"/>
      <c r="H15" s="106" t="s">
        <v>392</v>
      </c>
      <c r="I15" s="383">
        <f>VLOOKUP($B15,'2017 Stats'!$A$3:$AS$538,39,FALSE)</f>
        <v>0</v>
      </c>
      <c r="J15" s="210">
        <f>VLOOKUP($B15,'2017 Stats'!$A$3:$AS$539,40,FALSE)</f>
        <v>0</v>
      </c>
      <c r="K15" s="384">
        <f>VLOOKUP($B15,'2017 Stats'!$A$3:$AS$539,41,FALSE)</f>
        <v>0</v>
      </c>
      <c r="L15" s="384">
        <f>VLOOKUP($B15,'2017 Stats'!$A$3:$AS$539,42,FALSE)</f>
        <v>0</v>
      </c>
      <c r="M15" s="385">
        <f>VLOOKUP($B15,'2017 Stats'!$A$3:$AS$539,43,FALSE)</f>
        <v>0</v>
      </c>
      <c r="N15" s="386">
        <f>VLOOKUP($B15,'2017 Stats'!$A$3:$AS$539,44,FALSE)</f>
        <v>0</v>
      </c>
      <c r="O15" s="387">
        <f>VLOOKUP($B15,'2017 Stats'!$A$3:$AS$539,45,FALSE)</f>
        <v>0</v>
      </c>
      <c r="Q15" s="371" t="str">
        <f>IF($G15="No","Omitted",IFERROR(VLOOKUP(F15,'Byes DRAW'!$C$7:$K$22,2,FALSE),"NIL"))</f>
        <v>Knights</v>
      </c>
      <c r="R15" s="128" t="str">
        <f>IF($G15="No","Omitted",IFERROR(VLOOKUP(F15,'Byes DRAW'!$C$7:$K$22,3,FALSE),"NIL"))</f>
        <v>Roosters</v>
      </c>
      <c r="S15" s="128" t="str">
        <f>IF($H15="Yes","ORIGIN",IF($G15="No","Omitted",IFERROR(VLOOKUP(F15,'Byes DRAW'!$C$7:$K$22,4,FALSE),"NIL")))</f>
        <v>BYE</v>
      </c>
      <c r="T15" s="128" t="str">
        <f>IF($G15="No","Omitted",IFERROR(VLOOKUP(F15,'Byes DRAW'!$C$7:$K$22,5,FALSE),"NIL"))</f>
        <v>Rabbits</v>
      </c>
      <c r="U15" s="128" t="str">
        <f>IF($G15="No","Omitted",IFERROR(VLOOKUP(F15,'Byes DRAW'!$C$7:$K$22,6,FALSE),"NIL"))</f>
        <v>Bulldogs</v>
      </c>
      <c r="V15" s="128" t="str">
        <f>IF($G15="No","Omitted",IFERROR(VLOOKUP(F15,'Byes DRAW'!$C$7:$K$22,7,FALSE),"NIL"))</f>
        <v>Tigers</v>
      </c>
      <c r="W15" s="128" t="str">
        <f>IF($H15="Yes","ORIGIN",IF($G15="No","Omitted",IFERROR(VLOOKUP(F15,'Byes DRAW'!$C$7:$K$22,8,FALSE),"NIL")))</f>
        <v>Broncos</v>
      </c>
      <c r="X15" s="372" t="str">
        <f>IF($G15="No","Omitted",IFERROR(VLOOKUP(F15,'Byes DRAW'!$C$7:$K$22,9,FALSE),"NIL"))</f>
        <v>Roosters</v>
      </c>
      <c r="Y15" s="46"/>
      <c r="AA15" s="468" t="s">
        <v>1044</v>
      </c>
      <c r="AB15" s="204" t="s">
        <v>657</v>
      </c>
      <c r="AC15" s="204" t="s">
        <v>3</v>
      </c>
      <c r="AD15" s="204" t="s">
        <v>6</v>
      </c>
      <c r="AE15" s="465"/>
      <c r="AF15" s="461"/>
      <c r="AG15" s="461"/>
      <c r="AH15" s="462"/>
      <c r="AI15" s="462"/>
      <c r="AJ15" s="473">
        <v>164600</v>
      </c>
    </row>
    <row r="16" spans="1:38" s="44" customFormat="1" ht="14.4">
      <c r="A16" s="104" t="s">
        <v>8</v>
      </c>
      <c r="B16" s="259" t="s">
        <v>797</v>
      </c>
      <c r="C16" s="105" t="str">
        <f>IF(LEN(VLOOKUP(B16,'2017 Stats'!$A$3:$J$539,3,FALSE))=0,"",VLOOKUP(B16,'2017 Stats'!$A$3:$J$539,3,FALSE))</f>
        <v>2RF</v>
      </c>
      <c r="D16" s="105" t="str">
        <f>IF(LEN(VLOOKUP(B16,'2017 Stats'!$A$3:$J$539,4,FALSE))=0,"",VLOOKUP(B16,'2017 Stats'!$A$3:$J$539,4,FALSE))</f>
        <v/>
      </c>
      <c r="E16" s="210">
        <f>VLOOKUP(B16,'2017 Stats'!$A$3:$J$539,10,FALSE)</f>
        <v>394400</v>
      </c>
      <c r="F16" s="105" t="str">
        <f>IF(LEN(VLOOKUP(B16,'2017 Stats'!$A$3:$J$539,2,FALSE))=0,"",VLOOKUP(B16,'2017 Stats'!$A$3:$J$539,2,FALSE))</f>
        <v>Rabbits</v>
      </c>
      <c r="G16" s="366"/>
      <c r="H16" s="106" t="s">
        <v>392</v>
      </c>
      <c r="I16" s="383">
        <f>VLOOKUP($B16,'2017 Stats'!$A$3:$AS$538,39,FALSE)</f>
        <v>0</v>
      </c>
      <c r="J16" s="210">
        <f>VLOOKUP($B16,'2017 Stats'!$A$3:$AS$539,40,FALSE)</f>
        <v>0</v>
      </c>
      <c r="K16" s="384">
        <f>VLOOKUP($B16,'2017 Stats'!$A$3:$AS$539,41,FALSE)</f>
        <v>0</v>
      </c>
      <c r="L16" s="384">
        <f>VLOOKUP($B16,'2017 Stats'!$A$3:$AS$539,42,FALSE)</f>
        <v>0</v>
      </c>
      <c r="M16" s="385">
        <f>VLOOKUP($B16,'2017 Stats'!$A$3:$AS$539,43,FALSE)</f>
        <v>0</v>
      </c>
      <c r="N16" s="386">
        <f>VLOOKUP($B16,'2017 Stats'!$A$3:$AS$539,44,FALSE)</f>
        <v>0</v>
      </c>
      <c r="O16" s="387">
        <f>VLOOKUP($B16,'2017 Stats'!$A$3:$AS$539,45,FALSE)</f>
        <v>0</v>
      </c>
      <c r="Q16" s="371" t="str">
        <f>IF($G16="No","Omitted",IFERROR(VLOOKUP(F16,'Byes DRAW'!$C$7:$K$22,2,FALSE),"NIL"))</f>
        <v>Cowboys</v>
      </c>
      <c r="R16" s="128" t="str">
        <f>IF($G16="No","Omitted",IFERROR(VLOOKUP(F16,'Byes DRAW'!$C$7:$K$22,3,FALSE),"NIL"))</f>
        <v>Warriors</v>
      </c>
      <c r="S16" s="128" t="str">
        <f>IF($H16="Yes","ORIGIN",IF($G16="No","Omitted",IFERROR(VLOOKUP(F16,'Byes DRAW'!$C$7:$K$22,4,FALSE),"NIL")))</f>
        <v>Sharks</v>
      </c>
      <c r="T16" s="128" t="str">
        <f>IF($G16="No","Omitted",IFERROR(VLOOKUP(F16,'Byes DRAW'!$C$7:$K$22,5,FALSE),"NIL"))</f>
        <v>Titans</v>
      </c>
      <c r="U16" s="128" t="str">
        <f>IF($G16="No","Omitted",IFERROR(VLOOKUP(F16,'Byes DRAW'!$C$7:$K$22,6,FALSE),"NIL"))</f>
        <v>Eels</v>
      </c>
      <c r="V16" s="128" t="str">
        <f>IF($G16="No","Omitted",IFERROR(VLOOKUP(F16,'Byes DRAW'!$C$7:$K$22,7,FALSE),"NIL"))</f>
        <v>Cowboys</v>
      </c>
      <c r="W16" s="128" t="str">
        <f>IF($H16="Yes","ORIGIN",IF($G16="No","Omitted",IFERROR(VLOOKUP(F16,'Byes DRAW'!$C$7:$K$22,8,FALSE),"NIL")))</f>
        <v>BYE</v>
      </c>
      <c r="X16" s="372" t="str">
        <f>IF($G16="No","Omitted",IFERROR(VLOOKUP(F16,'Byes DRAW'!$C$7:$K$22,9,FALSE),"NIL"))</f>
        <v>Bulldogs</v>
      </c>
      <c r="Y16" s="46"/>
      <c r="AA16" s="477" t="s">
        <v>61</v>
      </c>
      <c r="AB16" s="204" t="s">
        <v>53</v>
      </c>
      <c r="AC16" s="204" t="s">
        <v>8</v>
      </c>
      <c r="AD16" s="204" t="s">
        <v>14</v>
      </c>
      <c r="AE16" s="465">
        <v>24</v>
      </c>
      <c r="AF16" s="461">
        <v>37.5</v>
      </c>
      <c r="AG16" s="461">
        <v>45.166666666666664</v>
      </c>
      <c r="AH16" s="462">
        <v>0.8302583025830258</v>
      </c>
      <c r="AI16" s="462">
        <v>0.99547511312217196</v>
      </c>
      <c r="AJ16" s="473">
        <v>332800</v>
      </c>
    </row>
    <row r="17" spans="1:36" s="44" customFormat="1" ht="14.4">
      <c r="A17" s="104" t="s">
        <v>8</v>
      </c>
      <c r="B17" s="105" t="s">
        <v>631</v>
      </c>
      <c r="C17" s="105" t="str">
        <f>IF(LEN(VLOOKUP(B17,'2017 Stats'!$A$3:$J$539,3,FALSE))=0,"",VLOOKUP(B17,'2017 Stats'!$A$3:$J$539,3,FALSE))</f>
        <v>2RF</v>
      </c>
      <c r="D17" s="105" t="str">
        <f>IF(LEN(VLOOKUP(B17,'2017 Stats'!$A$3:$J$539,4,FALSE))=0,"",VLOOKUP(B17,'2017 Stats'!$A$3:$J$539,4,FALSE))</f>
        <v/>
      </c>
      <c r="E17" s="210">
        <f>VLOOKUP(B17,'2017 Stats'!$A$3:$J$539,10,FALSE)</f>
        <v>177300</v>
      </c>
      <c r="F17" s="105" t="str">
        <f>IF(LEN(VLOOKUP(B17,'2017 Stats'!$A$3:$J$539,2,FALSE))=0,"",VLOOKUP(B17,'2017 Stats'!$A$3:$J$539,2,FALSE))</f>
        <v>Dragons</v>
      </c>
      <c r="G17" s="366" t="s">
        <v>391</v>
      </c>
      <c r="H17" s="113" t="s">
        <v>392</v>
      </c>
      <c r="I17" s="383">
        <f>VLOOKUP($B17,'2017 Stats'!$A$3:$AS$538,39,FALSE)</f>
        <v>0</v>
      </c>
      <c r="J17" s="210">
        <f>VLOOKUP($B17,'2017 Stats'!$A$3:$AS$539,40,FALSE)</f>
        <v>0</v>
      </c>
      <c r="K17" s="384">
        <f>VLOOKUP($B17,'2017 Stats'!$A$3:$AS$539,41,FALSE)</f>
        <v>0</v>
      </c>
      <c r="L17" s="384">
        <f>VLOOKUP($B17,'2017 Stats'!$A$3:$AS$539,42,FALSE)</f>
        <v>0</v>
      </c>
      <c r="M17" s="385">
        <f>VLOOKUP($B17,'2017 Stats'!$A$3:$AS$539,43,FALSE)</f>
        <v>0</v>
      </c>
      <c r="N17" s="386">
        <f>VLOOKUP($B17,'2017 Stats'!$A$3:$AS$539,44,FALSE)</f>
        <v>0</v>
      </c>
      <c r="O17" s="387">
        <f>VLOOKUP($B17,'2017 Stats'!$A$3:$AS$539,45,FALSE)</f>
        <v>0</v>
      </c>
      <c r="Q17" s="371" t="str">
        <f>IF($G17="No","Omitted",IFERROR(VLOOKUP(F17,'Byes DRAW'!$C$7:$K$22,2,FALSE),"NIL"))</f>
        <v>Raiders</v>
      </c>
      <c r="R17" s="128" t="str">
        <f>IF($G17="No","Omitted",IFERROR(VLOOKUP(F17,'Byes DRAW'!$C$7:$K$22,3,FALSE),"NIL"))</f>
        <v>Panthers</v>
      </c>
      <c r="S17" s="128" t="str">
        <f>IF($H17="Yes","ORIGIN",IF($G17="No","Omitted",IFERROR(VLOOKUP(F17,'Byes DRAW'!$C$7:$K$22,4,FALSE),"NIL")))</f>
        <v>BYE</v>
      </c>
      <c r="T17" s="128" t="str">
        <f>IF($G17="No","Omitted",IFERROR(VLOOKUP(F17,'Byes DRAW'!$C$7:$K$22,5,FALSE),"NIL"))</f>
        <v>Bulldogs</v>
      </c>
      <c r="U17" s="128" t="str">
        <f>IF($G17="No","Omitted",IFERROR(VLOOKUP(F17,'Byes DRAW'!$C$7:$K$22,6,FALSE),"NIL"))</f>
        <v>Sea Eagles</v>
      </c>
      <c r="V17" s="128" t="str">
        <f>IF($G17="No","Omitted",IFERROR(VLOOKUP(F17,'Byes DRAW'!$C$7:$K$22,7,FALSE),"NIL"))</f>
        <v>Eels</v>
      </c>
      <c r="W17" s="128" t="str">
        <f>IF($H17="Yes","ORIGIN",IF($G17="No","Omitted",IFERROR(VLOOKUP(F17,'Byes DRAW'!$C$7:$K$22,8,FALSE),"NIL")))</f>
        <v>Storm</v>
      </c>
      <c r="X17" s="372" t="str">
        <f>IF($G17="No","Omitted",IFERROR(VLOOKUP(F17,'Byes DRAW'!$C$7:$K$22,9,FALSE),"NIL"))</f>
        <v>Tigers</v>
      </c>
      <c r="Y17" s="46"/>
      <c r="AA17" s="477" t="s">
        <v>441</v>
      </c>
      <c r="AB17" s="204" t="s">
        <v>23</v>
      </c>
      <c r="AC17" s="204" t="s">
        <v>14</v>
      </c>
      <c r="AD17" s="204" t="s">
        <v>8</v>
      </c>
      <c r="AE17" s="465">
        <v>23</v>
      </c>
      <c r="AF17" s="461">
        <v>40.391304347826086</v>
      </c>
      <c r="AG17" s="461">
        <v>33.695652173913047</v>
      </c>
      <c r="AH17" s="462">
        <v>1.1987096774193549</v>
      </c>
      <c r="AI17" s="462">
        <v>1.3245192307692308</v>
      </c>
      <c r="AJ17" s="473">
        <v>358500</v>
      </c>
    </row>
    <row r="18" spans="1:36" s="44" customFormat="1">
      <c r="A18" s="114"/>
      <c r="B18" s="115"/>
      <c r="C18" s="115"/>
      <c r="D18" s="115"/>
      <c r="E18" s="212"/>
      <c r="F18" s="115"/>
      <c r="G18" s="367"/>
      <c r="H18" s="116"/>
      <c r="I18" s="223"/>
      <c r="J18" s="116"/>
      <c r="K18" s="116"/>
      <c r="L18" s="116"/>
      <c r="M18" s="117"/>
      <c r="N18" s="117"/>
      <c r="O18" s="221" t="s">
        <v>773</v>
      </c>
      <c r="P18" s="84"/>
      <c r="Q18" s="373">
        <f>COUNTA(Q12:Q17)-COUNTIF(Q12:Q17,"NIL")-COUNTIF(Q12:Q17,"BYE")-COUNTIF(Q12:Q17,"ORIGIN")-COUNTIF(Q12:Q17,"Omitted")</f>
        <v>6</v>
      </c>
      <c r="R18" s="91">
        <f t="shared" ref="R18:X18" si="8">COUNTA(R12:R17)-COUNTIF(R12:R17,"NIL")-COUNTIF(R12:R17,"BYE")-COUNTIF(R12:R17,"ORIGIN")-COUNTIF(R12:R17,"Omitted")</f>
        <v>6</v>
      </c>
      <c r="S18" s="91">
        <f t="shared" si="8"/>
        <v>2</v>
      </c>
      <c r="T18" s="91">
        <f t="shared" si="8"/>
        <v>6</v>
      </c>
      <c r="U18" s="91">
        <f t="shared" si="8"/>
        <v>6</v>
      </c>
      <c r="V18" s="91">
        <f t="shared" si="8"/>
        <v>6</v>
      </c>
      <c r="W18" s="91">
        <f t="shared" si="8"/>
        <v>3</v>
      </c>
      <c r="X18" s="374">
        <f t="shared" si="8"/>
        <v>6</v>
      </c>
      <c r="Y18" s="46"/>
      <c r="AA18" s="477" t="s">
        <v>225</v>
      </c>
      <c r="AB18" s="204" t="s">
        <v>107</v>
      </c>
      <c r="AC18" s="204" t="s">
        <v>8</v>
      </c>
      <c r="AD18" s="204" t="s">
        <v>6</v>
      </c>
      <c r="AE18" s="465">
        <v>23</v>
      </c>
      <c r="AF18" s="461">
        <v>46.913043478260867</v>
      </c>
      <c r="AG18" s="461">
        <v>77.434782608695656</v>
      </c>
      <c r="AH18" s="462">
        <v>0.6058394160583942</v>
      </c>
      <c r="AI18" s="462">
        <v>0.62319711538461542</v>
      </c>
      <c r="AJ18" s="473">
        <v>416400</v>
      </c>
    </row>
    <row r="19" spans="1:36" s="44" customFormat="1">
      <c r="A19" s="118" t="s">
        <v>37</v>
      </c>
      <c r="B19" s="102" t="s">
        <v>79</v>
      </c>
      <c r="C19" s="102" t="str">
        <f>IF(LEN(VLOOKUP(B19,'2017 Stats'!$A$3:$J$539,3,FALSE))=0,"",VLOOKUP(B19,'2017 Stats'!$A$3:$J$539,3,FALSE))</f>
        <v>HFB</v>
      </c>
      <c r="D19" s="102" t="str">
        <f>IF(LEN(VLOOKUP(B19,'2017 Stats'!$A$3:$J$539,4,FALSE))=0,"",VLOOKUP(B19,'2017 Stats'!$A$3:$J$539,4,FALSE))</f>
        <v/>
      </c>
      <c r="E19" s="209">
        <f>VLOOKUP(B19,'2017 Stats'!$A$3:$J$539,10,FALSE)</f>
        <v>536300</v>
      </c>
      <c r="F19" s="102" t="str">
        <f>IF(LEN(VLOOKUP(B19,'2017 Stats'!$A$3:$J$539,2,FALSE))=0,"",VLOOKUP(B19,'2017 Stats'!$A$3:$J$539,2,FALSE))</f>
        <v>Cowboys</v>
      </c>
      <c r="G19" s="365"/>
      <c r="H19" s="103" t="s">
        <v>392</v>
      </c>
      <c r="I19" s="218">
        <f>VLOOKUP($B19,'2017 Stats'!$A$3:$AS$538,39,FALSE)</f>
        <v>0</v>
      </c>
      <c r="J19" s="209">
        <f>VLOOKUP($B19,'2017 Stats'!$A$3:$AS$539,40,FALSE)</f>
        <v>0</v>
      </c>
      <c r="K19" s="213">
        <f>VLOOKUP($B19,'2017 Stats'!$A$3:$AS$539,41,FALSE)</f>
        <v>0</v>
      </c>
      <c r="L19" s="213">
        <f>VLOOKUP($B19,'2017 Stats'!$A$3:$AS$539,42,FALSE)</f>
        <v>0</v>
      </c>
      <c r="M19" s="214">
        <f>VLOOKUP($B19,'2017 Stats'!$A$3:$AS$539,43,FALSE)</f>
        <v>0</v>
      </c>
      <c r="N19" s="215">
        <f>VLOOKUP($B19,'2017 Stats'!$A$3:$AS$539,44,FALSE)</f>
        <v>0</v>
      </c>
      <c r="O19" s="219">
        <f>VLOOKUP($B19,'2017 Stats'!$A$3:$AS$539,45,FALSE)</f>
        <v>0</v>
      </c>
      <c r="Q19" s="371" t="str">
        <f>IF($G19="No","Omitted",IFERROR(VLOOKUP(F19,'Byes DRAW'!$C$7:$K$22,2,FALSE),"NIL"))</f>
        <v>Rabbits</v>
      </c>
      <c r="R19" s="128" t="str">
        <f>IF($G19="No","Omitted",IFERROR(VLOOKUP(F19,'Byes DRAW'!$C$7:$K$22,3,FALSE),"NIL"))</f>
        <v>Storm</v>
      </c>
      <c r="S19" s="128" t="str">
        <f>IF($H19="Yes","ORIGIN",IF($G19="No","Omitted",IFERROR(VLOOKUP(F19,'Byes DRAW'!$C$7:$K$22,4,FALSE),"NIL")))</f>
        <v>Sea Eagles</v>
      </c>
      <c r="T19" s="128" t="str">
        <f>IF($G19="No","Omitted",IFERROR(VLOOKUP(F19,'Byes DRAW'!$C$7:$K$22,5,FALSE),"NIL"))</f>
        <v>Eels</v>
      </c>
      <c r="U19" s="128" t="str">
        <f>IF($G19="No","Omitted",IFERROR(VLOOKUP(F19,'Byes DRAW'!$C$7:$K$22,6,FALSE),"NIL"))</f>
        <v>Warriors</v>
      </c>
      <c r="V19" s="128" t="str">
        <f>IF($G19="No","Omitted",IFERROR(VLOOKUP(F19,'Byes DRAW'!$C$7:$K$22,7,FALSE),"NIL"))</f>
        <v>Rabbits</v>
      </c>
      <c r="W19" s="128" t="str">
        <f>IF($H19="Yes","ORIGIN",IF($G19="No","Omitted",IFERROR(VLOOKUP(F19,'Byes DRAW'!$C$7:$K$22,8,FALSE),"NIL")))</f>
        <v>BYE</v>
      </c>
      <c r="X19" s="372" t="str">
        <f>IF($G19="No","Omitted",IFERROR(VLOOKUP(F19,'Byes DRAW'!$C$7:$K$22,9,FALSE),"NIL"))</f>
        <v>Raiders</v>
      </c>
      <c r="Y19" s="46"/>
      <c r="AA19" s="477" t="s">
        <v>223</v>
      </c>
      <c r="AB19" s="204" t="s">
        <v>22</v>
      </c>
      <c r="AC19" s="204" t="s">
        <v>1045</v>
      </c>
      <c r="AD19" s="204"/>
      <c r="AE19" s="465">
        <v>24</v>
      </c>
      <c r="AF19" s="461">
        <v>43.125</v>
      </c>
      <c r="AG19" s="461">
        <v>80.583333333333329</v>
      </c>
      <c r="AH19" s="462">
        <v>0.5351602895553258</v>
      </c>
      <c r="AI19" s="462">
        <v>0.56600910470409715</v>
      </c>
      <c r="AJ19" s="473">
        <v>382700</v>
      </c>
    </row>
    <row r="20" spans="1:36" s="44" customFormat="1" ht="14.4">
      <c r="A20" s="119" t="s">
        <v>37</v>
      </c>
      <c r="B20" s="105" t="s">
        <v>458</v>
      </c>
      <c r="C20" s="105" t="str">
        <f>IF(LEN(VLOOKUP(B20,'2017 Stats'!$A$3:$J$539,3,FALSE))=0,"",VLOOKUP(B20,'2017 Stats'!$A$3:$J$539,3,FALSE))</f>
        <v>HFB</v>
      </c>
      <c r="D20" s="105" t="str">
        <f>IF(LEN(VLOOKUP(B20,'2017 Stats'!$A$3:$J$539,4,FALSE))=0,"",VLOOKUP(B20,'2017 Stats'!$A$3:$J$539,4,FALSE))</f>
        <v> 5/8</v>
      </c>
      <c r="E20" s="210">
        <f>VLOOKUP(B20,'2017 Stats'!$A$3:$J$539,10,FALSE)</f>
        <v>164600</v>
      </c>
      <c r="F20" s="105" t="str">
        <f>IF(LEN(VLOOKUP(B20,'2017 Stats'!$A$3:$J$539,2,FALSE))=0,"",VLOOKUP(B20,'2017 Stats'!$A$3:$J$539,2,FALSE))</f>
        <v>Sea Eagles</v>
      </c>
      <c r="G20" s="366"/>
      <c r="H20" s="106" t="s">
        <v>392</v>
      </c>
      <c r="I20" s="383">
        <f>VLOOKUP($B20,'2017 Stats'!$A$3:$AS$538,39,FALSE)</f>
        <v>0</v>
      </c>
      <c r="J20" s="210">
        <f>VLOOKUP($B20,'2017 Stats'!$A$3:$AS$539,40,FALSE)</f>
        <v>0</v>
      </c>
      <c r="K20" s="384">
        <f>VLOOKUP($B20,'2017 Stats'!$A$3:$AS$539,41,FALSE)</f>
        <v>0</v>
      </c>
      <c r="L20" s="384">
        <f>VLOOKUP($B20,'2017 Stats'!$A$3:$AS$539,42,FALSE)</f>
        <v>0</v>
      </c>
      <c r="M20" s="385">
        <f>VLOOKUP($B20,'2017 Stats'!$A$3:$AS$539,43,FALSE)</f>
        <v>0</v>
      </c>
      <c r="N20" s="386">
        <f>VLOOKUP($B20,'2017 Stats'!$A$3:$AS$539,44,FALSE)</f>
        <v>0</v>
      </c>
      <c r="O20" s="387">
        <f>VLOOKUP($B20,'2017 Stats'!$A$3:$AS$539,45,FALSE)</f>
        <v>0</v>
      </c>
      <c r="Q20" s="371" t="str">
        <f>IF($G20="No","Omitted",IFERROR(VLOOKUP(F20,'Byes DRAW'!$C$7:$K$22,2,FALSE),"NIL"))</f>
        <v>Storm</v>
      </c>
      <c r="R20" s="128" t="str">
        <f>IF($G20="No","Omitted",IFERROR(VLOOKUP(F20,'Byes DRAW'!$C$7:$K$22,3,FALSE),"NIL"))</f>
        <v>Raiders</v>
      </c>
      <c r="S20" s="128" t="str">
        <f>IF($H20="Yes","ORIGIN",IF($G20="No","Omitted",IFERROR(VLOOKUP(F20,'Byes DRAW'!$C$7:$K$22,4,FALSE),"NIL")))</f>
        <v>Cowboys</v>
      </c>
      <c r="T20" s="128" t="str">
        <f>IF($G20="No","Omitted",IFERROR(VLOOKUP(F20,'Byes DRAW'!$C$7:$K$22,5,FALSE),"NIL"))</f>
        <v>Warriors</v>
      </c>
      <c r="U20" s="128" t="str">
        <f>IF($G20="No","Omitted",IFERROR(VLOOKUP(F20,'Byes DRAW'!$C$7:$K$22,6,FALSE),"NIL"))</f>
        <v>Dragons</v>
      </c>
      <c r="V20" s="128" t="str">
        <f>IF($G20="No","Omitted",IFERROR(VLOOKUP(F20,'Byes DRAW'!$C$7:$K$22,7,FALSE),"NIL"))</f>
        <v>Panthers</v>
      </c>
      <c r="W20" s="128" t="str">
        <f>IF($H20="Yes","ORIGIN",IF($G20="No","Omitted",IFERROR(VLOOKUP(F20,'Byes DRAW'!$C$7:$K$22,8,FALSE),"NIL")))</f>
        <v>BYE</v>
      </c>
      <c r="X20" s="372" t="str">
        <f>IF($G20="No","Omitted",IFERROR(VLOOKUP(F20,'Byes DRAW'!$C$7:$K$22,9,FALSE),"NIL"))</f>
        <v>Storm</v>
      </c>
      <c r="Y20" s="46"/>
      <c r="AA20" s="477" t="s">
        <v>180</v>
      </c>
      <c r="AB20" s="204" t="s">
        <v>82</v>
      </c>
      <c r="AC20" s="204" t="s">
        <v>6</v>
      </c>
      <c r="AD20" s="204"/>
      <c r="AE20" s="465">
        <v>14</v>
      </c>
      <c r="AF20" s="461">
        <v>42.428571428571431</v>
      </c>
      <c r="AG20" s="461">
        <v>80</v>
      </c>
      <c r="AH20" s="462">
        <v>0.53035714285714286</v>
      </c>
      <c r="AI20" s="462">
        <v>0.46952595936794583</v>
      </c>
      <c r="AJ20" s="473">
        <v>376600</v>
      </c>
    </row>
    <row r="21" spans="1:36" s="44" customFormat="1">
      <c r="A21" s="114"/>
      <c r="B21" s="115"/>
      <c r="C21" s="115"/>
      <c r="D21" s="115"/>
      <c r="E21" s="212"/>
      <c r="F21" s="115"/>
      <c r="G21" s="367"/>
      <c r="H21" s="120"/>
      <c r="I21" s="224"/>
      <c r="J21" s="120"/>
      <c r="K21" s="120"/>
      <c r="L21" s="120"/>
      <c r="M21" s="117"/>
      <c r="N21" s="117"/>
      <c r="O21" s="221" t="s">
        <v>772</v>
      </c>
      <c r="P21" s="84"/>
      <c r="Q21" s="373">
        <f>COUNTA(Q19:Q20)-COUNTIF(Q19:Q20,"NIL")-COUNTIF(Q19:Q20,"BYE")-COUNTIF(Q19:Q20,"ORIGIN")-COUNTIF(Q19:Q20,"Omitted")</f>
        <v>2</v>
      </c>
      <c r="R21" s="389">
        <f t="shared" ref="R21" si="9">COUNTA(R19:R20)-COUNTIF(R19:R20,"NIL")-COUNTIF(R19:R20,"BYE")-COUNTIF(R19:R20,"ORIGIN")-COUNTIF(R19:R20,"Omitted")</f>
        <v>2</v>
      </c>
      <c r="S21" s="389">
        <f t="shared" ref="S21" si="10">COUNTA(S19:S20)-COUNTIF(S19:S20,"NIL")-COUNTIF(S19:S20,"BYE")-COUNTIF(S19:S20,"ORIGIN")-COUNTIF(S19:S20,"Omitted")</f>
        <v>2</v>
      </c>
      <c r="T21" s="389">
        <f t="shared" ref="T21" si="11">COUNTA(T19:T20)-COUNTIF(T19:T20,"NIL")-COUNTIF(T19:T20,"BYE")-COUNTIF(T19:T20,"ORIGIN")-COUNTIF(T19:T20,"Omitted")</f>
        <v>2</v>
      </c>
      <c r="U21" s="389">
        <f t="shared" ref="U21" si="12">COUNTA(U19:U20)-COUNTIF(U19:U20,"NIL")-COUNTIF(U19:U20,"BYE")-COUNTIF(U19:U20,"ORIGIN")-COUNTIF(U19:U20,"Omitted")</f>
        <v>2</v>
      </c>
      <c r="V21" s="389">
        <f t="shared" ref="V21" si="13">COUNTA(V19:V20)-COUNTIF(V19:V20,"NIL")-COUNTIF(V19:V20,"BYE")-COUNTIF(V19:V20,"ORIGIN")-COUNTIF(V19:V20,"Omitted")</f>
        <v>2</v>
      </c>
      <c r="W21" s="389">
        <f t="shared" ref="W21" si="14">COUNTA(W19:W20)-COUNTIF(W19:W20,"NIL")-COUNTIF(W19:W20,"BYE")-COUNTIF(W19:W20,"ORIGIN")-COUNTIF(W19:W20,"Omitted")</f>
        <v>0</v>
      </c>
      <c r="X21" s="390">
        <f t="shared" ref="X21" si="15">COUNTA(X19:X20)-COUNTIF(X19:X20,"NIL")-COUNTIF(X19:X20,"BYE")-COUNTIF(X19:X20,"ORIGIN")-COUNTIF(X19:X20,"Omitted")</f>
        <v>2</v>
      </c>
      <c r="Y21" s="46"/>
      <c r="AA21" s="477" t="s">
        <v>274</v>
      </c>
      <c r="AB21" s="204" t="s">
        <v>105</v>
      </c>
      <c r="AC21" s="204" t="s">
        <v>6</v>
      </c>
      <c r="AD21" s="204"/>
      <c r="AE21" s="465">
        <v>21</v>
      </c>
      <c r="AF21" s="461">
        <v>38.666666666666664</v>
      </c>
      <c r="AG21" s="461">
        <v>76.571428571428569</v>
      </c>
      <c r="AH21" s="462">
        <v>0.50497512437810943</v>
      </c>
      <c r="AI21" s="462">
        <v>0.58868404322949774</v>
      </c>
      <c r="AJ21" s="473">
        <v>343200</v>
      </c>
    </row>
    <row r="22" spans="1:36" s="44" customFormat="1">
      <c r="A22" s="101" t="s">
        <v>48</v>
      </c>
      <c r="B22" s="102" t="s">
        <v>324</v>
      </c>
      <c r="C22" s="102" t="str">
        <f>IF(LEN(VLOOKUP(B22,'2017 Stats'!$A$3:$J$539,3,FALSE))=0,"",VLOOKUP(B22,'2017 Stats'!$A$3:$J$539,3,FALSE))</f>
        <v> 5/8</v>
      </c>
      <c r="D22" s="102" t="str">
        <f>IF(LEN(VLOOKUP(B22,'2017 Stats'!$A$3:$J$539,4,FALSE))=0,"",VLOOKUP(B22,'2017 Stats'!$A$3:$J$539,4,FALSE))</f>
        <v>HFB</v>
      </c>
      <c r="E22" s="209">
        <f>VLOOKUP(B22,'2017 Stats'!$A$3:$J$539,10,FALSE)</f>
        <v>454800</v>
      </c>
      <c r="F22" s="102" t="str">
        <f>IF(LEN(VLOOKUP(B22,'2017 Stats'!$A$3:$J$539,2,FALSE))=0,"",VLOOKUP(B22,'2017 Stats'!$A$3:$J$539,2,FALSE))</f>
        <v>Eels</v>
      </c>
      <c r="G22" s="365"/>
      <c r="H22" s="111" t="s">
        <v>392</v>
      </c>
      <c r="I22" s="218">
        <f>VLOOKUP($B22,'2017 Stats'!$A$3:$AS$538,39,FALSE)</f>
        <v>0</v>
      </c>
      <c r="J22" s="209">
        <f>VLOOKUP($B22,'2017 Stats'!$A$3:$AS$539,40,FALSE)</f>
        <v>0</v>
      </c>
      <c r="K22" s="213">
        <f>VLOOKUP($B22,'2017 Stats'!$A$3:$AS$539,41,FALSE)</f>
        <v>0</v>
      </c>
      <c r="L22" s="213">
        <f>VLOOKUP($B22,'2017 Stats'!$A$3:$AS$539,42,FALSE)</f>
        <v>0</v>
      </c>
      <c r="M22" s="214">
        <f>VLOOKUP($B22,'2017 Stats'!$A$3:$AS$539,43,FALSE)</f>
        <v>0</v>
      </c>
      <c r="N22" s="215">
        <f>VLOOKUP($B22,'2017 Stats'!$A$3:$AS$539,44,FALSE)</f>
        <v>0</v>
      </c>
      <c r="O22" s="219">
        <f>VLOOKUP($B22,'2017 Stats'!$A$3:$AS$539,45,FALSE)</f>
        <v>0</v>
      </c>
      <c r="Q22" s="371" t="str">
        <f>IF($G22="No","Omitted",IFERROR(VLOOKUP(F22,'Byes DRAW'!$C$7:$K$22,2,FALSE),"NIL"))</f>
        <v>Warriors</v>
      </c>
      <c r="R22" s="128" t="str">
        <f>IF($G22="No","Omitted",IFERROR(VLOOKUP(F22,'Byes DRAW'!$C$7:$K$22,3,FALSE),"NIL"))</f>
        <v>Broncos</v>
      </c>
      <c r="S22" s="128" t="str">
        <f>IF($H22="Yes","ORIGIN",IF($G22="No","Omitted",IFERROR(VLOOKUP(F22,'Byes DRAW'!$C$7:$K$22,4,FALSE),"NIL")))</f>
        <v>Knights</v>
      </c>
      <c r="T22" s="128" t="str">
        <f>IF($G22="No","Omitted",IFERROR(VLOOKUP(F22,'Byes DRAW'!$C$7:$K$22,5,FALSE),"NIL"))</f>
        <v>Cowboys</v>
      </c>
      <c r="U22" s="128" t="str">
        <f>IF($G22="No","Omitted",IFERROR(VLOOKUP(F22,'Byes DRAW'!$C$7:$K$22,6,FALSE),"NIL"))</f>
        <v>Rabbits</v>
      </c>
      <c r="V22" s="128" t="str">
        <f>IF($G22="No","Omitted",IFERROR(VLOOKUP(F22,'Byes DRAW'!$C$7:$K$22,7,FALSE),"NIL"))</f>
        <v>Dragons</v>
      </c>
      <c r="W22" s="128" t="str">
        <f>IF($H22="Yes","ORIGIN",IF($G22="No","Omitted",IFERROR(VLOOKUP(F22,'Byes DRAW'!$C$7:$K$22,8,FALSE),"NIL")))</f>
        <v>BYE</v>
      </c>
      <c r="X22" s="372" t="str">
        <f>IF($G22="No","Omitted",IFERROR(VLOOKUP(F22,'Byes DRAW'!$C$7:$K$22,9,FALSE),"NIL"))</f>
        <v>Knights</v>
      </c>
      <c r="Y22" s="46"/>
      <c r="AA22" s="477" t="s">
        <v>400</v>
      </c>
      <c r="AB22" s="204" t="s">
        <v>28</v>
      </c>
      <c r="AC22" s="204" t="s">
        <v>8</v>
      </c>
      <c r="AD22" s="204"/>
      <c r="AE22" s="465">
        <v>22</v>
      </c>
      <c r="AF22" s="461">
        <v>56.636363636363633</v>
      </c>
      <c r="AG22" s="461">
        <v>55.727272727272727</v>
      </c>
      <c r="AH22" s="462">
        <v>1.0163132137030995</v>
      </c>
      <c r="AI22" s="462">
        <v>0.90461997019374063</v>
      </c>
      <c r="AJ22" s="473">
        <v>502600</v>
      </c>
    </row>
    <row r="23" spans="1:36" s="44" customFormat="1" ht="14.4">
      <c r="A23" s="104" t="s">
        <v>48</v>
      </c>
      <c r="B23" s="105" t="s">
        <v>762</v>
      </c>
      <c r="C23" s="105" t="str">
        <f>IF(LEN(VLOOKUP(B23,'2017 Stats'!$A$3:$J$539,3,FALSE))=0,"",VLOOKUP(B23,'2017 Stats'!$A$3:$J$539,3,FALSE))</f>
        <v> 5/8</v>
      </c>
      <c r="D23" s="105" t="str">
        <f>IF(LEN(VLOOKUP(B23,'2017 Stats'!$A$3:$J$539,4,FALSE))=0,"",VLOOKUP(B23,'2017 Stats'!$A$3:$J$539,4,FALSE))</f>
        <v>FLB</v>
      </c>
      <c r="E23" s="210">
        <f>VLOOKUP(B23,'2017 Stats'!$A$3:$J$539,10,FALSE)</f>
        <v>286700</v>
      </c>
      <c r="F23" s="105" t="str">
        <f>IF(LEN(VLOOKUP(B23,'2017 Stats'!$A$3:$J$539,2,FALSE))=0,"",VLOOKUP(B23,'2017 Stats'!$A$3:$J$539,2,FALSE))</f>
        <v>Knights</v>
      </c>
      <c r="G23" s="366"/>
      <c r="H23" s="106" t="s">
        <v>392</v>
      </c>
      <c r="I23" s="383">
        <f>VLOOKUP($B23,'2017 Stats'!$A$3:$AS$538,39,FALSE)</f>
        <v>0</v>
      </c>
      <c r="J23" s="210">
        <f>VLOOKUP($B23,'2017 Stats'!$A$3:$AS$539,40,FALSE)</f>
        <v>0</v>
      </c>
      <c r="K23" s="384">
        <f>VLOOKUP($B23,'2017 Stats'!$A$3:$AS$539,41,FALSE)</f>
        <v>0</v>
      </c>
      <c r="L23" s="384">
        <f>VLOOKUP($B23,'2017 Stats'!$A$3:$AS$539,42,FALSE)</f>
        <v>0</v>
      </c>
      <c r="M23" s="385">
        <f>VLOOKUP($B23,'2017 Stats'!$A$3:$AS$539,43,FALSE)</f>
        <v>0</v>
      </c>
      <c r="N23" s="386">
        <f>VLOOKUP($B23,'2017 Stats'!$A$3:$AS$539,44,FALSE)</f>
        <v>0</v>
      </c>
      <c r="O23" s="387">
        <f>VLOOKUP($B23,'2017 Stats'!$A$3:$AS$539,45,FALSE)</f>
        <v>0</v>
      </c>
      <c r="Q23" s="371" t="str">
        <f>IF($G23="No","Omitted",IFERROR(VLOOKUP(F23,'Byes DRAW'!$C$7:$K$22,2,FALSE),"NIL"))</f>
        <v>Titans</v>
      </c>
      <c r="R23" s="128" t="str">
        <f>IF($G23="No","Omitted",IFERROR(VLOOKUP(F23,'Byes DRAW'!$C$7:$K$22,3,FALSE),"NIL"))</f>
        <v>Sharks</v>
      </c>
      <c r="S23" s="128" t="str">
        <f>IF($H23="Yes","ORIGIN",IF($G23="No","Omitted",IFERROR(VLOOKUP(F23,'Byes DRAW'!$C$7:$K$22,4,FALSE),"NIL")))</f>
        <v>Eels</v>
      </c>
      <c r="T23" s="128" t="str">
        <f>IF($G23="No","Omitted",IFERROR(VLOOKUP(F23,'Byes DRAW'!$C$7:$K$22,5,FALSE),"NIL"))</f>
        <v>Roosters</v>
      </c>
      <c r="U23" s="128" t="str">
        <f>IF($G23="No","Omitted",IFERROR(VLOOKUP(F23,'Byes DRAW'!$C$7:$K$22,6,FALSE),"NIL"))</f>
        <v>Storm</v>
      </c>
      <c r="V23" s="128" t="str">
        <f>IF($G23="No","Omitted",IFERROR(VLOOKUP(F23,'Byes DRAW'!$C$7:$K$22,7,FALSE),"NIL"))</f>
        <v>Bulldogs</v>
      </c>
      <c r="W23" s="128" t="str">
        <f>IF($H23="Yes","ORIGIN",IF($G23="No","Omitted",IFERROR(VLOOKUP(F23,'Byes DRAW'!$C$7:$K$22,8,FALSE),"NIL")))</f>
        <v>BYE</v>
      </c>
      <c r="X23" s="372" t="str">
        <f>IF($G23="No","Omitted",IFERROR(VLOOKUP(F23,'Byes DRAW'!$C$7:$K$22,9,FALSE),"NIL"))</f>
        <v>Eels</v>
      </c>
      <c r="Y23" s="46"/>
      <c r="AA23" s="477" t="s">
        <v>200</v>
      </c>
      <c r="AB23" s="204" t="s">
        <v>22</v>
      </c>
      <c r="AC23" s="204" t="s">
        <v>8</v>
      </c>
      <c r="AD23" s="204" t="s">
        <v>14</v>
      </c>
      <c r="AE23" s="465">
        <v>22</v>
      </c>
      <c r="AF23" s="461">
        <v>34.81818181818182</v>
      </c>
      <c r="AG23" s="461">
        <v>36.727272727272727</v>
      </c>
      <c r="AH23" s="462">
        <v>0.94801980198019797</v>
      </c>
      <c r="AI23" s="462">
        <v>0.88366013071895422</v>
      </c>
      <c r="AJ23" s="473">
        <v>309000</v>
      </c>
    </row>
    <row r="24" spans="1:36" s="44" customFormat="1">
      <c r="A24" s="114"/>
      <c r="B24" s="115"/>
      <c r="C24" s="115"/>
      <c r="D24" s="115"/>
      <c r="E24" s="212"/>
      <c r="F24" s="115"/>
      <c r="G24" s="367"/>
      <c r="H24" s="116"/>
      <c r="I24" s="223"/>
      <c r="J24" s="116"/>
      <c r="K24" s="116"/>
      <c r="L24" s="116"/>
      <c r="M24" s="117"/>
      <c r="N24" s="117"/>
      <c r="O24" s="221" t="s">
        <v>771</v>
      </c>
      <c r="P24" s="84"/>
      <c r="Q24" s="373">
        <f>COUNTA(Q22:Q23)-COUNTIF(Q22:Q23,"NIL")-COUNTIF(Q22:Q23,"BYE")-COUNTIF(Q22:Q23,"ORIGIN")-COUNTIF(Q22:Q23,"Omitted")</f>
        <v>2</v>
      </c>
      <c r="R24" s="389">
        <f t="shared" ref="R24" si="16">COUNTA(R22:R23)-COUNTIF(R22:R23,"NIL")-COUNTIF(R22:R23,"BYE")-COUNTIF(R22:R23,"ORIGIN")-COUNTIF(R22:R23,"Omitted")</f>
        <v>2</v>
      </c>
      <c r="S24" s="389">
        <f t="shared" ref="S24" si="17">COUNTA(S22:S23)-COUNTIF(S22:S23,"NIL")-COUNTIF(S22:S23,"BYE")-COUNTIF(S22:S23,"ORIGIN")-COUNTIF(S22:S23,"Omitted")</f>
        <v>2</v>
      </c>
      <c r="T24" s="389">
        <f t="shared" ref="T24" si="18">COUNTA(T22:T23)-COUNTIF(T22:T23,"NIL")-COUNTIF(T22:T23,"BYE")-COUNTIF(T22:T23,"ORIGIN")-COUNTIF(T22:T23,"Omitted")</f>
        <v>2</v>
      </c>
      <c r="U24" s="389">
        <f t="shared" ref="U24" si="19">COUNTA(U22:U23)-COUNTIF(U22:U23,"NIL")-COUNTIF(U22:U23,"BYE")-COUNTIF(U22:U23,"ORIGIN")-COUNTIF(U22:U23,"Omitted")</f>
        <v>2</v>
      </c>
      <c r="V24" s="389">
        <f t="shared" ref="V24" si="20">COUNTA(V22:V23)-COUNTIF(V22:V23,"NIL")-COUNTIF(V22:V23,"BYE")-COUNTIF(V22:V23,"ORIGIN")-COUNTIF(V22:V23,"Omitted")</f>
        <v>2</v>
      </c>
      <c r="W24" s="389">
        <f t="shared" ref="W24" si="21">COUNTA(W22:W23)-COUNTIF(W22:W23,"NIL")-COUNTIF(W22:W23,"BYE")-COUNTIF(W22:W23,"ORIGIN")-COUNTIF(W22:W23,"Omitted")</f>
        <v>0</v>
      </c>
      <c r="X24" s="390">
        <f t="shared" ref="X24" si="22">COUNTA(X22:X23)-COUNTIF(X22:X23,"NIL")-COUNTIF(X22:X23,"BYE")-COUNTIF(X22:X23,"ORIGIN")-COUNTIF(X22:X23,"Omitted")</f>
        <v>2</v>
      </c>
      <c r="Y24" s="46"/>
      <c r="AA24" s="477" t="s">
        <v>86</v>
      </c>
      <c r="AB24" s="204" t="s">
        <v>105</v>
      </c>
      <c r="AC24" s="204" t="s">
        <v>6</v>
      </c>
      <c r="AD24" s="204" t="s">
        <v>3</v>
      </c>
      <c r="AE24" s="465">
        <v>20</v>
      </c>
      <c r="AF24" s="461">
        <v>32.950000000000003</v>
      </c>
      <c r="AG24" s="461">
        <v>79.75</v>
      </c>
      <c r="AH24" s="462">
        <v>0.41316614420062697</v>
      </c>
      <c r="AI24" s="462">
        <v>0.55532212885154064</v>
      </c>
      <c r="AJ24" s="473">
        <v>292400</v>
      </c>
    </row>
    <row r="25" spans="1:36" s="44" customFormat="1">
      <c r="A25" s="101" t="s">
        <v>6</v>
      </c>
      <c r="B25" s="258" t="s">
        <v>325</v>
      </c>
      <c r="C25" s="102" t="str">
        <f>IF(LEN(VLOOKUP(B25,'2017 Stats'!$A$3:$J$539,3,FALSE))=0,"",VLOOKUP(B25,'2017 Stats'!$A$3:$J$539,3,FALSE))</f>
        <v>CTW</v>
      </c>
      <c r="D25" s="102" t="str">
        <f>IF(LEN(VLOOKUP(B25,'2017 Stats'!$A$3:$J$539,4,FALSE))=0,"",VLOOKUP(B25,'2017 Stats'!$A$3:$J$539,4,FALSE))</f>
        <v/>
      </c>
      <c r="E25" s="209">
        <f>VLOOKUP(B25,'2017 Stats'!$A$3:$J$539,10,FALSE)</f>
        <v>563600</v>
      </c>
      <c r="F25" s="102" t="str">
        <f>IF(LEN(VLOOKUP(B25,'2017 Stats'!$A$3:$J$539,2,FALSE))=0,"",VLOOKUP(B25,'2017 Stats'!$A$3:$J$539,2,FALSE))</f>
        <v>Tigers</v>
      </c>
      <c r="G25" s="365"/>
      <c r="H25" s="103" t="s">
        <v>392</v>
      </c>
      <c r="I25" s="218">
        <f>VLOOKUP($B25,'2017 Stats'!$A$3:$AS$538,39,FALSE)</f>
        <v>0</v>
      </c>
      <c r="J25" s="209">
        <f>VLOOKUP($B25,'2017 Stats'!$A$3:$AS$539,40,FALSE)</f>
        <v>0</v>
      </c>
      <c r="K25" s="213">
        <f>VLOOKUP($B25,'2017 Stats'!$A$3:$AS$539,41,FALSE)</f>
        <v>0</v>
      </c>
      <c r="L25" s="213">
        <f>VLOOKUP($B25,'2017 Stats'!$A$3:$AS$539,42,FALSE)</f>
        <v>0</v>
      </c>
      <c r="M25" s="214">
        <f>VLOOKUP($B25,'2017 Stats'!$A$3:$AS$539,43,FALSE)</f>
        <v>0</v>
      </c>
      <c r="N25" s="215">
        <f>VLOOKUP($B25,'2017 Stats'!$A$3:$AS$539,44,FALSE)</f>
        <v>0</v>
      </c>
      <c r="O25" s="219">
        <f>VLOOKUP($B25,'2017 Stats'!$A$3:$AS$539,45,FALSE)</f>
        <v>0</v>
      </c>
      <c r="Q25" s="371" t="str">
        <f>IF($G25="No","Omitted",IFERROR(VLOOKUP(F25,'Byes DRAW'!$C$7:$K$22,2,FALSE),"NIL"))</f>
        <v>Panthers</v>
      </c>
      <c r="R25" s="128" t="str">
        <f>IF($G25="No","Omitted",IFERROR(VLOOKUP(F25,'Byes DRAW'!$C$7:$K$22,3,FALSE),"NIL"))</f>
        <v>Bullldogs</v>
      </c>
      <c r="S25" s="128" t="str">
        <f>IF($H25="Yes","ORIGIN",IF($G25="No","Omitted",IFERROR(VLOOKUP(F25,'Byes DRAW'!$C$7:$K$22,4,FALSE),"NIL")))</f>
        <v>Roosters</v>
      </c>
      <c r="T25" s="128" t="str">
        <f>IF($G25="No","Omitted",IFERROR(VLOOKUP(F25,'Byes DRAW'!$C$7:$K$22,5,FALSE),"NIL"))</f>
        <v>Sharks</v>
      </c>
      <c r="U25" s="128" t="str">
        <f>IF($G25="No","Omitted",IFERROR(VLOOKUP(F25,'Byes DRAW'!$C$7:$K$22,6,FALSE),"NIL"))</f>
        <v>Raiders</v>
      </c>
      <c r="V25" s="128" t="str">
        <f>IF($G25="No","Omitted",IFERROR(VLOOKUP(F25,'Byes DRAW'!$C$7:$K$22,7,FALSE),"NIL"))</f>
        <v>Titans</v>
      </c>
      <c r="W25" s="128" t="str">
        <f>IF($H25="Yes","ORIGIN",IF($G25="No","Omitted",IFERROR(VLOOKUP(F25,'Byes DRAW'!$C$7:$K$22,8,FALSE),"NIL")))</f>
        <v>BYE</v>
      </c>
      <c r="X25" s="372" t="str">
        <f>IF($G25="No","Omitted",IFERROR(VLOOKUP(F25,'Byes DRAW'!$C$7:$K$22,9,FALSE),"NIL"))</f>
        <v>Dragons</v>
      </c>
      <c r="Y25" s="46"/>
      <c r="AA25" s="477" t="s">
        <v>1046</v>
      </c>
      <c r="AB25" s="204" t="s">
        <v>105</v>
      </c>
      <c r="AC25" s="204" t="s">
        <v>8</v>
      </c>
      <c r="AD25" s="204"/>
      <c r="AE25" s="465">
        <v>2</v>
      </c>
      <c r="AF25" s="461">
        <v>14</v>
      </c>
      <c r="AG25" s="461">
        <v>3</v>
      </c>
      <c r="AH25" s="462">
        <v>4.666666666666667</v>
      </c>
      <c r="AI25" s="462"/>
      <c r="AJ25" s="473">
        <v>177300</v>
      </c>
    </row>
    <row r="26" spans="1:36" s="44" customFormat="1">
      <c r="A26" s="101" t="s">
        <v>6</v>
      </c>
      <c r="B26" s="258" t="s">
        <v>394</v>
      </c>
      <c r="C26" s="102" t="str">
        <f>IF(LEN(VLOOKUP(B26,'2017 Stats'!$A$3:$J$539,3,FALSE))=0,"",VLOOKUP(B26,'2017 Stats'!$A$3:$J$539,3,FALSE))</f>
        <v>CTW</v>
      </c>
      <c r="D26" s="102" t="str">
        <f>IF(LEN(VLOOKUP(B26,'2017 Stats'!$A$3:$J$539,4,FALSE))=0,"",VLOOKUP(B26,'2017 Stats'!$A$3:$J$539,4,FALSE))</f>
        <v/>
      </c>
      <c r="E26" s="209">
        <f>VLOOKUP(B26,'2017 Stats'!$A$3:$J$539,10,FALSE)</f>
        <v>470400</v>
      </c>
      <c r="F26" s="102" t="str">
        <f>IF(LEN(VLOOKUP(B26,'2017 Stats'!$A$3:$J$539,2,FALSE))=0,"",VLOOKUP(B26,'2017 Stats'!$A$3:$J$539,2,FALSE))</f>
        <v>Dragons</v>
      </c>
      <c r="G26" s="365"/>
      <c r="H26" s="103" t="s">
        <v>392</v>
      </c>
      <c r="I26" s="218">
        <f>VLOOKUP($B26,'2017 Stats'!$A$3:$AS$538,39,FALSE)</f>
        <v>0</v>
      </c>
      <c r="J26" s="209">
        <f>VLOOKUP($B26,'2017 Stats'!$A$3:$AS$539,40,FALSE)</f>
        <v>0</v>
      </c>
      <c r="K26" s="213">
        <f>VLOOKUP($B26,'2017 Stats'!$A$3:$AS$539,41,FALSE)</f>
        <v>0</v>
      </c>
      <c r="L26" s="213">
        <f>VLOOKUP($B26,'2017 Stats'!$A$3:$AS$539,42,FALSE)</f>
        <v>0</v>
      </c>
      <c r="M26" s="214">
        <f>VLOOKUP($B26,'2017 Stats'!$A$3:$AS$539,43,FALSE)</f>
        <v>0</v>
      </c>
      <c r="N26" s="215">
        <f>VLOOKUP($B26,'2017 Stats'!$A$3:$AS$539,44,FALSE)</f>
        <v>0</v>
      </c>
      <c r="O26" s="219">
        <f>VLOOKUP($B26,'2017 Stats'!$A$3:$AS$539,45,FALSE)</f>
        <v>0</v>
      </c>
      <c r="Q26" s="371" t="str">
        <f>IF($G26="No","Omitted",IFERROR(VLOOKUP(F26,'Byes DRAW'!$C$7:$K$22,2,FALSE),"NIL"))</f>
        <v>Raiders</v>
      </c>
      <c r="R26" s="128" t="str">
        <f>IF($G26="No","Omitted",IFERROR(VLOOKUP(F26,'Byes DRAW'!$C$7:$K$22,3,FALSE),"NIL"))</f>
        <v>Panthers</v>
      </c>
      <c r="S26" s="128" t="str">
        <f>IF($H26="Yes","ORIGIN",IF($G26="No","Omitted",IFERROR(VLOOKUP(F26,'Byes DRAW'!$C$7:$K$22,4,FALSE),"NIL")))</f>
        <v>BYE</v>
      </c>
      <c r="T26" s="128" t="str">
        <f>IF($G26="No","Omitted",IFERROR(VLOOKUP(F26,'Byes DRAW'!$C$7:$K$22,5,FALSE),"NIL"))</f>
        <v>Bulldogs</v>
      </c>
      <c r="U26" s="128" t="str">
        <f>IF($G26="No","Omitted",IFERROR(VLOOKUP(F26,'Byes DRAW'!$C$7:$K$22,6,FALSE),"NIL"))</f>
        <v>Sea Eagles</v>
      </c>
      <c r="V26" s="128" t="str">
        <f>IF($G26="No","Omitted",IFERROR(VLOOKUP(F26,'Byes DRAW'!$C$7:$K$22,7,FALSE),"NIL"))</f>
        <v>Eels</v>
      </c>
      <c r="W26" s="128" t="str">
        <f>IF($H26="Yes","ORIGIN",IF($G26="No","Omitted",IFERROR(VLOOKUP(F26,'Byes DRAW'!$C$7:$K$22,8,FALSE),"NIL")))</f>
        <v>Storm</v>
      </c>
      <c r="X26" s="372" t="str">
        <f>IF($G26="No","Omitted",IFERROR(VLOOKUP(F26,'Byes DRAW'!$C$7:$K$22,9,FALSE),"NIL"))</f>
        <v>Tigers</v>
      </c>
      <c r="Y26" s="46"/>
      <c r="AA26" s="477" t="s">
        <v>272</v>
      </c>
      <c r="AB26" s="204" t="s">
        <v>4</v>
      </c>
      <c r="AC26" s="204" t="s">
        <v>6</v>
      </c>
      <c r="AD26" s="204" t="s">
        <v>8</v>
      </c>
      <c r="AE26" s="465">
        <v>16</v>
      </c>
      <c r="AF26" s="461">
        <v>47.625</v>
      </c>
      <c r="AG26" s="461">
        <v>79.1875</v>
      </c>
      <c r="AH26" s="462">
        <v>0.60142067876874505</v>
      </c>
      <c r="AI26" s="462">
        <v>0.65856353591160222</v>
      </c>
      <c r="AJ26" s="473">
        <v>422700</v>
      </c>
    </row>
    <row r="27" spans="1:36" s="44" customFormat="1">
      <c r="A27" s="101" t="s">
        <v>6</v>
      </c>
      <c r="B27" s="258" t="s">
        <v>499</v>
      </c>
      <c r="C27" s="102" t="str">
        <f>IF(LEN(VLOOKUP(B27,'2017 Stats'!$A$3:$J$539,3,FALSE))=0,"",VLOOKUP(B27,'2017 Stats'!$A$3:$J$539,3,FALSE))</f>
        <v>CTW</v>
      </c>
      <c r="D27" s="102" t="str">
        <f>IF(LEN(VLOOKUP(B27,'2017 Stats'!$A$3:$J$539,4,FALSE))=0,"",VLOOKUP(B27,'2017 Stats'!$A$3:$J$539,4,FALSE))</f>
        <v>2RF</v>
      </c>
      <c r="E27" s="209">
        <f>VLOOKUP(B27,'2017 Stats'!$A$3:$J$539,10,FALSE)</f>
        <v>192800</v>
      </c>
      <c r="F27" s="102" t="str">
        <f>IF(LEN(VLOOKUP(B27,'2017 Stats'!$A$3:$J$539,2,FALSE))=0,"",VLOOKUP(B27,'2017 Stats'!$A$3:$J$539,2,FALSE))</f>
        <v>Tigers</v>
      </c>
      <c r="G27" s="365"/>
      <c r="H27" s="103" t="s">
        <v>392</v>
      </c>
      <c r="I27" s="218">
        <f>VLOOKUP($B27,'2017 Stats'!$A$3:$AS$538,39,FALSE)</f>
        <v>0</v>
      </c>
      <c r="J27" s="209">
        <f>VLOOKUP($B27,'2017 Stats'!$A$3:$AS$539,40,FALSE)</f>
        <v>0</v>
      </c>
      <c r="K27" s="213">
        <f>VLOOKUP($B27,'2017 Stats'!$A$3:$AS$539,41,FALSE)</f>
        <v>0</v>
      </c>
      <c r="L27" s="213">
        <f>VLOOKUP($B27,'2017 Stats'!$A$3:$AS$539,42,FALSE)</f>
        <v>0</v>
      </c>
      <c r="M27" s="214">
        <f>VLOOKUP($B27,'2017 Stats'!$A$3:$AS$539,43,FALSE)</f>
        <v>0</v>
      </c>
      <c r="N27" s="215">
        <f>VLOOKUP($B27,'2017 Stats'!$A$3:$AS$539,44,FALSE)</f>
        <v>0</v>
      </c>
      <c r="O27" s="219">
        <f>VLOOKUP($B27,'2017 Stats'!$A$3:$AS$539,45,FALSE)</f>
        <v>0</v>
      </c>
      <c r="Q27" s="371" t="str">
        <f>IF($G27="No","Omitted",IFERROR(VLOOKUP(F27,'Byes DRAW'!$C$7:$K$22,2,FALSE),"NIL"))</f>
        <v>Panthers</v>
      </c>
      <c r="R27" s="128" t="str">
        <f>IF($G27="No","Omitted",IFERROR(VLOOKUP(F27,'Byes DRAW'!$C$7:$K$22,3,FALSE),"NIL"))</f>
        <v>Bullldogs</v>
      </c>
      <c r="S27" s="128" t="str">
        <f>IF($H27="Yes","ORIGIN",IF($G27="No","Omitted",IFERROR(VLOOKUP(F27,'Byes DRAW'!$C$7:$K$22,4,FALSE),"NIL")))</f>
        <v>Roosters</v>
      </c>
      <c r="T27" s="128" t="str">
        <f>IF($G27="No","Omitted",IFERROR(VLOOKUP(F27,'Byes DRAW'!$C$7:$K$22,5,FALSE),"NIL"))</f>
        <v>Sharks</v>
      </c>
      <c r="U27" s="128" t="str">
        <f>IF($G27="No","Omitted",IFERROR(VLOOKUP(F27,'Byes DRAW'!$C$7:$K$22,6,FALSE),"NIL"))</f>
        <v>Raiders</v>
      </c>
      <c r="V27" s="128" t="str">
        <f>IF($G27="No","Omitted",IFERROR(VLOOKUP(F27,'Byes DRAW'!$C$7:$K$22,7,FALSE),"NIL"))</f>
        <v>Titans</v>
      </c>
      <c r="W27" s="128" t="str">
        <f>IF($H27="Yes","ORIGIN",IF($G27="No","Omitted",IFERROR(VLOOKUP(F27,'Byes DRAW'!$C$7:$K$22,8,FALSE),"NIL")))</f>
        <v>BYE</v>
      </c>
      <c r="X27" s="372" t="str">
        <f>IF($G27="No","Omitted",IFERROR(VLOOKUP(F27,'Byes DRAW'!$C$7:$K$22,9,FALSE),"NIL"))</f>
        <v>Dragons</v>
      </c>
      <c r="Y27" s="46"/>
      <c r="AA27" s="477" t="s">
        <v>315</v>
      </c>
      <c r="AB27" s="204" t="s">
        <v>105</v>
      </c>
      <c r="AC27" s="204" t="s">
        <v>14</v>
      </c>
      <c r="AD27" s="204"/>
      <c r="AE27" s="465">
        <v>24</v>
      </c>
      <c r="AF27" s="461">
        <v>42.208333333333336</v>
      </c>
      <c r="AG27" s="461">
        <v>50</v>
      </c>
      <c r="AH27" s="462">
        <v>0.84416666666666662</v>
      </c>
      <c r="AI27" s="462">
        <v>0.77749360613810736</v>
      </c>
      <c r="AJ27" s="473">
        <v>374600</v>
      </c>
    </row>
    <row r="28" spans="1:36" s="44" customFormat="1">
      <c r="A28" s="101" t="s">
        <v>6</v>
      </c>
      <c r="B28" s="258" t="s">
        <v>251</v>
      </c>
      <c r="C28" s="102" t="str">
        <f>IF(LEN(VLOOKUP(B28,'2017 Stats'!$A$3:$J$539,3,FALSE))=0,"",VLOOKUP(B28,'2017 Stats'!$A$3:$J$539,3,FALSE))</f>
        <v>CTW</v>
      </c>
      <c r="D28" s="102" t="str">
        <f>IF(LEN(VLOOKUP(B28,'2017 Stats'!$A$3:$J$539,4,FALSE))=0,"",VLOOKUP(B28,'2017 Stats'!$A$3:$J$539,4,FALSE))</f>
        <v>FLB</v>
      </c>
      <c r="E28" s="209">
        <f>VLOOKUP(B28,'2017 Stats'!$A$3:$J$539,10,FALSE)</f>
        <v>279100</v>
      </c>
      <c r="F28" s="102" t="str">
        <f>IF(LEN(VLOOKUP(B28,'2017 Stats'!$A$3:$J$539,2,FALSE))=0,"",VLOOKUP(B28,'2017 Stats'!$A$3:$J$539,2,FALSE))</f>
        <v>Warriors</v>
      </c>
      <c r="G28" s="365"/>
      <c r="H28" s="103" t="s">
        <v>392</v>
      </c>
      <c r="I28" s="218">
        <f>VLOOKUP($B28,'2017 Stats'!$A$3:$AS$538,39,FALSE)</f>
        <v>0</v>
      </c>
      <c r="J28" s="209">
        <f>VLOOKUP($B28,'2017 Stats'!$A$3:$AS$539,40,FALSE)</f>
        <v>0</v>
      </c>
      <c r="K28" s="213">
        <f>VLOOKUP($B28,'2017 Stats'!$A$3:$AS$539,41,FALSE)</f>
        <v>0</v>
      </c>
      <c r="L28" s="213">
        <f>VLOOKUP($B28,'2017 Stats'!$A$3:$AS$539,42,FALSE)</f>
        <v>0</v>
      </c>
      <c r="M28" s="214">
        <f>VLOOKUP($B28,'2017 Stats'!$A$3:$AS$539,43,FALSE)</f>
        <v>0</v>
      </c>
      <c r="N28" s="215">
        <f>VLOOKUP($B28,'2017 Stats'!$A$3:$AS$539,44,FALSE)</f>
        <v>0</v>
      </c>
      <c r="O28" s="219">
        <f>VLOOKUP($B28,'2017 Stats'!$A$3:$AS$539,45,FALSE)</f>
        <v>0</v>
      </c>
      <c r="Q28" s="371" t="str">
        <f>IF($G28="No","Omitted",IFERROR(VLOOKUP(F28,'Byes DRAW'!$C$7:$K$22,2,FALSE),"NIL"))</f>
        <v>Eels</v>
      </c>
      <c r="R28" s="128" t="str">
        <f>IF($G28="No","Omitted",IFERROR(VLOOKUP(F28,'Byes DRAW'!$C$7:$K$22,3,FALSE),"NIL"))</f>
        <v>Rabbits</v>
      </c>
      <c r="S28" s="128" t="str">
        <f>IF($H28="Yes","ORIGIN",IF($G28="No","Omitted",IFERROR(VLOOKUP(F28,'Byes DRAW'!$C$7:$K$22,4,FALSE),"NIL")))</f>
        <v>BYE</v>
      </c>
      <c r="T28" s="128" t="str">
        <f>IF($G28="No","Omitted",IFERROR(VLOOKUP(F28,'Byes DRAW'!$C$7:$K$22,5,FALSE),"NIL"))</f>
        <v>Sea Eagles</v>
      </c>
      <c r="U28" s="128" t="str">
        <f>IF($G28="No","Omitted",IFERROR(VLOOKUP(F28,'Byes DRAW'!$C$7:$K$22,6,FALSE),"NIL"))</f>
        <v>Cowboys</v>
      </c>
      <c r="V28" s="128" t="str">
        <f>IF($G28="No","Omitted",IFERROR(VLOOKUP(F28,'Byes DRAW'!$C$7:$K$22,7,FALSE),"NIL"))</f>
        <v>Sharks</v>
      </c>
      <c r="W28" s="128" t="str">
        <f>IF($H28="Yes","ORIGIN",IF($G28="No","Omitted",IFERROR(VLOOKUP(F28,'Byes DRAW'!$C$7:$K$22,8,FALSE),"NIL")))</f>
        <v>Panthers</v>
      </c>
      <c r="X28" s="372" t="str">
        <f>IF($G28="No","Omitted",IFERROR(VLOOKUP(F28,'Byes DRAW'!$C$7:$K$22,9,FALSE),"NIL"))</f>
        <v>Broncos</v>
      </c>
      <c r="Y28" s="46"/>
      <c r="AA28" s="477" t="s">
        <v>246</v>
      </c>
      <c r="AB28" s="204" t="s">
        <v>23</v>
      </c>
      <c r="AC28" s="204" t="s">
        <v>6</v>
      </c>
      <c r="AD28" s="204"/>
      <c r="AE28" s="465">
        <v>13</v>
      </c>
      <c r="AF28" s="461">
        <v>46.53846153846154</v>
      </c>
      <c r="AG28" s="461">
        <v>75.769230769230774</v>
      </c>
      <c r="AH28" s="462">
        <v>0.6142131979695431</v>
      </c>
      <c r="AI28" s="462">
        <v>0.62992831541218641</v>
      </c>
      <c r="AJ28" s="473">
        <v>413000</v>
      </c>
    </row>
    <row r="29" spans="1:36" s="44" customFormat="1" ht="14.4">
      <c r="A29" s="104" t="s">
        <v>6</v>
      </c>
      <c r="B29" s="105" t="s">
        <v>1133</v>
      </c>
      <c r="C29" s="105" t="str">
        <f>IF(LEN(VLOOKUP(B29,'2017 Stats'!$A$3:$J$539,3,FALSE))=0,"",VLOOKUP(B29,'2017 Stats'!$A$3:$J$539,3,FALSE))</f>
        <v>CTW</v>
      </c>
      <c r="D29" s="105" t="str">
        <f>IF(LEN(VLOOKUP(B29,'2017 Stats'!$A$3:$J$539,4,FALSE))=0,"",VLOOKUP(B29,'2017 Stats'!$A$3:$J$539,4,FALSE))</f>
        <v/>
      </c>
      <c r="E29" s="210">
        <f>VLOOKUP(B29,'2017 Stats'!$A$3:$J$539,10,FALSE)</f>
        <v>164600</v>
      </c>
      <c r="F29" s="105" t="str">
        <f>IF(LEN(VLOOKUP(B29,'2017 Stats'!$A$3:$J$539,2,FALSE))=0,"",VLOOKUP(B29,'2017 Stats'!$A$3:$J$539,2,FALSE))</f>
        <v>Sharks</v>
      </c>
      <c r="G29" s="366"/>
      <c r="H29" s="113" t="s">
        <v>392</v>
      </c>
      <c r="I29" s="383">
        <f>VLOOKUP($B29,'2017 Stats'!$A$3:$AS$538,39,FALSE)</f>
        <v>0</v>
      </c>
      <c r="J29" s="210">
        <f>VLOOKUP($B29,'2017 Stats'!$A$3:$AS$539,40,FALSE)</f>
        <v>0</v>
      </c>
      <c r="K29" s="384">
        <f>VLOOKUP($B29,'2017 Stats'!$A$3:$AS$539,41,FALSE)</f>
        <v>0</v>
      </c>
      <c r="L29" s="384">
        <f>VLOOKUP($B29,'2017 Stats'!$A$3:$AS$539,42,FALSE)</f>
        <v>0</v>
      </c>
      <c r="M29" s="385">
        <f>VLOOKUP($B29,'2017 Stats'!$A$3:$AS$539,43,FALSE)</f>
        <v>0</v>
      </c>
      <c r="N29" s="386">
        <f>VLOOKUP($B29,'2017 Stats'!$A$3:$AS$539,44,FALSE)</f>
        <v>0</v>
      </c>
      <c r="O29" s="387">
        <f>VLOOKUP($B29,'2017 Stats'!$A$3:$AS$539,45,FALSE)</f>
        <v>0</v>
      </c>
      <c r="Q29" s="371" t="str">
        <f>IF($G29="No","Omitted",IFERROR(VLOOKUP(F29,'Byes DRAW'!$C$7:$K$22,2,FALSE),"NIL"))</f>
        <v>Bulldogs</v>
      </c>
      <c r="R29" s="128" t="str">
        <f>IF($G29="No","Omitted",IFERROR(VLOOKUP(F29,'Byes DRAW'!$C$7:$K$22,3,FALSE),"NIL"))</f>
        <v>Knights</v>
      </c>
      <c r="S29" s="128" t="str">
        <f>IF($H29="Yes","ORIGIN",IF($G29="No","Omitted",IFERROR(VLOOKUP(F29,'Byes DRAW'!$C$7:$K$22,4,FALSE),"NIL")))</f>
        <v>Rabbits</v>
      </c>
      <c r="T29" s="128" t="str">
        <f>IF($G29="No","Omitted",IFERROR(VLOOKUP(F29,'Byes DRAW'!$C$7:$K$22,5,FALSE),"NIL"))</f>
        <v>Tigers</v>
      </c>
      <c r="U29" s="128" t="str">
        <f>IF($G29="No","Omitted",IFERROR(VLOOKUP(F29,'Byes DRAW'!$C$7:$K$22,6,FALSE),"NIL"))</f>
        <v>Broncos</v>
      </c>
      <c r="V29" s="128" t="str">
        <f>IF($G29="No","Omitted",IFERROR(VLOOKUP(F29,'Byes DRAW'!$C$7:$K$22,7,FALSE),"NIL"))</f>
        <v>Warriors</v>
      </c>
      <c r="W29" s="128" t="str">
        <f>IF($H29="Yes","ORIGIN",IF($G29="No","Omitted",IFERROR(VLOOKUP(F29,'Byes DRAW'!$C$7:$K$22,8,FALSE),"NIL")))</f>
        <v>BYE</v>
      </c>
      <c r="X29" s="372" t="str">
        <f>IF($G29="No","Omitted",IFERROR(VLOOKUP(F29,'Byes DRAW'!$C$7:$K$22,9,FALSE),"NIL"))</f>
        <v>Panthers</v>
      </c>
      <c r="Y29" s="46"/>
      <c r="AA29" s="477" t="s">
        <v>159</v>
      </c>
      <c r="AB29" s="204" t="s">
        <v>104</v>
      </c>
      <c r="AC29" s="204" t="s">
        <v>6</v>
      </c>
      <c r="AD29" s="204"/>
      <c r="AE29" s="465">
        <v>23</v>
      </c>
      <c r="AF29" s="461">
        <v>41.304347826086953</v>
      </c>
      <c r="AG29" s="461">
        <v>79.608695652173907</v>
      </c>
      <c r="AH29" s="462">
        <v>0.5188421627525942</v>
      </c>
      <c r="AI29" s="462">
        <v>0.57455540355677159</v>
      </c>
      <c r="AJ29" s="473">
        <v>366600</v>
      </c>
    </row>
    <row r="30" spans="1:36" s="44" customFormat="1" ht="14.4">
      <c r="A30" s="104" t="s">
        <v>6</v>
      </c>
      <c r="B30" s="105" t="s">
        <v>57</v>
      </c>
      <c r="C30" s="105" t="str">
        <f>IF(LEN(VLOOKUP(B30,'2017 Stats'!$A$3:$J$539,3,FALSE))=0,"",VLOOKUP(B30,'2017 Stats'!$A$3:$J$539,3,FALSE))</f>
        <v>CTW</v>
      </c>
      <c r="D30" s="105" t="str">
        <f>IF(LEN(VLOOKUP(B30,'2017 Stats'!$A$3:$J$539,4,FALSE))=0,"",VLOOKUP(B30,'2017 Stats'!$A$3:$J$539,4,FALSE))</f>
        <v>FLB</v>
      </c>
      <c r="E30" s="210">
        <f>VLOOKUP(B30,'2017 Stats'!$A$3:$J$539,10,FALSE)</f>
        <v>338200</v>
      </c>
      <c r="F30" s="105" t="str">
        <f>IF(LEN(VLOOKUP(B30,'2017 Stats'!$A$3:$J$539,2,FALSE))=0,"",VLOOKUP(B30,'2017 Stats'!$A$3:$J$539,2,FALSE))</f>
        <v>Bulldogs</v>
      </c>
      <c r="G30" s="366" t="s">
        <v>391</v>
      </c>
      <c r="H30" s="106" t="s">
        <v>392</v>
      </c>
      <c r="I30" s="383">
        <f>VLOOKUP($B30,'2017 Stats'!$A$3:$AS$538,39,FALSE)</f>
        <v>0</v>
      </c>
      <c r="J30" s="210">
        <f>VLOOKUP($B30,'2017 Stats'!$A$3:$AS$539,40,FALSE)</f>
        <v>0</v>
      </c>
      <c r="K30" s="384">
        <f>VLOOKUP($B30,'2017 Stats'!$A$3:$AS$539,41,FALSE)</f>
        <v>0</v>
      </c>
      <c r="L30" s="384">
        <f>VLOOKUP($B30,'2017 Stats'!$A$3:$AS$539,42,FALSE)</f>
        <v>0</v>
      </c>
      <c r="M30" s="385">
        <f>VLOOKUP($B30,'2017 Stats'!$A$3:$AS$539,43,FALSE)</f>
        <v>0</v>
      </c>
      <c r="N30" s="386">
        <f>VLOOKUP($B30,'2017 Stats'!$A$3:$AS$539,44,FALSE)</f>
        <v>0</v>
      </c>
      <c r="O30" s="387">
        <f>VLOOKUP($B30,'2017 Stats'!$A$3:$AS$539,45,FALSE)</f>
        <v>0</v>
      </c>
      <c r="Q30" s="371" t="str">
        <f>IF($G30="No","Omitted",IFERROR(VLOOKUP(F30,'Byes DRAW'!$C$7:$K$22,2,FALSE),"NIL"))</f>
        <v>Sharks</v>
      </c>
      <c r="R30" s="128" t="str">
        <f>IF($G30="No","Omitted",IFERROR(VLOOKUP(F30,'Byes DRAW'!$C$7:$K$22,3,FALSE),"NIL"))</f>
        <v>Tigers</v>
      </c>
      <c r="S30" s="128" t="str">
        <f>IF($H30="Yes","ORIGIN",IF($G30="No","Omitted",IFERROR(VLOOKUP(F30,'Byes DRAW'!$C$7:$K$22,4,FALSE),"NIL")))</f>
        <v>BYE</v>
      </c>
      <c r="T30" s="128" t="str">
        <f>IF($G30="No","Omitted",IFERROR(VLOOKUP(F30,'Byes DRAW'!$C$7:$K$22,5,FALSE),"NIL"))</f>
        <v>Dragons</v>
      </c>
      <c r="U30" s="128" t="str">
        <f>IF($G30="No","Omitted",IFERROR(VLOOKUP(F30,'Byes DRAW'!$C$7:$K$22,6,FALSE),"NIL"))</f>
        <v>Titans</v>
      </c>
      <c r="V30" s="128" t="str">
        <f>IF($G30="No","Omitted",IFERROR(VLOOKUP(F30,'Byes DRAW'!$C$7:$K$22,7,FALSE),"NIL"))</f>
        <v>Knights</v>
      </c>
      <c r="W30" s="128" t="str">
        <f>IF($H30="Yes","ORIGIN",IF($G30="No","Omitted",IFERROR(VLOOKUP(F30,'Byes DRAW'!$C$7:$K$22,8,FALSE),"NIL")))</f>
        <v>Raiders</v>
      </c>
      <c r="X30" s="372" t="str">
        <f>IF($G30="No","Omitted",IFERROR(VLOOKUP(F30,'Byes DRAW'!$C$7:$K$22,9,FALSE),"NIL"))</f>
        <v>Rabbits</v>
      </c>
      <c r="Y30" s="46"/>
      <c r="AA30" s="477" t="s">
        <v>62</v>
      </c>
      <c r="AB30" s="204" t="s">
        <v>53</v>
      </c>
      <c r="AC30" s="204" t="s">
        <v>14</v>
      </c>
      <c r="AD30" s="204"/>
      <c r="AE30" s="465">
        <v>24</v>
      </c>
      <c r="AF30" s="461">
        <v>51.458333333333336</v>
      </c>
      <c r="AG30" s="461">
        <v>53.375</v>
      </c>
      <c r="AH30" s="462">
        <v>0.96409055425448864</v>
      </c>
      <c r="AI30" s="462">
        <v>1.1122448979591837</v>
      </c>
      <c r="AJ30" s="473">
        <v>456700</v>
      </c>
    </row>
    <row r="31" spans="1:36" s="44" customFormat="1" ht="14.4">
      <c r="A31" s="104" t="s">
        <v>6</v>
      </c>
      <c r="B31" s="105" t="s">
        <v>1085</v>
      </c>
      <c r="C31" s="105" t="str">
        <f>IF(LEN(VLOOKUP(B31,'2017 Stats'!$A$3:$J$539,3,FALSE))=0,"",VLOOKUP(B31,'2017 Stats'!$A$3:$J$539,3,FALSE))</f>
        <v>CTW</v>
      </c>
      <c r="D31" s="105" t="str">
        <f>IF(LEN(VLOOKUP(B31,'2017 Stats'!$A$3:$J$539,4,FALSE))=0,"",VLOOKUP(B31,'2017 Stats'!$A$3:$J$539,4,FALSE))</f>
        <v>FLB</v>
      </c>
      <c r="E31" s="210">
        <f>VLOOKUP(B31,'2017 Stats'!$A$3:$J$539,10,FALSE)</f>
        <v>164600</v>
      </c>
      <c r="F31" s="105" t="str">
        <f>IF(LEN(VLOOKUP(B31,'2017 Stats'!$A$3:$J$539,2,FALSE))=0,"",VLOOKUP(B31,'2017 Stats'!$A$3:$J$539,2,FALSE))</f>
        <v>Dragons</v>
      </c>
      <c r="G31" s="366" t="s">
        <v>392</v>
      </c>
      <c r="H31" s="106" t="s">
        <v>392</v>
      </c>
      <c r="I31" s="383">
        <f>VLOOKUP($B31,'2017 Stats'!$A$3:$AS$538,39,FALSE)</f>
        <v>0</v>
      </c>
      <c r="J31" s="210">
        <f>VLOOKUP($B31,'2017 Stats'!$A$3:$AS$539,40,FALSE)</f>
        <v>0</v>
      </c>
      <c r="K31" s="384">
        <f>VLOOKUP($B31,'2017 Stats'!$A$3:$AS$539,41,FALSE)</f>
        <v>0</v>
      </c>
      <c r="L31" s="384">
        <f>VLOOKUP($B31,'2017 Stats'!$A$3:$AS$539,42,FALSE)</f>
        <v>0</v>
      </c>
      <c r="M31" s="385">
        <f>VLOOKUP($B31,'2017 Stats'!$A$3:$AS$539,43,FALSE)</f>
        <v>0</v>
      </c>
      <c r="N31" s="386">
        <f>VLOOKUP($B31,'2017 Stats'!$A$3:$AS$539,44,FALSE)</f>
        <v>0</v>
      </c>
      <c r="O31" s="387">
        <f>VLOOKUP($B31,'2017 Stats'!$A$3:$AS$539,45,FALSE)</f>
        <v>0</v>
      </c>
      <c r="Q31" s="371" t="str">
        <f>IF($G31="No","Omitted",IFERROR(VLOOKUP(F31,'Byes DRAW'!$C$7:$K$22,2,FALSE),"NIL"))</f>
        <v>Omitted</v>
      </c>
      <c r="R31" s="128" t="str">
        <f>IF($G31="No","Omitted",IFERROR(VLOOKUP(F31,'Byes DRAW'!$C$7:$K$22,3,FALSE),"NIL"))</f>
        <v>Omitted</v>
      </c>
      <c r="S31" s="128" t="str">
        <f>IF($H31="Yes","ORIGIN",IF($G31="No","Omitted",IFERROR(VLOOKUP(F31,'Byes DRAW'!$C$7:$K$22,4,FALSE),"NIL")))</f>
        <v>Omitted</v>
      </c>
      <c r="T31" s="128" t="str">
        <f>IF($G31="No","Omitted",IFERROR(VLOOKUP(F31,'Byes DRAW'!$C$7:$K$22,5,FALSE),"NIL"))</f>
        <v>Omitted</v>
      </c>
      <c r="U31" s="128" t="str">
        <f>IF($G31="No","Omitted",IFERROR(VLOOKUP(F31,'Byes DRAW'!$C$7:$K$22,6,FALSE),"NIL"))</f>
        <v>Omitted</v>
      </c>
      <c r="V31" s="128" t="str">
        <f>IF($G31="No","Omitted",IFERROR(VLOOKUP(F31,'Byes DRAW'!$C$7:$K$22,7,FALSE),"NIL"))</f>
        <v>Omitted</v>
      </c>
      <c r="W31" s="128" t="str">
        <f>IF($H31="Yes","ORIGIN",IF($G31="No","Omitted",IFERROR(VLOOKUP(F31,'Byes DRAW'!$C$7:$K$22,8,FALSE),"NIL")))</f>
        <v>Omitted</v>
      </c>
      <c r="X31" s="372" t="str">
        <f>IF($G31="No","Omitted",IFERROR(VLOOKUP(F31,'Byes DRAW'!$C$7:$K$22,9,FALSE),"NIL"))</f>
        <v>Omitted</v>
      </c>
      <c r="Y31" s="46"/>
      <c r="AA31" s="477" t="s">
        <v>63</v>
      </c>
      <c r="AB31" s="204" t="s">
        <v>53</v>
      </c>
      <c r="AC31" s="204" t="s">
        <v>6</v>
      </c>
      <c r="AD31" s="204"/>
      <c r="AE31" s="465">
        <v>12</v>
      </c>
      <c r="AF31" s="461">
        <v>40.166666666666664</v>
      </c>
      <c r="AG31" s="461">
        <v>80.666666666666671</v>
      </c>
      <c r="AH31" s="462">
        <v>0.49793388429752067</v>
      </c>
      <c r="AI31" s="462">
        <v>0.63593750000000004</v>
      </c>
      <c r="AJ31" s="473">
        <v>356500</v>
      </c>
    </row>
    <row r="32" spans="1:36" s="44" customFormat="1">
      <c r="A32" s="114"/>
      <c r="B32" s="115"/>
      <c r="C32" s="115"/>
      <c r="D32" s="115"/>
      <c r="E32" s="212"/>
      <c r="F32" s="115"/>
      <c r="G32" s="367"/>
      <c r="H32" s="116"/>
      <c r="I32" s="223"/>
      <c r="J32" s="116"/>
      <c r="K32" s="116"/>
      <c r="L32" s="116"/>
      <c r="M32" s="117"/>
      <c r="N32" s="117"/>
      <c r="O32" s="221" t="s">
        <v>770</v>
      </c>
      <c r="P32" s="84"/>
      <c r="Q32" s="373">
        <f>COUNTA(Q25:Q31)-COUNTIF(Q25:Q31,"NIL")-COUNTIF(Q25:Q31,"BYE")-COUNTIF(Q25:Q31,"ORIGIN")-COUNTIF(Q25:Q31,"Omitted")</f>
        <v>6</v>
      </c>
      <c r="R32" s="91">
        <f>COUNTA(R25:R31)-COUNTIF(R25:R31,"NIL")-COUNTIF(R25:R31,"BYE")-COUNTIF(R25:R31,"ORIGIN")-COUNTIF(R25:R31,"Omitted")</f>
        <v>6</v>
      </c>
      <c r="S32" s="91">
        <f t="shared" ref="S32:X32" si="23">COUNTA(S25:S31)-COUNTIF(S25:S31,"NIL")-COUNTIF(S25:S31,"BYE")-COUNTIF(S25:S31,"ORIGIN")-COUNTIF(S25:S31,"Omitted")</f>
        <v>3</v>
      </c>
      <c r="T32" s="91">
        <f t="shared" si="23"/>
        <v>6</v>
      </c>
      <c r="U32" s="91">
        <f t="shared" si="23"/>
        <v>6</v>
      </c>
      <c r="V32" s="91">
        <f t="shared" si="23"/>
        <v>6</v>
      </c>
      <c r="W32" s="91">
        <f t="shared" si="23"/>
        <v>3</v>
      </c>
      <c r="X32" s="374">
        <f t="shared" si="23"/>
        <v>6</v>
      </c>
      <c r="Y32" s="46"/>
      <c r="AA32" s="477" t="s">
        <v>27</v>
      </c>
      <c r="AB32" s="204" t="s">
        <v>4</v>
      </c>
      <c r="AC32" s="204" t="s">
        <v>3</v>
      </c>
      <c r="AD32" s="204"/>
      <c r="AE32" s="465">
        <v>19</v>
      </c>
      <c r="AF32" s="461">
        <v>45.631578947368418</v>
      </c>
      <c r="AG32" s="461">
        <v>77.473684210526315</v>
      </c>
      <c r="AH32" s="462">
        <v>0.58899456521739135</v>
      </c>
      <c r="AI32" s="462">
        <v>0.63631436314363143</v>
      </c>
      <c r="AJ32" s="473">
        <v>405000</v>
      </c>
    </row>
    <row r="33" spans="1:36" s="44" customFormat="1">
      <c r="A33" s="101" t="s">
        <v>3</v>
      </c>
      <c r="B33" s="102" t="s">
        <v>331</v>
      </c>
      <c r="C33" s="102" t="str">
        <f>IF(LEN(VLOOKUP(B33,'2017 Stats'!$A$3:$J$539,3,FALSE))=0,"",VLOOKUP(B33,'2017 Stats'!$A$3:$J$539,3,FALSE))</f>
        <v>FLB</v>
      </c>
      <c r="D33" s="102" t="str">
        <f>IF(LEN(VLOOKUP(B33,'2017 Stats'!$A$3:$J$539,4,FALSE))=0,"",VLOOKUP(B33,'2017 Stats'!$A$3:$J$539,4,FALSE))</f>
        <v/>
      </c>
      <c r="E33" s="209">
        <f>VLOOKUP(B33,'2017 Stats'!$A$3:$J$539,10,FALSE)</f>
        <v>599700</v>
      </c>
      <c r="F33" s="102" t="str">
        <f>IF(LEN(VLOOKUP(B33,'2017 Stats'!$A$3:$J$539,2,FALSE))=0,"",VLOOKUP(B33,'2017 Stats'!$A$3:$J$539,2,FALSE))</f>
        <v>Roosters</v>
      </c>
      <c r="G33" s="365" t="s">
        <v>391</v>
      </c>
      <c r="H33" s="111" t="s">
        <v>391</v>
      </c>
      <c r="I33" s="218">
        <f>VLOOKUP($B33,'2017 Stats'!$A$3:$AS$538,39,FALSE)</f>
        <v>0</v>
      </c>
      <c r="J33" s="209">
        <f>VLOOKUP($B33,'2017 Stats'!$A$3:$AS$539,40,FALSE)</f>
        <v>0</v>
      </c>
      <c r="K33" s="213">
        <f>VLOOKUP($B33,'2017 Stats'!$A$3:$AS$539,41,FALSE)</f>
        <v>0</v>
      </c>
      <c r="L33" s="213">
        <f>VLOOKUP($B33,'2017 Stats'!$A$3:$AS$539,42,FALSE)</f>
        <v>0</v>
      </c>
      <c r="M33" s="214">
        <f>VLOOKUP($B33,'2017 Stats'!$A$3:$AS$539,43,FALSE)</f>
        <v>0</v>
      </c>
      <c r="N33" s="215">
        <f>VLOOKUP($B33,'2017 Stats'!$A$3:$AS$539,44,FALSE)</f>
        <v>0</v>
      </c>
      <c r="O33" s="219">
        <f>VLOOKUP($B33,'2017 Stats'!$A$3:$AS$539,45,FALSE)</f>
        <v>0</v>
      </c>
      <c r="Q33" s="371" t="str">
        <f>IF($G33="No","Omitted",IFERROR(VLOOKUP(F33,'Byes DRAW'!$C$7:$K$22,2,FALSE),"NIL"))</f>
        <v>Broncos</v>
      </c>
      <c r="R33" s="128" t="str">
        <f>IF($G33="No","Omitted",IFERROR(VLOOKUP(F33,'Byes DRAW'!$C$7:$K$22,3,FALSE),"NIL"))</f>
        <v>Titans</v>
      </c>
      <c r="S33" s="128" t="str">
        <f>IF($H33="Yes","ORIGIN",IF($G33="No","Omitted",IFERROR(VLOOKUP(F33,'Byes DRAW'!$C$7:$K$22,4,FALSE),"NIL")))</f>
        <v>ORIGIN</v>
      </c>
      <c r="T33" s="128" t="str">
        <f>IF($G33="No","Omitted",IFERROR(VLOOKUP(F33,'Byes DRAW'!$C$7:$K$22,5,FALSE),"NIL"))</f>
        <v>Knights</v>
      </c>
      <c r="U33" s="128" t="str">
        <f>IF($G33="No","Omitted",IFERROR(VLOOKUP(F33,'Byes DRAW'!$C$7:$K$22,6,FALSE),"NIL"))</f>
        <v>Panthers</v>
      </c>
      <c r="V33" s="128" t="str">
        <f>IF($G33="No","Omitted",IFERROR(VLOOKUP(F33,'Byes DRAW'!$C$7:$K$22,7,FALSE),"NIL"))</f>
        <v>Storm</v>
      </c>
      <c r="W33" s="128" t="str">
        <f>IF($H33="Yes","ORIGIN",IF($G33="No","Omitted",IFERROR(VLOOKUP(F33,'Byes DRAW'!$C$7:$K$22,8,FALSE),"NIL")))</f>
        <v>ORIGIN</v>
      </c>
      <c r="X33" s="372" t="str">
        <f>IF($G33="No","Omitted",IFERROR(VLOOKUP(F33,'Byes DRAW'!$C$7:$K$22,9,FALSE),"NIL"))</f>
        <v>Titans</v>
      </c>
      <c r="Y33" s="46"/>
      <c r="AA33" s="477" t="s">
        <v>201</v>
      </c>
      <c r="AB33" s="204" t="s">
        <v>22</v>
      </c>
      <c r="AC33" s="204" t="s">
        <v>14</v>
      </c>
      <c r="AD33" s="204"/>
      <c r="AE33" s="465">
        <v>23</v>
      </c>
      <c r="AF33" s="461">
        <v>36.565217391304351</v>
      </c>
      <c r="AG33" s="461">
        <v>39.652173913043477</v>
      </c>
      <c r="AH33" s="462">
        <v>0.92214912280701755</v>
      </c>
      <c r="AI33" s="462">
        <v>0.99651162790697678</v>
      </c>
      <c r="AJ33" s="473">
        <v>324500</v>
      </c>
    </row>
    <row r="34" spans="1:36" s="44" customFormat="1" ht="14.4">
      <c r="A34" s="104" t="s">
        <v>3</v>
      </c>
      <c r="B34" s="105" t="s">
        <v>513</v>
      </c>
      <c r="C34" s="105" t="str">
        <f>IF(LEN(VLOOKUP(B34,'2017 Stats'!$A$3:$J$539,3,FALSE))=0,"",VLOOKUP(B34,'2017 Stats'!$A$3:$J$539,3,FALSE))</f>
        <v>FLB</v>
      </c>
      <c r="D34" s="105" t="str">
        <f>IF(LEN(VLOOKUP(B34,'2017 Stats'!$A$3:$J$539,4,FALSE))=0,"",VLOOKUP(B34,'2017 Stats'!$A$3:$J$539,4,FALSE))</f>
        <v/>
      </c>
      <c r="E34" s="210">
        <f>VLOOKUP(B34,'2017 Stats'!$A$3:$J$539,10,FALSE)</f>
        <v>419900</v>
      </c>
      <c r="F34" s="105" t="str">
        <f>IF(LEN(VLOOKUP(B34,'2017 Stats'!$A$3:$J$539,2,FALSE))=0,"",VLOOKUP(B34,'2017 Stats'!$A$3:$J$539,2,FALSE))</f>
        <v>Knights</v>
      </c>
      <c r="G34" s="366"/>
      <c r="H34" s="113" t="s">
        <v>392</v>
      </c>
      <c r="I34" s="383">
        <f>VLOOKUP($B34,'2017 Stats'!$A$3:$AS$538,39,FALSE)</f>
        <v>0</v>
      </c>
      <c r="J34" s="210">
        <f>VLOOKUP($B34,'2017 Stats'!$A$3:$AS$539,40,FALSE)</f>
        <v>0</v>
      </c>
      <c r="K34" s="384">
        <f>VLOOKUP($B34,'2017 Stats'!$A$3:$AS$539,41,FALSE)</f>
        <v>0</v>
      </c>
      <c r="L34" s="384">
        <f>VLOOKUP($B34,'2017 Stats'!$A$3:$AS$539,42,FALSE)</f>
        <v>0</v>
      </c>
      <c r="M34" s="385">
        <f>VLOOKUP($B34,'2017 Stats'!$A$3:$AS$539,43,FALSE)</f>
        <v>0</v>
      </c>
      <c r="N34" s="386">
        <f>VLOOKUP($B34,'2017 Stats'!$A$3:$AS$539,44,FALSE)</f>
        <v>0</v>
      </c>
      <c r="O34" s="387">
        <f>VLOOKUP($B34,'2017 Stats'!$A$3:$AS$539,45,FALSE)</f>
        <v>0</v>
      </c>
      <c r="Q34" s="371" t="str">
        <f>IF($G34="No","Omitted",IFERROR(VLOOKUP(F34,'Byes DRAW'!$C$7:$K$22,2,FALSE),"NIL"))</f>
        <v>Titans</v>
      </c>
      <c r="R34" s="128" t="str">
        <f>IF($G34="No","Omitted",IFERROR(VLOOKUP(F34,'Byes DRAW'!$C$7:$K$22,3,FALSE),"NIL"))</f>
        <v>Sharks</v>
      </c>
      <c r="S34" s="128" t="str">
        <f>IF($H34="Yes","ORIGIN",IF($G34="No","Omitted",IFERROR(VLOOKUP(F34,'Byes DRAW'!$C$7:$K$22,4,FALSE),"NIL")))</f>
        <v>Eels</v>
      </c>
      <c r="T34" s="128" t="str">
        <f>IF($G34="No","Omitted",IFERROR(VLOOKUP(F34,'Byes DRAW'!$C$7:$K$22,5,FALSE),"NIL"))</f>
        <v>Roosters</v>
      </c>
      <c r="U34" s="128" t="str">
        <f>IF($G34="No","Omitted",IFERROR(VLOOKUP(F34,'Byes DRAW'!$C$7:$K$22,6,FALSE),"NIL"))</f>
        <v>Storm</v>
      </c>
      <c r="V34" s="128" t="str">
        <f>IF($G34="No","Omitted",IFERROR(VLOOKUP(F34,'Byes DRAW'!$C$7:$K$22,7,FALSE),"NIL"))</f>
        <v>Bulldogs</v>
      </c>
      <c r="W34" s="128" t="str">
        <f>IF($H34="Yes","ORIGIN",IF($G34="No","Omitted",IFERROR(VLOOKUP(F34,'Byes DRAW'!$C$7:$K$22,8,FALSE),"NIL")))</f>
        <v>BYE</v>
      </c>
      <c r="X34" s="372" t="str">
        <f>IF($G34="No","Omitted",IFERROR(VLOOKUP(F34,'Byes DRAW'!$C$7:$K$22,9,FALSE),"NIL"))</f>
        <v>Eels</v>
      </c>
      <c r="Y34" s="46"/>
      <c r="AA34" s="477" t="s">
        <v>786</v>
      </c>
      <c r="AB34" s="204" t="s">
        <v>106</v>
      </c>
      <c r="AC34" s="204" t="s">
        <v>14</v>
      </c>
      <c r="AD34" s="204"/>
      <c r="AE34" s="465">
        <v>15</v>
      </c>
      <c r="AF34" s="461">
        <v>40.133333333333333</v>
      </c>
      <c r="AG34" s="461">
        <v>49.266666666666666</v>
      </c>
      <c r="AH34" s="462">
        <v>0.81461434370771313</v>
      </c>
      <c r="AI34" s="462">
        <v>0</v>
      </c>
      <c r="AJ34" s="473">
        <v>356200</v>
      </c>
    </row>
    <row r="35" spans="1:36" s="44" customFormat="1" ht="16.2" thickBot="1">
      <c r="A35" s="121"/>
      <c r="B35" s="122"/>
      <c r="C35" s="122"/>
      <c r="D35" s="122"/>
      <c r="E35" s="122"/>
      <c r="F35" s="122"/>
      <c r="G35" s="122"/>
      <c r="H35" s="123"/>
      <c r="I35" s="225"/>
      <c r="J35" s="123"/>
      <c r="K35" s="123"/>
      <c r="L35" s="123"/>
      <c r="M35" s="124"/>
      <c r="N35" s="124"/>
      <c r="O35" s="226" t="s">
        <v>769</v>
      </c>
      <c r="P35" s="84"/>
      <c r="Q35" s="373">
        <f>COUNTA(Q33:Q34)-COUNTIF(Q33:Q34,"NIL")-COUNTIF(Q33:Q34,"BYE")-COUNTIF(Q33:Q34,"ORIGIN")-COUNTIF(Q33:Q34,"Omitted")</f>
        <v>2</v>
      </c>
      <c r="R35" s="389">
        <f t="shared" ref="R35:X35" si="24">COUNTA(R33:R34)-COUNTIF(R33:R34,"NIL")-COUNTIF(R33:R34,"BYE")-COUNTIF(R33:R34,"ORIGIN")-COUNTIF(R33:R34,"Omitted")</f>
        <v>2</v>
      </c>
      <c r="S35" s="389">
        <f t="shared" si="24"/>
        <v>1</v>
      </c>
      <c r="T35" s="389">
        <f t="shared" si="24"/>
        <v>2</v>
      </c>
      <c r="U35" s="389">
        <f t="shared" si="24"/>
        <v>2</v>
      </c>
      <c r="V35" s="389">
        <f t="shared" si="24"/>
        <v>2</v>
      </c>
      <c r="W35" s="389">
        <f t="shared" si="24"/>
        <v>0</v>
      </c>
      <c r="X35" s="390">
        <f t="shared" si="24"/>
        <v>2</v>
      </c>
      <c r="Y35" s="46"/>
      <c r="AA35" s="477" t="s">
        <v>449</v>
      </c>
      <c r="AB35" s="204" t="s">
        <v>55</v>
      </c>
      <c r="AC35" s="204" t="s">
        <v>397</v>
      </c>
      <c r="AD35" s="204"/>
      <c r="AE35" s="465">
        <v>18</v>
      </c>
      <c r="AF35" s="461">
        <v>42.444444444444443</v>
      </c>
      <c r="AG35" s="461">
        <v>64.611111111111114</v>
      </c>
      <c r="AH35" s="462">
        <v>0.65692175408426479</v>
      </c>
      <c r="AI35" s="462">
        <v>0</v>
      </c>
      <c r="AJ35" s="473">
        <v>376700</v>
      </c>
    </row>
    <row r="36" spans="1:36" s="44" customFormat="1" ht="16.2" thickBot="1">
      <c r="A36" s="54"/>
      <c r="B36" s="45"/>
      <c r="C36" s="56"/>
      <c r="D36" s="45"/>
      <c r="E36" s="57"/>
      <c r="F36" s="254" t="s">
        <v>817</v>
      </c>
      <c r="G36" s="254"/>
      <c r="H36" s="93">
        <f>COUNTIF(H4:H34,"Yes")</f>
        <v>3</v>
      </c>
      <c r="I36" s="229"/>
      <c r="J36" s="227"/>
      <c r="K36" s="227"/>
      <c r="L36" s="227"/>
      <c r="M36" s="227"/>
      <c r="N36" s="227"/>
      <c r="O36" s="228" t="s">
        <v>776</v>
      </c>
      <c r="Q36" s="375">
        <f>Q6+Q11+Q18+Q21+Q24+Q32+Q35</f>
        <v>23</v>
      </c>
      <c r="R36" s="376">
        <f t="shared" ref="R36:X36" si="25">R6+R11+R18+R21+R24+R32+R35</f>
        <v>23</v>
      </c>
      <c r="S36" s="376">
        <f t="shared" si="25"/>
        <v>11</v>
      </c>
      <c r="T36" s="376">
        <f t="shared" si="25"/>
        <v>23</v>
      </c>
      <c r="U36" s="376">
        <f t="shared" si="25"/>
        <v>23</v>
      </c>
      <c r="V36" s="376">
        <f t="shared" si="25"/>
        <v>23</v>
      </c>
      <c r="W36" s="376">
        <f t="shared" si="25"/>
        <v>9</v>
      </c>
      <c r="X36" s="377">
        <f t="shared" si="25"/>
        <v>23</v>
      </c>
      <c r="Y36" s="46"/>
      <c r="AA36" s="477" t="s">
        <v>1047</v>
      </c>
      <c r="AB36" s="204" t="s">
        <v>22</v>
      </c>
      <c r="AC36" s="204" t="s">
        <v>37</v>
      </c>
      <c r="AD36" s="204"/>
      <c r="AE36" s="465"/>
      <c r="AF36" s="461"/>
      <c r="AG36" s="461"/>
      <c r="AH36" s="462"/>
      <c r="AI36" s="462"/>
      <c r="AJ36" s="473">
        <v>164600</v>
      </c>
    </row>
    <row r="37" spans="1:36" s="47" customFormat="1" ht="30.75" customHeight="1" thickTop="1" thickBot="1">
      <c r="A37" s="55"/>
      <c r="B37" s="48"/>
      <c r="C37" s="59"/>
      <c r="D37" s="48"/>
      <c r="E37" s="58"/>
      <c r="F37" s="48"/>
      <c r="G37" s="48"/>
      <c r="H37" s="255"/>
      <c r="I37" s="256" t="s">
        <v>539</v>
      </c>
      <c r="J37" s="257">
        <f>SUM(E4:E34)</f>
        <v>9498800</v>
      </c>
      <c r="K37" s="90"/>
      <c r="L37" s="90"/>
      <c r="M37" s="49"/>
      <c r="N37" s="50"/>
      <c r="Y37" s="51"/>
      <c r="AA37" s="477" t="s">
        <v>857</v>
      </c>
      <c r="AB37" s="204" t="s">
        <v>106</v>
      </c>
      <c r="AC37" s="204" t="s">
        <v>37</v>
      </c>
      <c r="AD37" s="204" t="s">
        <v>1045</v>
      </c>
      <c r="AE37" s="177">
        <v>0</v>
      </c>
      <c r="AF37" s="461">
        <v>0</v>
      </c>
      <c r="AG37" s="461"/>
      <c r="AH37" s="462">
        <v>0</v>
      </c>
      <c r="AI37" s="462">
        <v>0</v>
      </c>
      <c r="AJ37" s="473">
        <v>164600</v>
      </c>
    </row>
    <row r="38" spans="1:36" ht="30" customHeight="1">
      <c r="E38" s="240"/>
      <c r="F38" s="241"/>
      <c r="G38" s="241"/>
      <c r="H38" s="241"/>
      <c r="I38" s="242" t="s">
        <v>1134</v>
      </c>
      <c r="J38" s="237">
        <v>9400000</v>
      </c>
      <c r="K38" s="250"/>
      <c r="Q38" s="154"/>
      <c r="R38" s="160" t="s">
        <v>777</v>
      </c>
      <c r="AA38" s="477" t="s">
        <v>291</v>
      </c>
      <c r="AB38" s="204" t="s">
        <v>657</v>
      </c>
      <c r="AC38" s="204" t="s">
        <v>8</v>
      </c>
      <c r="AD38" s="204"/>
      <c r="AE38" s="465">
        <v>2</v>
      </c>
      <c r="AF38" s="461">
        <v>13</v>
      </c>
      <c r="AG38" s="461">
        <v>19</v>
      </c>
      <c r="AH38" s="462">
        <v>0.68421052631578949</v>
      </c>
      <c r="AI38" s="462">
        <v>0</v>
      </c>
      <c r="AJ38" s="473">
        <v>177300</v>
      </c>
    </row>
    <row r="39" spans="1:36" ht="20.25" customHeight="1">
      <c r="E39" s="243"/>
      <c r="F39" s="244"/>
      <c r="G39" s="244"/>
      <c r="H39" s="244"/>
      <c r="I39" s="245" t="s">
        <v>1135</v>
      </c>
      <c r="J39" s="238">
        <v>0</v>
      </c>
      <c r="K39" s="251"/>
      <c r="Q39" s="158"/>
      <c r="R39" s="160" t="s">
        <v>778</v>
      </c>
      <c r="AA39" s="477" t="s">
        <v>292</v>
      </c>
      <c r="AB39" s="204" t="s">
        <v>23</v>
      </c>
      <c r="AC39" s="204" t="s">
        <v>14</v>
      </c>
      <c r="AD39" s="204"/>
      <c r="AE39" s="465">
        <v>20</v>
      </c>
      <c r="AF39" s="461">
        <v>46.6</v>
      </c>
      <c r="AG39" s="461">
        <v>49.95</v>
      </c>
      <c r="AH39" s="462">
        <v>0.93293293293293289</v>
      </c>
      <c r="AI39" s="462">
        <v>1.1042253521126761</v>
      </c>
      <c r="AJ39" s="473">
        <v>413600</v>
      </c>
    </row>
    <row r="40" spans="1:36" ht="24" customHeight="1">
      <c r="E40" s="243"/>
      <c r="F40" s="244"/>
      <c r="G40" s="244"/>
      <c r="H40" s="244"/>
      <c r="I40" s="246" t="s">
        <v>816</v>
      </c>
      <c r="J40" s="253"/>
      <c r="K40" s="251"/>
      <c r="O40" s="6"/>
      <c r="P40" s="6"/>
      <c r="Q40" s="159"/>
      <c r="R40" s="160" t="s">
        <v>779</v>
      </c>
      <c r="S40" s="6"/>
      <c r="T40" s="155"/>
      <c r="U40" s="6"/>
      <c r="V40" s="6"/>
      <c r="W40" s="6"/>
      <c r="X40" s="6"/>
      <c r="AA40" s="477" t="s">
        <v>293</v>
      </c>
      <c r="AB40" s="204" t="s">
        <v>23</v>
      </c>
      <c r="AC40" s="204" t="s">
        <v>8</v>
      </c>
      <c r="AD40" s="204"/>
      <c r="AE40" s="465">
        <v>23</v>
      </c>
      <c r="AF40" s="461">
        <v>40.304347826086953</v>
      </c>
      <c r="AG40" s="461">
        <v>50.434782608695649</v>
      </c>
      <c r="AH40" s="462">
        <v>0.79913793103448272</v>
      </c>
      <c r="AI40" s="462">
        <v>0.93431372549019609</v>
      </c>
      <c r="AJ40" s="473">
        <v>357700</v>
      </c>
    </row>
    <row r="41" spans="1:36" ht="27" customHeight="1">
      <c r="E41" s="243"/>
      <c r="F41" s="244"/>
      <c r="G41" s="244"/>
      <c r="H41" s="244"/>
      <c r="I41" s="247" t="str">
        <f>IF(J41&gt;=0,"Trades are great, you're good to go!","Oh no, you're broke, TRY AGAIN!!")</f>
        <v>Oh no, you're broke, TRY AGAIN!!</v>
      </c>
      <c r="J41" s="239">
        <f>J38+J39-J37</f>
        <v>-98800</v>
      </c>
      <c r="K41" s="251"/>
      <c r="O41" s="6"/>
      <c r="P41" s="6"/>
      <c r="Q41" s="6"/>
      <c r="R41" s="6"/>
      <c r="S41" s="6"/>
      <c r="T41" s="6"/>
      <c r="U41" s="6"/>
      <c r="V41" s="6"/>
      <c r="W41" s="6"/>
      <c r="X41" s="6"/>
      <c r="AA41" s="477" t="s">
        <v>430</v>
      </c>
      <c r="AB41" s="204" t="s">
        <v>24</v>
      </c>
      <c r="AC41" s="204" t="s">
        <v>37</v>
      </c>
      <c r="AD41" s="204"/>
      <c r="AE41" s="465">
        <v>17</v>
      </c>
      <c r="AF41" s="461">
        <v>44.647058823529413</v>
      </c>
      <c r="AG41" s="461">
        <v>78.588235294117652</v>
      </c>
      <c r="AH41" s="462">
        <v>0.56811377245508987</v>
      </c>
      <c r="AI41" s="462">
        <v>0.56534954407294835</v>
      </c>
      <c r="AJ41" s="473">
        <v>396200</v>
      </c>
    </row>
    <row r="42" spans="1:36" ht="16.2" thickBot="1">
      <c r="E42" s="248"/>
      <c r="F42" s="249"/>
      <c r="G42" s="249"/>
      <c r="H42" s="249"/>
      <c r="I42" s="249"/>
      <c r="J42" s="249"/>
      <c r="K42" s="252"/>
      <c r="O42" s="6"/>
      <c r="P42" s="6"/>
      <c r="Q42" s="514" t="s">
        <v>1137</v>
      </c>
      <c r="R42" s="6"/>
      <c r="S42" s="6"/>
      <c r="T42" s="6"/>
      <c r="U42" s="6"/>
      <c r="V42" s="6"/>
      <c r="W42" s="6"/>
      <c r="X42" s="6"/>
      <c r="AA42" s="477" t="s">
        <v>426</v>
      </c>
      <c r="AB42" s="204" t="s">
        <v>31</v>
      </c>
      <c r="AC42" s="204" t="s">
        <v>397</v>
      </c>
      <c r="AD42" s="204" t="s">
        <v>1045</v>
      </c>
      <c r="AE42" s="465">
        <v>9</v>
      </c>
      <c r="AF42" s="461">
        <v>35.333333333333336</v>
      </c>
      <c r="AG42" s="461">
        <v>53.555555555555557</v>
      </c>
      <c r="AH42" s="462">
        <v>0.65975103734439833</v>
      </c>
      <c r="AI42" s="462">
        <v>0.55238095238095242</v>
      </c>
      <c r="AJ42" s="473">
        <v>313600</v>
      </c>
    </row>
    <row r="43" spans="1:36">
      <c r="F43" s="7"/>
      <c r="O43" s="6"/>
      <c r="P43" s="6"/>
      <c r="Q43" s="506"/>
      <c r="R43" s="507"/>
      <c r="S43" s="507"/>
      <c r="T43" s="507"/>
      <c r="U43" s="507"/>
      <c r="V43" s="507"/>
      <c r="W43" s="507"/>
      <c r="X43" s="508"/>
      <c r="AA43" s="477" t="s">
        <v>421</v>
      </c>
      <c r="AB43" s="204" t="s">
        <v>566</v>
      </c>
      <c r="AC43" s="204" t="s">
        <v>8</v>
      </c>
      <c r="AD43" s="204" t="s">
        <v>6</v>
      </c>
      <c r="AE43" s="465">
        <v>21</v>
      </c>
      <c r="AF43" s="461">
        <v>18.80952380952381</v>
      </c>
      <c r="AG43" s="461">
        <v>30.19047619047619</v>
      </c>
      <c r="AH43" s="462">
        <v>0.62302839116719244</v>
      </c>
      <c r="AI43" s="462">
        <v>0.43472317156527684</v>
      </c>
      <c r="AJ43" s="473">
        <v>192800</v>
      </c>
    </row>
    <row r="44" spans="1:36">
      <c r="F44" s="7"/>
      <c r="O44" s="6"/>
      <c r="P44" s="6"/>
      <c r="Q44" s="509"/>
      <c r="R44" s="127"/>
      <c r="S44" s="127"/>
      <c r="T44" s="127"/>
      <c r="U44" s="127"/>
      <c r="V44" s="127"/>
      <c r="W44" s="127"/>
      <c r="X44" s="510"/>
      <c r="AA44" s="477" t="s">
        <v>316</v>
      </c>
      <c r="AB44" s="204" t="s">
        <v>82</v>
      </c>
      <c r="AC44" s="204" t="s">
        <v>8</v>
      </c>
      <c r="AD44" s="204"/>
      <c r="AE44" s="465">
        <v>23</v>
      </c>
      <c r="AF44" s="461">
        <v>64.565217391304344</v>
      </c>
      <c r="AG44" s="461">
        <v>67.347826086956516</v>
      </c>
      <c r="AH44" s="462">
        <v>0.95868302130406713</v>
      </c>
      <c r="AI44" s="462">
        <v>1.0469238790406674</v>
      </c>
      <c r="AJ44" s="473">
        <v>573000</v>
      </c>
    </row>
    <row r="45" spans="1:36" ht="16.2" thickBot="1">
      <c r="A45" s="61" t="s">
        <v>540</v>
      </c>
      <c r="B45" s="4"/>
      <c r="C45" s="60"/>
      <c r="D45" s="4"/>
      <c r="E45" s="1"/>
      <c r="F45" s="1"/>
      <c r="G45" s="1"/>
      <c r="H45" s="5"/>
      <c r="I45" s="5"/>
      <c r="J45" s="5"/>
      <c r="K45" s="5"/>
      <c r="L45" s="5"/>
      <c r="M45" s="5"/>
      <c r="N45" s="5"/>
      <c r="O45" s="6"/>
      <c r="P45" s="6"/>
      <c r="Q45" s="511"/>
      <c r="R45" s="512"/>
      <c r="S45" s="512"/>
      <c r="T45" s="512"/>
      <c r="U45" s="512"/>
      <c r="V45" s="512"/>
      <c r="W45" s="512"/>
      <c r="X45" s="513"/>
      <c r="AA45" s="477" t="s">
        <v>30</v>
      </c>
      <c r="AB45" s="204" t="s">
        <v>104</v>
      </c>
      <c r="AC45" s="204" t="s">
        <v>14</v>
      </c>
      <c r="AD45" s="204"/>
      <c r="AE45" s="465">
        <v>19</v>
      </c>
      <c r="AF45" s="461">
        <v>27.894736842105264</v>
      </c>
      <c r="AG45" s="461">
        <v>28.105263157894736</v>
      </c>
      <c r="AH45" s="462">
        <v>0.99250936329588013</v>
      </c>
      <c r="AI45" s="462">
        <v>0.96383647798742134</v>
      </c>
      <c r="AJ45" s="473">
        <v>247600</v>
      </c>
    </row>
    <row r="46" spans="1:36" ht="14.4">
      <c r="A46" s="483" t="s">
        <v>543</v>
      </c>
      <c r="B46" s="484"/>
      <c r="C46" s="484"/>
      <c r="D46" s="484"/>
      <c r="E46" s="484"/>
      <c r="F46" s="484"/>
      <c r="G46" s="484"/>
      <c r="H46" s="484"/>
      <c r="I46" s="484"/>
      <c r="J46" s="484"/>
      <c r="K46" s="484"/>
      <c r="L46" s="484"/>
      <c r="M46" s="484"/>
      <c r="N46" s="484"/>
      <c r="O46" s="6"/>
      <c r="P46" s="6"/>
      <c r="Q46" s="6"/>
      <c r="R46" s="6"/>
      <c r="S46" s="6"/>
      <c r="T46" s="6"/>
      <c r="U46" s="6"/>
      <c r="V46" s="6"/>
      <c r="W46" s="6"/>
      <c r="X46" s="6"/>
      <c r="AA46" s="477" t="s">
        <v>247</v>
      </c>
      <c r="AB46" s="204" t="s">
        <v>28</v>
      </c>
      <c r="AC46" s="204" t="s">
        <v>8</v>
      </c>
      <c r="AD46" s="204" t="s">
        <v>397</v>
      </c>
      <c r="AE46" s="465">
        <v>16</v>
      </c>
      <c r="AF46" s="461">
        <v>54.875</v>
      </c>
      <c r="AG46" s="461">
        <v>70.8125</v>
      </c>
      <c r="AH46" s="462">
        <v>0.77493380406001766</v>
      </c>
      <c r="AI46" s="462">
        <v>0.82867448151487821</v>
      </c>
      <c r="AJ46" s="473">
        <v>487000</v>
      </c>
    </row>
    <row r="47" spans="1:36" ht="16.2" thickBot="1">
      <c r="O47" s="6"/>
      <c r="P47" s="6"/>
      <c r="Q47" s="514" t="s">
        <v>1138</v>
      </c>
      <c r="R47" s="6"/>
      <c r="S47" s="6"/>
      <c r="T47" s="155"/>
      <c r="U47" s="155"/>
      <c r="V47" s="6"/>
      <c r="W47" s="6"/>
      <c r="X47" s="155"/>
      <c r="AA47" s="477" t="s">
        <v>379</v>
      </c>
      <c r="AB47" s="204" t="s">
        <v>55</v>
      </c>
      <c r="AC47" s="204" t="s">
        <v>8</v>
      </c>
      <c r="AD47" s="204"/>
      <c r="AE47" s="465">
        <v>22</v>
      </c>
      <c r="AF47" s="461">
        <v>45.272727272727273</v>
      </c>
      <c r="AG47" s="461">
        <v>48.454545454545453</v>
      </c>
      <c r="AH47" s="462">
        <v>0.93433395872420266</v>
      </c>
      <c r="AI47" s="462">
        <v>0.96327683615819204</v>
      </c>
      <c r="AJ47" s="473">
        <v>401800</v>
      </c>
    </row>
    <row r="48" spans="1:36" ht="14.4">
      <c r="A48" s="485" t="s">
        <v>541</v>
      </c>
      <c r="B48" s="486"/>
      <c r="C48" s="486"/>
      <c r="D48" s="486"/>
      <c r="E48" s="486"/>
      <c r="F48" s="486"/>
      <c r="G48" s="486"/>
      <c r="H48" s="486"/>
      <c r="I48" s="486"/>
      <c r="J48" s="65"/>
      <c r="K48" s="189"/>
      <c r="L48" s="189"/>
      <c r="O48" s="6"/>
      <c r="P48" s="6"/>
      <c r="Q48" s="506"/>
      <c r="R48" s="507"/>
      <c r="S48" s="507"/>
      <c r="T48" s="507"/>
      <c r="U48" s="507"/>
      <c r="V48" s="507"/>
      <c r="W48" s="507"/>
      <c r="X48" s="508"/>
      <c r="AA48" s="477" t="s">
        <v>181</v>
      </c>
      <c r="AB48" s="204" t="s">
        <v>657</v>
      </c>
      <c r="AC48" s="204" t="s">
        <v>14</v>
      </c>
      <c r="AD48" s="204"/>
      <c r="AE48" s="465">
        <v>18</v>
      </c>
      <c r="AF48" s="461">
        <v>31.777777777777779</v>
      </c>
      <c r="AG48" s="461">
        <v>33.111111111111114</v>
      </c>
      <c r="AH48" s="462">
        <v>0.95973154362416102</v>
      </c>
      <c r="AI48" s="462">
        <v>0.92900302114803623</v>
      </c>
      <c r="AJ48" s="473">
        <v>282000</v>
      </c>
    </row>
    <row r="49" spans="1:36" ht="14.4">
      <c r="A49" s="487" t="s">
        <v>542</v>
      </c>
      <c r="B49" s="488"/>
      <c r="C49" s="488"/>
      <c r="D49" s="488"/>
      <c r="E49" s="488"/>
      <c r="F49" s="488"/>
      <c r="G49" s="488"/>
      <c r="H49" s="488"/>
      <c r="I49" s="488"/>
      <c r="J49" s="66"/>
      <c r="K49" s="190"/>
      <c r="L49" s="190"/>
      <c r="O49" s="6"/>
      <c r="P49" s="6"/>
      <c r="Q49" s="509"/>
      <c r="R49" s="127"/>
      <c r="S49" s="127"/>
      <c r="T49" s="127"/>
      <c r="U49" s="127"/>
      <c r="V49" s="127"/>
      <c r="W49" s="127"/>
      <c r="X49" s="510"/>
      <c r="AA49" s="477" t="s">
        <v>422</v>
      </c>
      <c r="AB49" s="204" t="s">
        <v>657</v>
      </c>
      <c r="AC49" s="204" t="s">
        <v>8</v>
      </c>
      <c r="AD49" s="204" t="s">
        <v>14</v>
      </c>
      <c r="AE49" s="465">
        <v>21</v>
      </c>
      <c r="AF49" s="461">
        <v>64.523809523809518</v>
      </c>
      <c r="AG49" s="461">
        <v>69.952380952380949</v>
      </c>
      <c r="AH49" s="462">
        <v>0.92239618788291355</v>
      </c>
      <c r="AI49" s="462">
        <v>1.0305938812237552</v>
      </c>
      <c r="AJ49" s="473">
        <v>572600</v>
      </c>
    </row>
    <row r="50" spans="1:36" ht="16.2" thickBot="1">
      <c r="O50" s="6"/>
      <c r="P50" s="6"/>
      <c r="Q50" s="511"/>
      <c r="R50" s="512"/>
      <c r="S50" s="512"/>
      <c r="T50" s="512"/>
      <c r="U50" s="512"/>
      <c r="V50" s="512"/>
      <c r="W50" s="512"/>
      <c r="X50" s="513"/>
      <c r="AA50" s="477" t="s">
        <v>183</v>
      </c>
      <c r="AB50" s="204" t="s">
        <v>657</v>
      </c>
      <c r="AC50" s="204" t="s">
        <v>14</v>
      </c>
      <c r="AD50" s="204"/>
      <c r="AE50" s="465">
        <v>22</v>
      </c>
      <c r="AF50" s="461">
        <v>42.363636363636367</v>
      </c>
      <c r="AG50" s="461">
        <v>41.5</v>
      </c>
      <c r="AH50" s="462">
        <v>1.0208105147864184</v>
      </c>
      <c r="AI50" s="462">
        <v>0.9288214702450408</v>
      </c>
      <c r="AJ50" s="473">
        <v>376000</v>
      </c>
    </row>
    <row r="51" spans="1:36">
      <c r="F51" s="7"/>
      <c r="O51" s="6"/>
      <c r="P51" s="6"/>
      <c r="Q51" s="155"/>
      <c r="R51" s="155"/>
      <c r="S51" s="155"/>
      <c r="T51" s="155"/>
      <c r="U51" s="155"/>
      <c r="V51" s="155"/>
      <c r="W51" s="6"/>
      <c r="X51" s="6"/>
      <c r="AA51" s="477" t="s">
        <v>697</v>
      </c>
      <c r="AB51" s="204" t="s">
        <v>657</v>
      </c>
      <c r="AC51" s="204" t="s">
        <v>6</v>
      </c>
      <c r="AD51" s="204"/>
      <c r="AE51" s="465">
        <v>10</v>
      </c>
      <c r="AF51" s="461">
        <v>27.2</v>
      </c>
      <c r="AG51" s="461">
        <v>80</v>
      </c>
      <c r="AH51" s="462">
        <v>0.34</v>
      </c>
      <c r="AI51" s="462">
        <v>0</v>
      </c>
      <c r="AJ51" s="473">
        <v>241400</v>
      </c>
    </row>
    <row r="52" spans="1:36">
      <c r="O52" s="6"/>
      <c r="P52" s="6"/>
      <c r="Q52" s="6"/>
      <c r="R52" s="6"/>
      <c r="S52" s="6"/>
      <c r="T52" s="6"/>
      <c r="U52" s="6"/>
      <c r="V52" s="6"/>
      <c r="W52" s="6"/>
      <c r="X52" s="6"/>
      <c r="AA52" s="477" t="s">
        <v>698</v>
      </c>
      <c r="AB52" s="204" t="s">
        <v>107</v>
      </c>
      <c r="AC52" s="204" t="s">
        <v>8</v>
      </c>
      <c r="AD52" s="204"/>
      <c r="AE52" s="465">
        <v>2</v>
      </c>
      <c r="AF52" s="461">
        <v>20</v>
      </c>
      <c r="AG52" s="461">
        <v>17</v>
      </c>
      <c r="AH52" s="462">
        <v>1.1764705882352942</v>
      </c>
      <c r="AI52" s="462">
        <v>1.0714285714285714</v>
      </c>
      <c r="AJ52" s="473">
        <v>192800</v>
      </c>
    </row>
    <row r="53" spans="1:36">
      <c r="O53" s="6"/>
      <c r="P53" s="6"/>
      <c r="Q53" s="6"/>
      <c r="R53" s="362"/>
      <c r="S53" s="362"/>
      <c r="T53" s="6"/>
      <c r="U53" s="6"/>
      <c r="V53" s="6"/>
      <c r="W53" s="6"/>
      <c r="X53" s="6"/>
      <c r="AA53" s="477" t="s">
        <v>160</v>
      </c>
      <c r="AB53" s="204" t="s">
        <v>104</v>
      </c>
      <c r="AC53" s="204" t="s">
        <v>14</v>
      </c>
      <c r="AD53" s="204"/>
      <c r="AE53" s="465">
        <v>24</v>
      </c>
      <c r="AF53" s="461">
        <v>47.708333333333336</v>
      </c>
      <c r="AG53" s="461">
        <v>51.833333333333336</v>
      </c>
      <c r="AH53" s="462">
        <v>0.92041800643086813</v>
      </c>
      <c r="AI53" s="462">
        <v>0.91958041958041958</v>
      </c>
      <c r="AJ53" s="473">
        <v>423400</v>
      </c>
    </row>
    <row r="54" spans="1:36">
      <c r="O54" s="6"/>
      <c r="P54" s="6"/>
      <c r="Q54" s="6"/>
      <c r="R54" s="155"/>
      <c r="S54" s="155"/>
      <c r="T54" s="6"/>
      <c r="U54" s="6"/>
      <c r="V54" s="155"/>
      <c r="W54" s="6"/>
      <c r="X54" s="6"/>
      <c r="AA54" s="477" t="s">
        <v>451</v>
      </c>
      <c r="AB54" s="204" t="s">
        <v>55</v>
      </c>
      <c r="AC54" s="204" t="s">
        <v>8</v>
      </c>
      <c r="AD54" s="204" t="s">
        <v>6</v>
      </c>
      <c r="AE54" s="465">
        <v>16</v>
      </c>
      <c r="AF54" s="461">
        <v>46.125</v>
      </c>
      <c r="AG54" s="461">
        <v>68.8125</v>
      </c>
      <c r="AH54" s="462">
        <v>0.67029972752043598</v>
      </c>
      <c r="AI54" s="462">
        <v>0.83098591549295775</v>
      </c>
      <c r="AJ54" s="473">
        <v>409400</v>
      </c>
    </row>
    <row r="55" spans="1:36">
      <c r="O55" s="6"/>
      <c r="P55" s="6"/>
      <c r="Q55" s="6"/>
      <c r="R55" s="362"/>
      <c r="S55" s="362"/>
      <c r="T55" s="6"/>
      <c r="U55" s="6"/>
      <c r="V55" s="6"/>
      <c r="W55" s="6"/>
      <c r="X55" s="6"/>
      <c r="AA55" s="477" t="s">
        <v>452</v>
      </c>
      <c r="AB55" s="204" t="s">
        <v>31</v>
      </c>
      <c r="AC55" s="204" t="s">
        <v>6</v>
      </c>
      <c r="AD55" s="204"/>
      <c r="AE55" s="177">
        <v>0</v>
      </c>
      <c r="AF55" s="461">
        <v>0</v>
      </c>
      <c r="AG55" s="461"/>
      <c r="AH55" s="462">
        <v>0</v>
      </c>
      <c r="AI55" s="462">
        <v>0</v>
      </c>
      <c r="AJ55" s="473">
        <v>164600</v>
      </c>
    </row>
    <row r="56" spans="1:36">
      <c r="O56" s="6"/>
      <c r="P56" s="6"/>
      <c r="Q56" s="6"/>
      <c r="R56" s="6"/>
      <c r="S56" s="6"/>
      <c r="T56" s="6"/>
      <c r="U56" s="6"/>
      <c r="V56" s="6"/>
      <c r="W56" s="6"/>
      <c r="X56" s="6"/>
      <c r="AA56" s="477" t="s">
        <v>161</v>
      </c>
      <c r="AB56" s="204" t="s">
        <v>106</v>
      </c>
      <c r="AC56" s="204" t="s">
        <v>8</v>
      </c>
      <c r="AD56" s="204" t="s">
        <v>1045</v>
      </c>
      <c r="AE56" s="465">
        <v>12</v>
      </c>
      <c r="AF56" s="461">
        <v>29.333333333333332</v>
      </c>
      <c r="AG56" s="461">
        <v>50</v>
      </c>
      <c r="AH56" s="462">
        <v>0.58666666666666667</v>
      </c>
      <c r="AI56" s="462">
        <v>0.96071044133476857</v>
      </c>
      <c r="AJ56" s="473">
        <v>260300</v>
      </c>
    </row>
    <row r="57" spans="1:36">
      <c r="O57" s="6"/>
      <c r="P57" s="6"/>
      <c r="Q57" s="6"/>
      <c r="R57" s="155"/>
      <c r="S57" s="155"/>
      <c r="T57" s="6"/>
      <c r="U57" s="6"/>
      <c r="V57" s="155"/>
      <c r="W57" s="6"/>
      <c r="X57" s="6"/>
      <c r="AA57" s="477" t="s">
        <v>453</v>
      </c>
      <c r="AB57" s="204" t="s">
        <v>104</v>
      </c>
      <c r="AC57" s="204" t="s">
        <v>6</v>
      </c>
      <c r="AD57" s="204" t="s">
        <v>8</v>
      </c>
      <c r="AE57" s="177">
        <v>0</v>
      </c>
      <c r="AF57" s="461">
        <v>0</v>
      </c>
      <c r="AG57" s="461"/>
      <c r="AH57" s="462">
        <v>0</v>
      </c>
      <c r="AI57" s="462">
        <v>0</v>
      </c>
      <c r="AJ57" s="473">
        <v>164600</v>
      </c>
    </row>
    <row r="58" spans="1:36">
      <c r="O58" s="6"/>
      <c r="P58" s="6"/>
      <c r="Q58" s="6"/>
      <c r="R58" s="6"/>
      <c r="S58" s="6"/>
      <c r="T58" s="6"/>
      <c r="U58" s="6"/>
      <c r="V58" s="6"/>
      <c r="W58" s="6"/>
      <c r="X58" s="6"/>
      <c r="AA58" s="477" t="s">
        <v>1048</v>
      </c>
      <c r="AB58" s="204" t="s">
        <v>31</v>
      </c>
      <c r="AC58" s="204" t="s">
        <v>6</v>
      </c>
      <c r="AD58" s="204" t="s">
        <v>3</v>
      </c>
      <c r="AE58" s="177"/>
      <c r="AF58" s="461"/>
      <c r="AG58" s="461"/>
      <c r="AH58" s="462"/>
      <c r="AI58" s="462"/>
      <c r="AJ58" s="473">
        <v>177300</v>
      </c>
    </row>
    <row r="59" spans="1:36">
      <c r="O59" s="6"/>
      <c r="P59" s="6"/>
      <c r="Q59" s="6"/>
      <c r="R59" s="6"/>
      <c r="S59" s="6"/>
      <c r="T59" s="6"/>
      <c r="U59" s="6"/>
      <c r="V59" s="6"/>
      <c r="W59" s="6"/>
      <c r="X59" s="6"/>
      <c r="AA59" s="477" t="s">
        <v>294</v>
      </c>
      <c r="AB59" s="204" t="s">
        <v>23</v>
      </c>
      <c r="AC59" s="204" t="s">
        <v>6</v>
      </c>
      <c r="AD59" s="204"/>
      <c r="AE59" s="465">
        <v>20</v>
      </c>
      <c r="AF59" s="461">
        <v>55.35</v>
      </c>
      <c r="AG59" s="461">
        <v>79.05</v>
      </c>
      <c r="AH59" s="462">
        <v>0.70018975332068312</v>
      </c>
      <c r="AI59" s="462">
        <v>0.5888689407540395</v>
      </c>
      <c r="AJ59" s="473">
        <v>491200</v>
      </c>
    </row>
    <row r="60" spans="1:36">
      <c r="O60" s="6"/>
      <c r="P60" s="6"/>
      <c r="Q60" s="6"/>
      <c r="R60" s="155"/>
      <c r="S60" s="155"/>
      <c r="T60" s="6"/>
      <c r="U60" s="6"/>
      <c r="V60" s="155"/>
      <c r="W60" s="6"/>
      <c r="X60" s="6"/>
      <c r="AA60" s="477" t="s">
        <v>248</v>
      </c>
      <c r="AB60" s="204" t="s">
        <v>24</v>
      </c>
      <c r="AC60" s="204" t="s">
        <v>8</v>
      </c>
      <c r="AD60" s="204" t="s">
        <v>6</v>
      </c>
      <c r="AE60" s="465">
        <v>22</v>
      </c>
      <c r="AF60" s="461">
        <v>37.227272727272727</v>
      </c>
      <c r="AG60" s="461">
        <v>54.590909090909093</v>
      </c>
      <c r="AH60" s="462">
        <v>0.68193172356369691</v>
      </c>
      <c r="AI60" s="462">
        <v>0.77319587628865982</v>
      </c>
      <c r="AJ60" s="473">
        <v>330400</v>
      </c>
    </row>
    <row r="61" spans="1:36">
      <c r="O61" s="6"/>
      <c r="P61" s="6"/>
      <c r="Q61" s="6"/>
      <c r="R61" s="362"/>
      <c r="S61" s="362"/>
      <c r="T61" s="6"/>
      <c r="U61" s="6"/>
      <c r="V61" s="6"/>
      <c r="W61" s="6"/>
      <c r="X61" s="6"/>
      <c r="AA61" s="477" t="s">
        <v>318</v>
      </c>
      <c r="AB61" s="204" t="s">
        <v>105</v>
      </c>
      <c r="AC61" s="204" t="s">
        <v>397</v>
      </c>
      <c r="AD61" s="204"/>
      <c r="AE61" s="177">
        <v>5</v>
      </c>
      <c r="AF61" s="461">
        <v>0.81</v>
      </c>
      <c r="AG61" s="461">
        <v>5.2799999999999994</v>
      </c>
      <c r="AH61" s="462">
        <v>0.5757575757575758</v>
      </c>
      <c r="AI61" s="462">
        <v>0.5757575757575758</v>
      </c>
      <c r="AJ61" s="473">
        <v>164600</v>
      </c>
    </row>
    <row r="62" spans="1:36">
      <c r="O62" s="6"/>
      <c r="P62" s="6"/>
      <c r="Q62" s="6"/>
      <c r="R62" s="363"/>
      <c r="S62" s="362"/>
      <c r="T62" s="6"/>
      <c r="U62" s="6"/>
      <c r="V62" s="361"/>
      <c r="W62" s="6"/>
      <c r="X62" s="6"/>
      <c r="AA62" s="477" t="s">
        <v>249</v>
      </c>
      <c r="AB62" s="204" t="s">
        <v>566</v>
      </c>
      <c r="AC62" s="204" t="s">
        <v>37</v>
      </c>
      <c r="AD62" s="204"/>
      <c r="AE62" s="465">
        <v>24</v>
      </c>
      <c r="AF62" s="461">
        <v>61.75</v>
      </c>
      <c r="AG62" s="461">
        <v>80.458333333333329</v>
      </c>
      <c r="AH62" s="462">
        <v>0.76747799067840494</v>
      </c>
      <c r="AI62" s="462">
        <v>0.68851351351351353</v>
      </c>
      <c r="AJ62" s="473">
        <v>548000</v>
      </c>
    </row>
    <row r="63" spans="1:36">
      <c r="O63" s="6"/>
      <c r="P63" s="6"/>
      <c r="Q63" s="6"/>
      <c r="R63" s="155"/>
      <c r="S63" s="155"/>
      <c r="T63" s="155"/>
      <c r="U63" s="6"/>
      <c r="V63" s="155"/>
      <c r="W63" s="6"/>
      <c r="X63" s="6"/>
      <c r="AA63" s="477" t="s">
        <v>454</v>
      </c>
      <c r="AB63" s="204" t="s">
        <v>53</v>
      </c>
      <c r="AC63" s="204" t="s">
        <v>397</v>
      </c>
      <c r="AD63" s="204"/>
      <c r="AE63" s="177">
        <v>1</v>
      </c>
      <c r="AF63" s="461">
        <v>0</v>
      </c>
      <c r="AG63" s="461">
        <v>28</v>
      </c>
      <c r="AH63" s="462">
        <v>2</v>
      </c>
      <c r="AI63" s="462">
        <v>2</v>
      </c>
      <c r="AJ63" s="473">
        <v>177300</v>
      </c>
    </row>
    <row r="64" spans="1:36">
      <c r="O64" s="6"/>
      <c r="P64" s="6"/>
      <c r="Q64" s="6"/>
      <c r="R64" s="86"/>
      <c r="S64" s="86"/>
      <c r="T64" s="6"/>
      <c r="U64" s="6"/>
      <c r="V64" s="86"/>
      <c r="W64" s="6"/>
      <c r="X64" s="6"/>
      <c r="AA64" s="477" t="s">
        <v>184</v>
      </c>
      <c r="AB64" s="204" t="s">
        <v>657</v>
      </c>
      <c r="AC64" s="204" t="s">
        <v>8</v>
      </c>
      <c r="AD64" s="204" t="s">
        <v>14</v>
      </c>
      <c r="AE64" s="465">
        <v>15</v>
      </c>
      <c r="AF64" s="461">
        <v>38.200000000000003</v>
      </c>
      <c r="AG64" s="461">
        <v>38.93333333333333</v>
      </c>
      <c r="AH64" s="462">
        <v>0.98116438356164382</v>
      </c>
      <c r="AI64" s="462">
        <v>1.075493612078978</v>
      </c>
      <c r="AJ64" s="473">
        <v>339000</v>
      </c>
    </row>
    <row r="65" spans="15:36">
      <c r="O65" s="6"/>
      <c r="P65" s="6"/>
      <c r="Q65" s="156"/>
      <c r="R65" s="86"/>
      <c r="S65" s="6"/>
      <c r="T65" s="6"/>
      <c r="U65" s="6"/>
      <c r="V65" s="6"/>
      <c r="W65" s="6"/>
      <c r="X65" s="6"/>
      <c r="AA65" s="477" t="s">
        <v>700</v>
      </c>
      <c r="AB65" s="204" t="s">
        <v>104</v>
      </c>
      <c r="AC65" s="204" t="s">
        <v>14</v>
      </c>
      <c r="AD65" s="204"/>
      <c r="AE65" s="177">
        <v>0</v>
      </c>
      <c r="AF65" s="461">
        <v>0</v>
      </c>
      <c r="AG65" s="461"/>
      <c r="AH65" s="462">
        <v>0</v>
      </c>
      <c r="AI65" s="462">
        <v>0</v>
      </c>
      <c r="AJ65" s="473">
        <v>164600</v>
      </c>
    </row>
    <row r="66" spans="15:36">
      <c r="O66" s="6"/>
      <c r="P66" s="6"/>
      <c r="Q66" s="6"/>
      <c r="R66" s="155"/>
      <c r="S66" s="155"/>
      <c r="T66" s="6"/>
      <c r="U66" s="155"/>
      <c r="V66" s="155"/>
      <c r="W66" s="6"/>
      <c r="X66" s="6"/>
      <c r="AA66" s="477" t="s">
        <v>455</v>
      </c>
      <c r="AB66" s="204" t="s">
        <v>104</v>
      </c>
      <c r="AC66" s="204" t="s">
        <v>37</v>
      </c>
      <c r="AD66" s="204"/>
      <c r="AE66" s="465">
        <v>24</v>
      </c>
      <c r="AF66" s="461">
        <v>69.916666666666671</v>
      </c>
      <c r="AG66" s="461">
        <v>80</v>
      </c>
      <c r="AH66" s="462">
        <v>0.87395833333333328</v>
      </c>
      <c r="AI66" s="462">
        <v>0.82078169685414681</v>
      </c>
      <c r="AJ66" s="473">
        <v>620500</v>
      </c>
    </row>
    <row r="67" spans="15:36">
      <c r="O67" s="6"/>
      <c r="P67" s="6"/>
      <c r="Q67" s="155"/>
      <c r="R67" s="6"/>
      <c r="S67" s="6"/>
      <c r="T67" s="6"/>
      <c r="U67" s="6"/>
      <c r="V67" s="6"/>
      <c r="W67" s="6"/>
      <c r="X67" s="6"/>
      <c r="AA67" s="477" t="s">
        <v>456</v>
      </c>
      <c r="AB67" s="204" t="s">
        <v>31</v>
      </c>
      <c r="AC67" s="204" t="s">
        <v>1045</v>
      </c>
      <c r="AD67" s="204" t="s">
        <v>37</v>
      </c>
      <c r="AE67" s="177">
        <v>0</v>
      </c>
      <c r="AF67" s="461">
        <v>0</v>
      </c>
      <c r="AG67" s="461"/>
      <c r="AH67" s="462">
        <v>0</v>
      </c>
      <c r="AI67" s="462">
        <v>0</v>
      </c>
      <c r="AJ67" s="473">
        <v>164600</v>
      </c>
    </row>
    <row r="68" spans="15:36">
      <c r="O68" s="6"/>
      <c r="P68" s="6"/>
      <c r="Q68" s="157"/>
      <c r="R68" s="6"/>
      <c r="S68" s="6"/>
      <c r="T68" s="6"/>
      <c r="U68" s="6"/>
      <c r="V68" s="6"/>
      <c r="W68" s="6"/>
      <c r="X68" s="6"/>
      <c r="AA68" s="477" t="s">
        <v>1049</v>
      </c>
      <c r="AB68" s="204" t="s">
        <v>53</v>
      </c>
      <c r="AC68" s="204" t="s">
        <v>1045</v>
      </c>
      <c r="AD68" s="204"/>
      <c r="AE68" s="465"/>
      <c r="AF68" s="461"/>
      <c r="AG68" s="461"/>
      <c r="AH68" s="462"/>
      <c r="AI68" s="462"/>
      <c r="AJ68" s="473">
        <v>164600</v>
      </c>
    </row>
    <row r="69" spans="15:36">
      <c r="O69" s="6"/>
      <c r="P69" s="6"/>
      <c r="Q69" s="6"/>
      <c r="R69" s="155"/>
      <c r="S69" s="155"/>
      <c r="T69" s="155"/>
      <c r="U69" s="155"/>
      <c r="V69" s="6"/>
      <c r="W69" s="6"/>
      <c r="X69" s="6"/>
      <c r="AA69" s="477" t="s">
        <v>457</v>
      </c>
      <c r="AB69" s="204" t="s">
        <v>28</v>
      </c>
      <c r="AC69" s="204" t="s">
        <v>37</v>
      </c>
      <c r="AD69" s="204"/>
      <c r="AE69" s="465">
        <v>2</v>
      </c>
      <c r="AF69" s="461">
        <v>23.5</v>
      </c>
      <c r="AG69" s="461">
        <v>80</v>
      </c>
      <c r="AH69" s="462">
        <v>0.29375000000000001</v>
      </c>
      <c r="AI69" s="462">
        <v>0.37525773195876289</v>
      </c>
      <c r="AJ69" s="473">
        <v>208600</v>
      </c>
    </row>
    <row r="70" spans="15:36">
      <c r="O70" s="6"/>
      <c r="P70" s="6"/>
      <c r="Q70" s="156"/>
      <c r="R70" s="6"/>
      <c r="S70" s="6"/>
      <c r="T70" s="6"/>
      <c r="U70" s="6"/>
      <c r="V70" s="6"/>
      <c r="W70" s="6"/>
      <c r="X70" s="6"/>
      <c r="AA70" s="477" t="s">
        <v>701</v>
      </c>
      <c r="AB70" s="204" t="s">
        <v>104</v>
      </c>
      <c r="AC70" s="204" t="s">
        <v>37</v>
      </c>
      <c r="AD70" s="204" t="s">
        <v>397</v>
      </c>
      <c r="AE70" s="177">
        <v>0</v>
      </c>
      <c r="AF70" s="461">
        <v>0</v>
      </c>
      <c r="AG70" s="461"/>
      <c r="AH70" s="462">
        <v>0</v>
      </c>
      <c r="AI70" s="462">
        <v>0</v>
      </c>
      <c r="AJ70" s="473">
        <v>164600</v>
      </c>
    </row>
    <row r="71" spans="15:36">
      <c r="O71" s="6"/>
      <c r="P71" s="6"/>
      <c r="Q71" s="6"/>
      <c r="R71" s="361"/>
      <c r="S71" s="6"/>
      <c r="T71" s="361"/>
      <c r="U71" s="6"/>
      <c r="V71" s="6"/>
      <c r="W71" s="6"/>
      <c r="X71" s="6"/>
      <c r="AA71" s="477" t="s">
        <v>789</v>
      </c>
      <c r="AB71" s="204" t="s">
        <v>107</v>
      </c>
      <c r="AC71" s="204" t="s">
        <v>14</v>
      </c>
      <c r="AD71" s="204"/>
      <c r="AE71" s="465">
        <v>2</v>
      </c>
      <c r="AF71" s="461">
        <v>16</v>
      </c>
      <c r="AG71" s="461">
        <v>17</v>
      </c>
      <c r="AH71" s="462">
        <v>0.94117647058823528</v>
      </c>
      <c r="AI71" s="462">
        <v>0</v>
      </c>
      <c r="AJ71" s="473">
        <v>177300</v>
      </c>
    </row>
    <row r="72" spans="15:36">
      <c r="O72" s="155"/>
      <c r="P72" s="6"/>
      <c r="Q72" s="6"/>
      <c r="R72" s="155"/>
      <c r="S72" s="155"/>
      <c r="T72" s="6"/>
      <c r="U72" s="155"/>
      <c r="V72" s="6"/>
      <c r="W72" s="6"/>
      <c r="X72" s="6"/>
      <c r="AA72" s="477" t="s">
        <v>32</v>
      </c>
      <c r="AB72" s="204" t="s">
        <v>657</v>
      </c>
      <c r="AC72" s="204" t="s">
        <v>397</v>
      </c>
      <c r="AD72" s="204"/>
      <c r="AE72" s="465">
        <v>23</v>
      </c>
      <c r="AF72" s="461">
        <v>42.608695652173914</v>
      </c>
      <c r="AG72" s="461">
        <v>46.782608695652172</v>
      </c>
      <c r="AH72" s="462">
        <v>0.91078066914498146</v>
      </c>
      <c r="AI72" s="462">
        <v>0.81525625744934449</v>
      </c>
      <c r="AJ72" s="473">
        <v>378100</v>
      </c>
    </row>
    <row r="73" spans="15:36">
      <c r="O73" s="6"/>
      <c r="P73" s="6"/>
      <c r="Q73" s="155"/>
      <c r="R73" s="6"/>
      <c r="S73" s="6"/>
      <c r="T73" s="6"/>
      <c r="U73" s="6"/>
      <c r="V73" s="6"/>
      <c r="W73" s="6"/>
      <c r="X73" s="6"/>
      <c r="AA73" s="477" t="s">
        <v>1050</v>
      </c>
      <c r="AB73" s="204" t="s">
        <v>657</v>
      </c>
      <c r="AC73" s="204" t="s">
        <v>397</v>
      </c>
      <c r="AD73" s="204"/>
      <c r="AE73" s="465"/>
      <c r="AF73" s="461"/>
      <c r="AG73" s="461"/>
      <c r="AH73" s="462"/>
      <c r="AI73" s="462"/>
      <c r="AJ73" s="473">
        <v>164600</v>
      </c>
    </row>
    <row r="74" spans="15:36">
      <c r="O74" s="6"/>
      <c r="P74" s="6"/>
      <c r="Q74" s="6"/>
      <c r="R74" s="6"/>
      <c r="S74" s="6"/>
      <c r="T74" s="6"/>
      <c r="U74" s="6"/>
      <c r="V74" s="6"/>
      <c r="W74" s="6"/>
      <c r="X74" s="6"/>
      <c r="AA74" s="477" t="s">
        <v>1051</v>
      </c>
      <c r="AB74" s="204" t="s">
        <v>105</v>
      </c>
      <c r="AC74" s="204" t="s">
        <v>1045</v>
      </c>
      <c r="AD74" s="204"/>
      <c r="AE74" s="465"/>
      <c r="AF74" s="461"/>
      <c r="AG74" s="461"/>
      <c r="AH74" s="462"/>
      <c r="AI74" s="462"/>
      <c r="AJ74" s="473">
        <v>164600</v>
      </c>
    </row>
    <row r="75" spans="15:36">
      <c r="O75" s="155"/>
      <c r="P75" s="6"/>
      <c r="Q75" s="6"/>
      <c r="R75" s="155"/>
      <c r="S75" s="155"/>
      <c r="T75" s="6"/>
      <c r="U75" s="6"/>
      <c r="V75" s="6"/>
      <c r="W75" s="6"/>
      <c r="X75" s="6"/>
      <c r="AA75" s="477" t="s">
        <v>64</v>
      </c>
      <c r="AB75" s="204" t="s">
        <v>53</v>
      </c>
      <c r="AC75" s="204" t="s">
        <v>8</v>
      </c>
      <c r="AD75" s="204"/>
      <c r="AE75" s="465">
        <v>21</v>
      </c>
      <c r="AF75" s="461">
        <v>46.523809523809526</v>
      </c>
      <c r="AG75" s="461">
        <v>76.61904761904762</v>
      </c>
      <c r="AH75" s="462">
        <v>0.60720944686140454</v>
      </c>
      <c r="AI75" s="462">
        <v>0.73623978201634876</v>
      </c>
      <c r="AJ75" s="473">
        <v>412900</v>
      </c>
    </row>
    <row r="76" spans="15:36">
      <c r="O76" s="6"/>
      <c r="P76" s="6"/>
      <c r="Q76" s="156"/>
      <c r="R76" s="6"/>
      <c r="S76" s="6"/>
      <c r="T76" s="6"/>
      <c r="U76" s="6"/>
      <c r="V76" s="6"/>
      <c r="W76" s="6"/>
      <c r="X76" s="6"/>
      <c r="AA76" s="477" t="s">
        <v>65</v>
      </c>
      <c r="AB76" s="204" t="s">
        <v>53</v>
      </c>
      <c r="AC76" s="204" t="s">
        <v>3</v>
      </c>
      <c r="AD76" s="204"/>
      <c r="AE76" s="465">
        <v>17</v>
      </c>
      <c r="AF76" s="461">
        <v>33.705882352941174</v>
      </c>
      <c r="AG76" s="461">
        <v>80.235294117647058</v>
      </c>
      <c r="AH76" s="462">
        <v>0.42008797653958946</v>
      </c>
      <c r="AI76" s="462">
        <v>0.51064935064935069</v>
      </c>
      <c r="AJ76" s="473">
        <v>299100</v>
      </c>
    </row>
    <row r="77" spans="15:36">
      <c r="O77" s="6"/>
      <c r="P77" s="6"/>
      <c r="Q77" s="157"/>
      <c r="R77" s="6"/>
      <c r="S77" s="6"/>
      <c r="T77" s="6"/>
      <c r="U77" s="6"/>
      <c r="V77" s="6"/>
      <c r="W77" s="6"/>
      <c r="X77" s="6"/>
      <c r="AA77" s="477" t="s">
        <v>5</v>
      </c>
      <c r="AB77" s="204" t="s">
        <v>106</v>
      </c>
      <c r="AC77" s="204" t="s">
        <v>6</v>
      </c>
      <c r="AD77" s="204"/>
      <c r="AE77" s="465">
        <v>19</v>
      </c>
      <c r="AF77" s="461">
        <v>35.842105263157897</v>
      </c>
      <c r="AG77" s="461">
        <v>73.05263157894737</v>
      </c>
      <c r="AH77" s="462">
        <v>0.49063400576368876</v>
      </c>
      <c r="AI77" s="462">
        <v>0.4553191489361702</v>
      </c>
      <c r="AJ77" s="473">
        <v>318100</v>
      </c>
    </row>
    <row r="78" spans="15:36">
      <c r="O78" s="155"/>
      <c r="P78" s="6"/>
      <c r="Q78" s="6"/>
      <c r="R78" s="155"/>
      <c r="S78" s="155"/>
      <c r="T78" s="6"/>
      <c r="U78" s="6"/>
      <c r="V78" s="6"/>
      <c r="W78" s="6"/>
      <c r="X78" s="6"/>
      <c r="AA78" s="477" t="s">
        <v>226</v>
      </c>
      <c r="AB78" s="204" t="s">
        <v>107</v>
      </c>
      <c r="AC78" s="204" t="s">
        <v>8</v>
      </c>
      <c r="AD78" s="204"/>
      <c r="AE78" s="465">
        <v>16</v>
      </c>
      <c r="AF78" s="461">
        <v>63.0625</v>
      </c>
      <c r="AG78" s="461">
        <v>78.1875</v>
      </c>
      <c r="AH78" s="462">
        <v>0.80655475619504402</v>
      </c>
      <c r="AI78" s="462">
        <v>0.90496760259179265</v>
      </c>
      <c r="AJ78" s="473">
        <v>559700</v>
      </c>
    </row>
    <row r="79" spans="15:36">
      <c r="O79" s="6"/>
      <c r="P79" s="6"/>
      <c r="Q79" s="6"/>
      <c r="R79" s="6"/>
      <c r="S79" s="6"/>
      <c r="T79" s="6"/>
      <c r="U79" s="6"/>
      <c r="V79" s="6"/>
      <c r="W79" s="6"/>
      <c r="X79" s="6"/>
      <c r="AA79" s="477" t="s">
        <v>202</v>
      </c>
      <c r="AB79" s="204" t="s">
        <v>107</v>
      </c>
      <c r="AC79" s="204" t="s">
        <v>37</v>
      </c>
      <c r="AD79" s="204" t="s">
        <v>1045</v>
      </c>
      <c r="AE79" s="465">
        <v>4</v>
      </c>
      <c r="AF79" s="461">
        <v>8.75</v>
      </c>
      <c r="AG79" s="461">
        <v>27.75</v>
      </c>
      <c r="AH79" s="462">
        <v>0.31531531531531531</v>
      </c>
      <c r="AI79" s="462">
        <v>0</v>
      </c>
      <c r="AJ79" s="473">
        <v>192800</v>
      </c>
    </row>
    <row r="80" spans="15:36">
      <c r="O80" s="155"/>
      <c r="P80" s="6"/>
      <c r="Q80" s="6"/>
      <c r="R80" s="155"/>
      <c r="S80" s="155"/>
      <c r="T80" s="6"/>
      <c r="U80" s="6"/>
      <c r="V80" s="6"/>
      <c r="W80" s="6"/>
      <c r="X80" s="6"/>
      <c r="AA80" s="477" t="s">
        <v>622</v>
      </c>
      <c r="AB80" s="204" t="s">
        <v>22</v>
      </c>
      <c r="AC80" s="204" t="s">
        <v>6</v>
      </c>
      <c r="AD80" s="204"/>
      <c r="AE80" s="465">
        <v>24</v>
      </c>
      <c r="AF80" s="461">
        <v>49.541666666666664</v>
      </c>
      <c r="AG80" s="461">
        <v>80.583333333333329</v>
      </c>
      <c r="AH80" s="462">
        <v>0.6147880041365047</v>
      </c>
      <c r="AI80" s="462">
        <v>0</v>
      </c>
      <c r="AJ80" s="473">
        <v>439700</v>
      </c>
    </row>
    <row r="81" spans="6:36">
      <c r="O81" s="6"/>
      <c r="P81" s="6"/>
      <c r="Q81" s="6"/>
      <c r="R81" s="6"/>
      <c r="S81" s="6"/>
      <c r="T81" s="6"/>
      <c r="U81" s="6"/>
      <c r="V81" s="6"/>
      <c r="W81" s="6"/>
      <c r="X81" s="6"/>
      <c r="AA81" s="477" t="s">
        <v>406</v>
      </c>
      <c r="AB81" s="204" t="s">
        <v>657</v>
      </c>
      <c r="AC81" s="204" t="s">
        <v>8</v>
      </c>
      <c r="AD81" s="204"/>
      <c r="AE81" s="465">
        <v>22</v>
      </c>
      <c r="AF81" s="461">
        <v>68.63636363636364</v>
      </c>
      <c r="AG81" s="461">
        <v>70.5</v>
      </c>
      <c r="AH81" s="462">
        <v>0.97356544165054804</v>
      </c>
      <c r="AI81" s="462">
        <v>0.89051094890510951</v>
      </c>
      <c r="AJ81" s="473">
        <v>609100</v>
      </c>
    </row>
    <row r="82" spans="6:36">
      <c r="O82" s="155"/>
      <c r="P82" s="6"/>
      <c r="Q82" s="6"/>
      <c r="R82" s="155"/>
      <c r="S82" s="6"/>
      <c r="T82" s="6"/>
      <c r="U82" s="6"/>
      <c r="V82" s="6"/>
      <c r="W82" s="6"/>
      <c r="X82" s="6"/>
      <c r="AA82" s="477" t="s">
        <v>638</v>
      </c>
      <c r="AB82" s="204" t="s">
        <v>23</v>
      </c>
      <c r="AC82" s="204" t="s">
        <v>37</v>
      </c>
      <c r="AD82" s="204"/>
      <c r="AE82" s="465">
        <v>4</v>
      </c>
      <c r="AF82" s="461">
        <v>76.75</v>
      </c>
      <c r="AG82" s="461">
        <v>82</v>
      </c>
      <c r="AH82" s="462">
        <v>0.93597560975609762</v>
      </c>
      <c r="AI82" s="462">
        <v>0.61250000000000004</v>
      </c>
      <c r="AJ82" s="473">
        <v>476800</v>
      </c>
    </row>
    <row r="83" spans="6:36">
      <c r="O83" s="6"/>
      <c r="P83" s="6"/>
      <c r="Q83" s="6"/>
      <c r="R83" s="6"/>
      <c r="S83" s="6"/>
      <c r="T83" s="6"/>
      <c r="U83" s="6"/>
      <c r="V83" s="6"/>
      <c r="W83" s="6"/>
      <c r="X83" s="6"/>
      <c r="AA83" s="477" t="s">
        <v>203</v>
      </c>
      <c r="AB83" s="204" t="s">
        <v>22</v>
      </c>
      <c r="AC83" s="204" t="s">
        <v>6</v>
      </c>
      <c r="AD83" s="204"/>
      <c r="AE83" s="465">
        <v>22</v>
      </c>
      <c r="AF83" s="461">
        <v>55.31818181818182</v>
      </c>
      <c r="AG83" s="461">
        <v>77.727272727272734</v>
      </c>
      <c r="AH83" s="462">
        <v>0.71169590643274849</v>
      </c>
      <c r="AI83" s="462">
        <v>0.89038262668045498</v>
      </c>
      <c r="AJ83" s="473">
        <v>490900</v>
      </c>
    </row>
    <row r="84" spans="6:36">
      <c r="M84" s="63"/>
      <c r="O84" s="155"/>
      <c r="P84" s="6"/>
      <c r="Q84" s="6"/>
      <c r="R84" s="155"/>
      <c r="S84" s="6"/>
      <c r="T84" s="6"/>
      <c r="U84" s="6"/>
      <c r="V84" s="6"/>
      <c r="W84" s="6"/>
      <c r="X84" s="6"/>
      <c r="AA84" s="477" t="s">
        <v>458</v>
      </c>
      <c r="AB84" s="204" t="s">
        <v>566</v>
      </c>
      <c r="AC84" s="204" t="s">
        <v>37</v>
      </c>
      <c r="AD84" s="204" t="s">
        <v>1045</v>
      </c>
      <c r="AE84" s="177">
        <v>1</v>
      </c>
      <c r="AF84" s="461">
        <v>0</v>
      </c>
      <c r="AG84" s="461">
        <v>38</v>
      </c>
      <c r="AH84" s="462">
        <v>2.6315789473684209E-2</v>
      </c>
      <c r="AI84" s="462">
        <v>2.6315789473684209E-2</v>
      </c>
      <c r="AJ84" s="473">
        <v>164600</v>
      </c>
    </row>
    <row r="85" spans="6:36">
      <c r="O85" s="6"/>
      <c r="P85" s="6"/>
      <c r="Q85" s="6"/>
      <c r="R85" s="6"/>
      <c r="S85" s="6"/>
      <c r="T85" s="6"/>
      <c r="U85" s="6"/>
      <c r="V85" s="6"/>
      <c r="W85" s="6"/>
      <c r="X85" s="6"/>
      <c r="AA85" s="477" t="s">
        <v>295</v>
      </c>
      <c r="AB85" s="204" t="s">
        <v>107</v>
      </c>
      <c r="AC85" s="204" t="s">
        <v>37</v>
      </c>
      <c r="AD85" s="204"/>
      <c r="AE85" s="465">
        <v>19</v>
      </c>
      <c r="AF85" s="461">
        <v>50.10526315789474</v>
      </c>
      <c r="AG85" s="461">
        <v>78.315789473684205</v>
      </c>
      <c r="AH85" s="462">
        <v>0.63978494623655913</v>
      </c>
      <c r="AI85" s="462">
        <v>0.74021739130434783</v>
      </c>
      <c r="AJ85" s="473">
        <v>444700</v>
      </c>
    </row>
    <row r="86" spans="6:36">
      <c r="F86" s="7"/>
      <c r="O86" s="6"/>
      <c r="P86" s="6"/>
      <c r="Q86" s="6"/>
      <c r="R86" s="6"/>
      <c r="S86" s="6"/>
      <c r="T86" s="6"/>
      <c r="U86" s="6"/>
      <c r="V86" s="6"/>
      <c r="W86" s="6"/>
      <c r="X86" s="6"/>
      <c r="AA86" s="478" t="s">
        <v>1052</v>
      </c>
      <c r="AB86" s="204" t="s">
        <v>107</v>
      </c>
      <c r="AC86" s="204" t="s">
        <v>8</v>
      </c>
      <c r="AD86" s="204"/>
      <c r="AE86" s="465"/>
      <c r="AF86" s="461"/>
      <c r="AG86" s="461"/>
      <c r="AH86" s="462"/>
      <c r="AI86" s="462"/>
      <c r="AJ86" s="473">
        <v>164600</v>
      </c>
    </row>
    <row r="87" spans="6:36">
      <c r="F87" s="7"/>
      <c r="O87" s="6"/>
      <c r="P87" s="6"/>
      <c r="Q87" s="6"/>
      <c r="R87" s="6"/>
      <c r="S87" s="6"/>
      <c r="T87" s="6"/>
      <c r="U87" s="6"/>
      <c r="V87" s="6"/>
      <c r="W87" s="6"/>
      <c r="X87" s="6"/>
      <c r="AA87" s="477" t="s">
        <v>1053</v>
      </c>
      <c r="AB87" s="204" t="s">
        <v>22</v>
      </c>
      <c r="AC87" s="204" t="s">
        <v>8</v>
      </c>
      <c r="AD87" s="204" t="s">
        <v>6</v>
      </c>
      <c r="AE87" s="465"/>
      <c r="AF87" s="461"/>
      <c r="AG87" s="461"/>
      <c r="AH87" s="462"/>
      <c r="AI87" s="462"/>
      <c r="AJ87" s="473">
        <v>164600</v>
      </c>
    </row>
    <row r="88" spans="6:36">
      <c r="F88" s="7"/>
      <c r="O88" s="6"/>
      <c r="P88" s="6"/>
      <c r="Q88" s="6"/>
      <c r="R88" s="6"/>
      <c r="S88" s="6"/>
      <c r="T88" s="6"/>
      <c r="U88" s="6"/>
      <c r="V88" s="6"/>
      <c r="W88" s="6"/>
      <c r="X88" s="6"/>
      <c r="AA88" s="477" t="s">
        <v>702</v>
      </c>
      <c r="AB88" s="204" t="s">
        <v>4</v>
      </c>
      <c r="AC88" s="204" t="s">
        <v>37</v>
      </c>
      <c r="AD88" s="204"/>
      <c r="AE88" s="177">
        <v>0</v>
      </c>
      <c r="AF88" s="461">
        <v>0</v>
      </c>
      <c r="AG88" s="461"/>
      <c r="AH88" s="462">
        <v>0</v>
      </c>
      <c r="AI88" s="462">
        <v>0</v>
      </c>
      <c r="AJ88" s="473">
        <v>164600</v>
      </c>
    </row>
    <row r="89" spans="6:36">
      <c r="F89" s="7"/>
      <c r="O89" s="6"/>
      <c r="P89" s="6"/>
      <c r="Q89" s="6"/>
      <c r="R89" s="6"/>
      <c r="S89" s="6"/>
      <c r="T89" s="6"/>
      <c r="U89" s="6"/>
      <c r="V89" s="6"/>
      <c r="W89" s="6"/>
      <c r="X89" s="6"/>
      <c r="AA89" s="477" t="s">
        <v>547</v>
      </c>
      <c r="AB89" s="204" t="s">
        <v>82</v>
      </c>
      <c r="AC89" s="204" t="s">
        <v>6</v>
      </c>
      <c r="AD89" s="204"/>
      <c r="AE89" s="465">
        <v>1</v>
      </c>
      <c r="AF89" s="461">
        <v>31</v>
      </c>
      <c r="AG89" s="461">
        <v>80</v>
      </c>
      <c r="AH89" s="462">
        <v>0.38750000000000001</v>
      </c>
      <c r="AI89" s="462">
        <v>0.40207972270363951</v>
      </c>
      <c r="AJ89" s="473">
        <v>220100</v>
      </c>
    </row>
    <row r="90" spans="6:36">
      <c r="F90" s="7"/>
      <c r="O90" s="6"/>
      <c r="P90" s="6"/>
      <c r="Q90" s="6"/>
      <c r="R90" s="6"/>
      <c r="S90" s="6"/>
      <c r="T90" s="6"/>
      <c r="U90" s="6"/>
      <c r="V90" s="6"/>
      <c r="W90" s="6"/>
      <c r="X90" s="6"/>
      <c r="AA90" s="478" t="s">
        <v>89</v>
      </c>
      <c r="AB90" s="474" t="s">
        <v>58</v>
      </c>
      <c r="AC90" s="204" t="s">
        <v>8</v>
      </c>
      <c r="AD90" s="204"/>
      <c r="AE90" s="465">
        <v>23</v>
      </c>
      <c r="AF90" s="461">
        <v>66.565217391304344</v>
      </c>
      <c r="AG90" s="461">
        <v>66.260869565217391</v>
      </c>
      <c r="AH90" s="462">
        <v>1.0045931758530184</v>
      </c>
      <c r="AI90" s="462">
        <v>0.92638888888888893</v>
      </c>
      <c r="AJ90" s="473">
        <v>590800</v>
      </c>
    </row>
    <row r="91" spans="6:36">
      <c r="F91" s="7"/>
      <c r="O91" s="87"/>
      <c r="P91" s="87"/>
      <c r="Q91" s="87"/>
      <c r="R91" s="87"/>
      <c r="S91" s="87"/>
      <c r="T91" s="6"/>
      <c r="U91" s="6"/>
      <c r="V91" s="6"/>
      <c r="W91" s="6"/>
      <c r="X91" s="6"/>
      <c r="AA91" s="477" t="s">
        <v>645</v>
      </c>
      <c r="AB91" s="204" t="s">
        <v>28</v>
      </c>
      <c r="AC91" s="204" t="s">
        <v>6</v>
      </c>
      <c r="AD91" s="204"/>
      <c r="AE91" s="177">
        <v>7</v>
      </c>
      <c r="AF91" s="461">
        <v>0</v>
      </c>
      <c r="AG91" s="461">
        <v>11.142857142857142</v>
      </c>
      <c r="AH91" s="462">
        <v>0.34065934065934067</v>
      </c>
      <c r="AI91" s="462">
        <v>0.34065934065934067</v>
      </c>
      <c r="AJ91" s="473">
        <v>177300</v>
      </c>
    </row>
    <row r="92" spans="6:36">
      <c r="F92" s="7"/>
      <c r="O92" s="6"/>
      <c r="P92" s="6"/>
      <c r="Q92" s="6"/>
      <c r="R92" s="6"/>
      <c r="S92" s="6"/>
      <c r="T92" s="6"/>
      <c r="U92" s="6"/>
      <c r="V92" s="6"/>
      <c r="W92" s="6"/>
      <c r="X92" s="6"/>
      <c r="AA92" s="477" t="s">
        <v>858</v>
      </c>
      <c r="AB92" s="204" t="s">
        <v>55</v>
      </c>
      <c r="AC92" s="204" t="s">
        <v>14</v>
      </c>
      <c r="AD92" s="204"/>
      <c r="AE92" s="177">
        <v>0</v>
      </c>
      <c r="AF92" s="461">
        <v>0</v>
      </c>
      <c r="AG92" s="461"/>
      <c r="AH92" s="462">
        <v>0</v>
      </c>
      <c r="AI92" s="462">
        <v>0</v>
      </c>
      <c r="AJ92" s="473">
        <v>164600</v>
      </c>
    </row>
    <row r="93" spans="6:36">
      <c r="F93" s="7"/>
      <c r="O93" s="87"/>
      <c r="P93" s="87"/>
      <c r="Q93" s="87"/>
      <c r="R93" s="87"/>
      <c r="S93" s="87"/>
      <c r="T93" s="6"/>
      <c r="U93" s="6"/>
      <c r="V93" s="6"/>
      <c r="W93" s="6"/>
      <c r="X93" s="6"/>
      <c r="AA93" s="477" t="s">
        <v>342</v>
      </c>
      <c r="AB93" s="204" t="s">
        <v>106</v>
      </c>
      <c r="AC93" s="204" t="s">
        <v>6</v>
      </c>
      <c r="AD93" s="204"/>
      <c r="AE93" s="465">
        <v>20</v>
      </c>
      <c r="AF93" s="461">
        <v>37.15</v>
      </c>
      <c r="AG93" s="461">
        <v>76.400000000000006</v>
      </c>
      <c r="AH93" s="462">
        <v>0.48625654450261779</v>
      </c>
      <c r="AI93" s="462">
        <v>0.3615819209039548</v>
      </c>
      <c r="AJ93" s="473">
        <v>329700</v>
      </c>
    </row>
    <row r="94" spans="6:36">
      <c r="F94" s="7"/>
      <c r="O94" s="6"/>
      <c r="P94" s="6"/>
      <c r="Q94" s="6"/>
      <c r="R94" s="6"/>
      <c r="S94" s="6"/>
      <c r="T94" s="6"/>
      <c r="U94" s="6"/>
      <c r="V94" s="6"/>
      <c r="W94" s="6"/>
      <c r="X94" s="6"/>
      <c r="AA94" s="477" t="s">
        <v>1054</v>
      </c>
      <c r="AB94" s="204" t="s">
        <v>657</v>
      </c>
      <c r="AC94" s="204" t="s">
        <v>6</v>
      </c>
      <c r="AD94" s="204"/>
      <c r="AE94" s="465">
        <v>0</v>
      </c>
      <c r="AF94" s="461">
        <v>0</v>
      </c>
      <c r="AG94" s="461"/>
      <c r="AH94" s="462">
        <v>0</v>
      </c>
      <c r="AI94" s="462"/>
      <c r="AJ94" s="473">
        <v>177300</v>
      </c>
    </row>
    <row r="95" spans="6:36">
      <c r="F95" s="7"/>
      <c r="O95" s="87"/>
      <c r="P95" s="87"/>
      <c r="Q95" s="87"/>
      <c r="R95" s="87"/>
      <c r="S95" s="87"/>
      <c r="T95" s="6"/>
      <c r="U95" s="6"/>
      <c r="V95" s="6"/>
      <c r="W95" s="6"/>
      <c r="X95" s="6"/>
      <c r="AA95" s="477" t="s">
        <v>628</v>
      </c>
      <c r="AB95" s="204" t="s">
        <v>58</v>
      </c>
      <c r="AC95" s="204" t="s">
        <v>3</v>
      </c>
      <c r="AD95" s="204"/>
      <c r="AE95" s="465">
        <v>7</v>
      </c>
      <c r="AF95" s="461">
        <v>61.428571428571431</v>
      </c>
      <c r="AG95" s="461">
        <v>80</v>
      </c>
      <c r="AH95" s="462">
        <v>0.7678571428571429</v>
      </c>
      <c r="AI95" s="462">
        <v>0</v>
      </c>
      <c r="AJ95" s="473">
        <v>490700</v>
      </c>
    </row>
    <row r="96" spans="6:36">
      <c r="F96" s="7"/>
      <c r="H96" s="7"/>
      <c r="I96" s="7"/>
      <c r="J96" s="7"/>
      <c r="K96" s="7"/>
      <c r="L96" s="7"/>
      <c r="M96" s="7"/>
      <c r="N96" s="7"/>
      <c r="O96" s="6"/>
      <c r="P96" s="6"/>
      <c r="Q96" s="6"/>
      <c r="R96" s="6"/>
      <c r="S96" s="6"/>
      <c r="T96" s="6"/>
      <c r="U96" s="6"/>
      <c r="V96" s="6"/>
      <c r="W96" s="6"/>
      <c r="X96" s="6"/>
      <c r="AA96" s="477" t="s">
        <v>90</v>
      </c>
      <c r="AB96" s="204" t="s">
        <v>55</v>
      </c>
      <c r="AC96" s="204" t="s">
        <v>3</v>
      </c>
      <c r="AD96" s="204" t="s">
        <v>6</v>
      </c>
      <c r="AE96" s="465">
        <v>17</v>
      </c>
      <c r="AF96" s="461">
        <v>58.823529411764703</v>
      </c>
      <c r="AG96" s="461">
        <v>71</v>
      </c>
      <c r="AH96" s="462">
        <v>0.82850041425020715</v>
      </c>
      <c r="AI96" s="462">
        <v>0.70799103808812547</v>
      </c>
      <c r="AJ96" s="473">
        <v>522100</v>
      </c>
    </row>
    <row r="97" spans="8:36">
      <c r="O97" s="6"/>
      <c r="P97" s="6"/>
      <c r="Q97" s="6"/>
      <c r="R97" s="6"/>
      <c r="S97" s="6"/>
      <c r="T97" s="6"/>
      <c r="U97" s="6"/>
      <c r="V97" s="6"/>
      <c r="W97" s="6"/>
      <c r="X97" s="6"/>
      <c r="AA97" s="477" t="s">
        <v>1055</v>
      </c>
      <c r="AB97" s="204" t="s">
        <v>23</v>
      </c>
      <c r="AC97" s="204" t="s">
        <v>6</v>
      </c>
      <c r="AD97" s="204"/>
      <c r="AE97" s="465">
        <v>0</v>
      </c>
      <c r="AF97" s="461">
        <v>0</v>
      </c>
      <c r="AG97" s="461"/>
      <c r="AH97" s="462">
        <v>0</v>
      </c>
      <c r="AI97" s="462"/>
      <c r="AJ97" s="473">
        <v>261400</v>
      </c>
    </row>
    <row r="98" spans="8:36">
      <c r="H98" s="7"/>
      <c r="I98" s="7"/>
      <c r="J98" s="7"/>
      <c r="K98" s="7"/>
      <c r="L98" s="7"/>
      <c r="M98" s="7"/>
      <c r="N98" s="7"/>
      <c r="O98" s="6"/>
      <c r="P98" s="6"/>
      <c r="Q98" s="6"/>
      <c r="R98" s="6"/>
      <c r="S98" s="6"/>
      <c r="T98" s="6"/>
      <c r="U98" s="6"/>
      <c r="V98" s="6"/>
      <c r="W98" s="6"/>
      <c r="X98" s="6"/>
      <c r="AA98" s="477" t="s">
        <v>33</v>
      </c>
      <c r="AB98" s="204" t="s">
        <v>31</v>
      </c>
      <c r="AC98" s="204" t="s">
        <v>8</v>
      </c>
      <c r="AD98" s="204"/>
      <c r="AE98" s="465">
        <v>15</v>
      </c>
      <c r="AF98" s="461">
        <v>29.266666666666666</v>
      </c>
      <c r="AG98" s="461">
        <v>41.4</v>
      </c>
      <c r="AH98" s="462">
        <v>0.70692431561996782</v>
      </c>
      <c r="AI98" s="462">
        <v>0.83664459161147908</v>
      </c>
      <c r="AJ98" s="473">
        <v>259700</v>
      </c>
    </row>
    <row r="99" spans="8:36">
      <c r="O99" s="6"/>
      <c r="P99" s="6"/>
      <c r="Q99" s="6"/>
      <c r="R99" s="6"/>
      <c r="S99" s="6"/>
      <c r="T99" s="6"/>
      <c r="U99" s="6"/>
      <c r="V99" s="6"/>
      <c r="W99" s="6"/>
      <c r="X99" s="6"/>
      <c r="AA99" s="477" t="s">
        <v>705</v>
      </c>
      <c r="AB99" s="204" t="s">
        <v>104</v>
      </c>
      <c r="AC99" s="204" t="s">
        <v>3</v>
      </c>
      <c r="AD99" s="204"/>
      <c r="AE99" s="465">
        <v>14</v>
      </c>
      <c r="AF99" s="461">
        <v>57.571428571428569</v>
      </c>
      <c r="AG99" s="461">
        <v>77.142857142857139</v>
      </c>
      <c r="AH99" s="462">
        <v>0.74629629629629635</v>
      </c>
      <c r="AI99" s="462">
        <v>0.23749999999999999</v>
      </c>
      <c r="AJ99" s="473">
        <v>510900</v>
      </c>
    </row>
    <row r="100" spans="8:36">
      <c r="H100" s="7"/>
      <c r="I100" s="7"/>
      <c r="J100" s="7"/>
      <c r="K100" s="7"/>
      <c r="L100" s="7"/>
      <c r="M100" s="7"/>
      <c r="N100" s="7"/>
      <c r="O100" s="6"/>
      <c r="P100" s="6"/>
      <c r="Q100" s="6"/>
      <c r="R100" s="6"/>
      <c r="S100" s="6"/>
      <c r="T100" s="6"/>
      <c r="U100" s="6"/>
      <c r="V100" s="6"/>
      <c r="W100" s="6"/>
      <c r="X100" s="6"/>
      <c r="AA100" s="477" t="s">
        <v>112</v>
      </c>
      <c r="AB100" s="204" t="s">
        <v>82</v>
      </c>
      <c r="AC100" s="204" t="s">
        <v>8</v>
      </c>
      <c r="AD100" s="204"/>
      <c r="AE100" s="465">
        <v>17</v>
      </c>
      <c r="AF100" s="461">
        <v>44.647058823529413</v>
      </c>
      <c r="AG100" s="461">
        <v>62.117647058823529</v>
      </c>
      <c r="AH100" s="462">
        <v>0.71875</v>
      </c>
      <c r="AI100" s="462">
        <v>0.78242964996568287</v>
      </c>
      <c r="AJ100" s="473">
        <v>396200</v>
      </c>
    </row>
    <row r="101" spans="8:36">
      <c r="O101" s="6"/>
      <c r="P101" s="6"/>
      <c r="Q101" s="6"/>
      <c r="R101" s="6"/>
      <c r="S101" s="6"/>
      <c r="T101" s="6"/>
      <c r="U101" s="6"/>
      <c r="V101" s="6"/>
      <c r="W101" s="6"/>
      <c r="X101" s="6"/>
      <c r="AA101" s="477" t="s">
        <v>1056</v>
      </c>
      <c r="AB101" s="204" t="s">
        <v>104</v>
      </c>
      <c r="AC101" s="204" t="s">
        <v>397</v>
      </c>
      <c r="AD101" s="204"/>
      <c r="AE101" s="465"/>
      <c r="AF101" s="461"/>
      <c r="AG101" s="461"/>
      <c r="AH101" s="462"/>
      <c r="AI101" s="462"/>
      <c r="AJ101" s="473">
        <v>164600</v>
      </c>
    </row>
    <row r="102" spans="8:36">
      <c r="O102" s="6"/>
      <c r="P102" s="6"/>
      <c r="Q102" s="6"/>
      <c r="R102" s="6"/>
      <c r="S102" s="6"/>
      <c r="T102" s="6"/>
      <c r="U102" s="6"/>
      <c r="V102" s="6"/>
      <c r="W102" s="6"/>
      <c r="X102" s="6"/>
      <c r="AA102" s="477" t="s">
        <v>859</v>
      </c>
      <c r="AB102" s="204" t="s">
        <v>24</v>
      </c>
      <c r="AC102" s="204" t="s">
        <v>8</v>
      </c>
      <c r="AD102" s="204" t="s">
        <v>14</v>
      </c>
      <c r="AE102" s="465">
        <v>11</v>
      </c>
      <c r="AF102" s="461">
        <v>56.636363636363633</v>
      </c>
      <c r="AG102" s="461">
        <v>61.909090909090907</v>
      </c>
      <c r="AH102" s="462">
        <v>0.91483113069016153</v>
      </c>
      <c r="AI102" s="462">
        <v>0</v>
      </c>
      <c r="AJ102" s="473">
        <v>502600</v>
      </c>
    </row>
    <row r="103" spans="8:36">
      <c r="O103" s="6"/>
      <c r="P103" s="6"/>
      <c r="Q103" s="6"/>
      <c r="R103" s="6"/>
      <c r="S103" s="6"/>
      <c r="T103" s="6"/>
      <c r="U103" s="6"/>
      <c r="V103" s="6"/>
      <c r="W103" s="6"/>
      <c r="X103" s="6"/>
      <c r="AA103" s="477" t="s">
        <v>352</v>
      </c>
      <c r="AB103" s="204" t="s">
        <v>106</v>
      </c>
      <c r="AC103" s="204" t="s">
        <v>1045</v>
      </c>
      <c r="AD103" s="204" t="s">
        <v>37</v>
      </c>
      <c r="AE103" s="465">
        <v>19</v>
      </c>
      <c r="AF103" s="461">
        <v>29.315789473684209</v>
      </c>
      <c r="AG103" s="461">
        <v>69.736842105263165</v>
      </c>
      <c r="AH103" s="462">
        <v>0.42037735849056601</v>
      </c>
      <c r="AI103" s="462">
        <v>0</v>
      </c>
      <c r="AJ103" s="473">
        <v>260200</v>
      </c>
    </row>
    <row r="104" spans="8:36">
      <c r="O104" s="6"/>
      <c r="P104" s="6"/>
      <c r="Q104" s="6"/>
      <c r="R104" s="6"/>
      <c r="S104" s="6"/>
      <c r="T104" s="6"/>
      <c r="U104" s="6"/>
      <c r="V104" s="6"/>
      <c r="W104" s="6"/>
      <c r="X104" s="6"/>
      <c r="AA104" s="477" t="s">
        <v>227</v>
      </c>
      <c r="AB104" s="204" t="s">
        <v>106</v>
      </c>
      <c r="AC104" s="204" t="s">
        <v>6</v>
      </c>
      <c r="AD104" s="204"/>
      <c r="AE104" s="465">
        <v>12</v>
      </c>
      <c r="AF104" s="461">
        <v>35.583333333333336</v>
      </c>
      <c r="AG104" s="461">
        <v>78.5</v>
      </c>
      <c r="AH104" s="462">
        <v>0.45329087048832273</v>
      </c>
      <c r="AI104" s="462">
        <v>0.45567651632970452</v>
      </c>
      <c r="AJ104" s="473">
        <v>315800</v>
      </c>
    </row>
    <row r="105" spans="8:36">
      <c r="O105" s="6"/>
      <c r="P105" s="6"/>
      <c r="Q105" s="6"/>
      <c r="R105" s="6"/>
      <c r="S105" s="6"/>
      <c r="T105" s="6"/>
      <c r="U105" s="6"/>
      <c r="V105" s="6"/>
      <c r="W105" s="6"/>
      <c r="X105" s="6"/>
      <c r="AA105" s="477" t="s">
        <v>706</v>
      </c>
      <c r="AB105" s="204" t="s">
        <v>31</v>
      </c>
      <c r="AC105" s="204" t="s">
        <v>8</v>
      </c>
      <c r="AD105" s="204"/>
      <c r="AE105" s="465">
        <v>24</v>
      </c>
      <c r="AF105" s="461">
        <v>37.833333333333336</v>
      </c>
      <c r="AG105" s="461">
        <v>55.541666666666664</v>
      </c>
      <c r="AH105" s="462">
        <v>0.68117029257314332</v>
      </c>
      <c r="AI105" s="462">
        <v>0.68711656441717794</v>
      </c>
      <c r="AJ105" s="473">
        <v>335800</v>
      </c>
    </row>
    <row r="106" spans="8:36">
      <c r="O106" s="6"/>
      <c r="P106" s="6"/>
      <c r="Q106" s="6"/>
      <c r="R106" s="6"/>
      <c r="S106" s="6"/>
      <c r="T106" s="6"/>
      <c r="U106" s="6"/>
      <c r="V106" s="6"/>
      <c r="W106" s="6"/>
      <c r="X106" s="6"/>
      <c r="AA106" s="477" t="s">
        <v>1057</v>
      </c>
      <c r="AB106" s="204" t="s">
        <v>104</v>
      </c>
      <c r="AC106" s="204" t="s">
        <v>8</v>
      </c>
      <c r="AD106" s="204"/>
      <c r="AE106" s="465"/>
      <c r="AF106" s="461"/>
      <c r="AG106" s="461"/>
      <c r="AH106" s="462"/>
      <c r="AI106" s="462"/>
      <c r="AJ106" s="473">
        <v>164600</v>
      </c>
    </row>
    <row r="107" spans="8:36">
      <c r="O107" s="6"/>
      <c r="P107" s="6"/>
      <c r="Q107" s="6"/>
      <c r="R107" s="6"/>
      <c r="S107" s="6"/>
      <c r="T107" s="6"/>
      <c r="U107" s="6"/>
      <c r="V107" s="6"/>
      <c r="W107" s="6"/>
      <c r="X107" s="6"/>
      <c r="AA107" s="477" t="s">
        <v>427</v>
      </c>
      <c r="AB107" s="204" t="s">
        <v>28</v>
      </c>
      <c r="AC107" s="204" t="s">
        <v>14</v>
      </c>
      <c r="AD107" s="204"/>
      <c r="AE107" s="465">
        <v>19</v>
      </c>
      <c r="AF107" s="461">
        <v>39.473684210526315</v>
      </c>
      <c r="AG107" s="461">
        <v>35.473684210526315</v>
      </c>
      <c r="AH107" s="462">
        <v>1.1127596439169138</v>
      </c>
      <c r="AI107" s="462">
        <v>0.91351351351351351</v>
      </c>
      <c r="AJ107" s="473">
        <v>350300</v>
      </c>
    </row>
    <row r="108" spans="8:36">
      <c r="O108" s="6"/>
      <c r="P108" s="6"/>
      <c r="Q108" s="6"/>
      <c r="R108" s="6"/>
      <c r="S108" s="6"/>
      <c r="T108" s="6"/>
      <c r="U108" s="6"/>
      <c r="V108" s="6"/>
      <c r="W108" s="6"/>
      <c r="X108" s="6"/>
      <c r="AA108" s="477" t="s">
        <v>228</v>
      </c>
      <c r="AB108" s="204" t="s">
        <v>82</v>
      </c>
      <c r="AC108" s="204" t="s">
        <v>14</v>
      </c>
      <c r="AD108" s="204"/>
      <c r="AE108" s="465">
        <v>15</v>
      </c>
      <c r="AF108" s="461">
        <v>27.133333333333333</v>
      </c>
      <c r="AG108" s="461">
        <v>25.933333333333334</v>
      </c>
      <c r="AH108" s="462">
        <v>1.0462724935732648</v>
      </c>
      <c r="AI108" s="462">
        <v>1.1099873577749684</v>
      </c>
      <c r="AJ108" s="473">
        <v>240800</v>
      </c>
    </row>
    <row r="109" spans="8:36">
      <c r="O109" s="6"/>
      <c r="P109" s="6"/>
      <c r="Q109" s="6"/>
      <c r="R109" s="6"/>
      <c r="S109" s="6"/>
      <c r="T109" s="6"/>
      <c r="U109" s="6"/>
      <c r="V109" s="6"/>
      <c r="W109" s="6"/>
      <c r="X109" s="6"/>
      <c r="AA109" s="477" t="s">
        <v>462</v>
      </c>
      <c r="AB109" s="204" t="s">
        <v>4</v>
      </c>
      <c r="AC109" s="204" t="s">
        <v>14</v>
      </c>
      <c r="AD109" s="204"/>
      <c r="AE109" s="465">
        <v>1</v>
      </c>
      <c r="AF109" s="461">
        <v>33</v>
      </c>
      <c r="AG109" s="461">
        <v>34</v>
      </c>
      <c r="AH109" s="462">
        <v>0.97058823529411764</v>
      </c>
      <c r="AI109" s="462">
        <v>0</v>
      </c>
      <c r="AJ109" s="473">
        <v>205000</v>
      </c>
    </row>
    <row r="110" spans="8:36">
      <c r="O110" s="6"/>
      <c r="P110" s="6"/>
      <c r="Q110" s="6"/>
      <c r="R110" s="6"/>
      <c r="S110" s="6"/>
      <c r="T110" s="6"/>
      <c r="U110" s="6"/>
      <c r="V110" s="6"/>
      <c r="W110" s="6"/>
      <c r="X110" s="6"/>
      <c r="AA110" s="477" t="s">
        <v>1058</v>
      </c>
      <c r="AB110" s="204" t="s">
        <v>566</v>
      </c>
      <c r="AC110" s="204" t="s">
        <v>397</v>
      </c>
      <c r="AD110" s="204"/>
      <c r="AE110" s="465"/>
      <c r="AF110" s="461"/>
      <c r="AG110" s="461"/>
      <c r="AH110" s="462"/>
      <c r="AI110" s="462"/>
      <c r="AJ110" s="473">
        <v>164600</v>
      </c>
    </row>
    <row r="111" spans="8:36">
      <c r="AA111" s="477" t="s">
        <v>401</v>
      </c>
      <c r="AB111" s="204" t="s">
        <v>31</v>
      </c>
      <c r="AC111" s="204" t="s">
        <v>8</v>
      </c>
      <c r="AD111" s="204"/>
      <c r="AE111" s="465">
        <v>16</v>
      </c>
      <c r="AF111" s="461">
        <v>35</v>
      </c>
      <c r="AG111" s="461">
        <v>37.1875</v>
      </c>
      <c r="AH111" s="462">
        <v>0.94117647058823528</v>
      </c>
      <c r="AI111" s="462">
        <v>0.89717741935483875</v>
      </c>
      <c r="AJ111" s="473">
        <v>310600</v>
      </c>
    </row>
    <row r="112" spans="8:36">
      <c r="AA112" s="477" t="s">
        <v>319</v>
      </c>
      <c r="AB112" s="204" t="s">
        <v>657</v>
      </c>
      <c r="AC112" s="204" t="s">
        <v>397</v>
      </c>
      <c r="AD112" s="204"/>
      <c r="AE112" s="465">
        <v>24</v>
      </c>
      <c r="AF112" s="461">
        <v>42.833333333333336</v>
      </c>
      <c r="AG112" s="461">
        <v>50</v>
      </c>
      <c r="AH112" s="462">
        <v>0.85666666666666669</v>
      </c>
      <c r="AI112" s="462">
        <v>0.79965753424657537</v>
      </c>
      <c r="AJ112" s="473">
        <v>380100</v>
      </c>
    </row>
    <row r="113" spans="27:36">
      <c r="AA113" s="477" t="s">
        <v>275</v>
      </c>
      <c r="AB113" s="204" t="s">
        <v>55</v>
      </c>
      <c r="AC113" s="204" t="s">
        <v>6</v>
      </c>
      <c r="AD113" s="204"/>
      <c r="AE113" s="465">
        <v>23</v>
      </c>
      <c r="AF113" s="461">
        <v>40.086956521739133</v>
      </c>
      <c r="AG113" s="461">
        <v>80</v>
      </c>
      <c r="AH113" s="462">
        <v>0.50108695652173918</v>
      </c>
      <c r="AI113" s="462">
        <v>0.54871794871794877</v>
      </c>
      <c r="AJ113" s="473">
        <v>355800</v>
      </c>
    </row>
    <row r="114" spans="27:36">
      <c r="AA114" s="477" t="s">
        <v>66</v>
      </c>
      <c r="AB114" s="204" t="s">
        <v>53</v>
      </c>
      <c r="AC114" s="204" t="s">
        <v>6</v>
      </c>
      <c r="AD114" s="204"/>
      <c r="AE114" s="465">
        <v>24</v>
      </c>
      <c r="AF114" s="461">
        <v>43.75</v>
      </c>
      <c r="AG114" s="461">
        <v>80.625</v>
      </c>
      <c r="AH114" s="462">
        <v>0.54263565891472865</v>
      </c>
      <c r="AI114" s="462">
        <v>0.48659916617033949</v>
      </c>
      <c r="AJ114" s="473">
        <v>388300</v>
      </c>
    </row>
    <row r="115" spans="27:36">
      <c r="AA115" s="477" t="s">
        <v>709</v>
      </c>
      <c r="AB115" s="204" t="s">
        <v>24</v>
      </c>
      <c r="AC115" s="204" t="s">
        <v>8</v>
      </c>
      <c r="AD115" s="204" t="s">
        <v>14</v>
      </c>
      <c r="AE115" s="465">
        <v>5</v>
      </c>
      <c r="AF115" s="461">
        <v>18</v>
      </c>
      <c r="AG115" s="461">
        <v>21</v>
      </c>
      <c r="AH115" s="462">
        <v>0.8571428571428571</v>
      </c>
      <c r="AI115" s="462">
        <v>0.98907103825136611</v>
      </c>
      <c r="AJ115" s="473">
        <v>192800</v>
      </c>
    </row>
    <row r="116" spans="27:36">
      <c r="AA116" s="477" t="s">
        <v>205</v>
      </c>
      <c r="AB116" s="204" t="s">
        <v>53</v>
      </c>
      <c r="AC116" s="204" t="s">
        <v>14</v>
      </c>
      <c r="AD116" s="204"/>
      <c r="AE116" s="465">
        <v>17</v>
      </c>
      <c r="AF116" s="461">
        <v>38.588235294117645</v>
      </c>
      <c r="AG116" s="461">
        <v>39.176470588235297</v>
      </c>
      <c r="AH116" s="462">
        <v>0.98498498498498499</v>
      </c>
      <c r="AI116" s="462">
        <v>0.95258019525801951</v>
      </c>
      <c r="AJ116" s="473">
        <v>342500</v>
      </c>
    </row>
    <row r="117" spans="27:36">
      <c r="AA117" s="477" t="s">
        <v>398</v>
      </c>
      <c r="AB117" s="204" t="s">
        <v>107</v>
      </c>
      <c r="AC117" s="204" t="s">
        <v>6</v>
      </c>
      <c r="AD117" s="204"/>
      <c r="AE117" s="465">
        <v>20</v>
      </c>
      <c r="AF117" s="461">
        <v>49.45</v>
      </c>
      <c r="AG117" s="461">
        <v>79.400000000000006</v>
      </c>
      <c r="AH117" s="462">
        <v>0.62279596977329976</v>
      </c>
      <c r="AI117" s="462">
        <v>0.64534551684751573</v>
      </c>
      <c r="AJ117" s="473">
        <v>438900</v>
      </c>
    </row>
    <row r="118" spans="27:36">
      <c r="AA118" s="477" t="s">
        <v>710</v>
      </c>
      <c r="AB118" s="204" t="s">
        <v>58</v>
      </c>
      <c r="AC118" s="204" t="s">
        <v>1045</v>
      </c>
      <c r="AD118" s="204" t="s">
        <v>3</v>
      </c>
      <c r="AE118" s="465">
        <v>3</v>
      </c>
      <c r="AF118" s="461">
        <v>8</v>
      </c>
      <c r="AG118" s="461">
        <v>26</v>
      </c>
      <c r="AH118" s="462">
        <v>0.30769230769230771</v>
      </c>
      <c r="AI118" s="462">
        <v>0</v>
      </c>
      <c r="AJ118" s="473">
        <v>177300</v>
      </c>
    </row>
    <row r="119" spans="27:36">
      <c r="AA119" s="477" t="s">
        <v>276</v>
      </c>
      <c r="AB119" s="204" t="s">
        <v>55</v>
      </c>
      <c r="AC119" s="204" t="s">
        <v>14</v>
      </c>
      <c r="AD119" s="204"/>
      <c r="AE119" s="465">
        <v>22</v>
      </c>
      <c r="AF119" s="461">
        <v>64.227272727272734</v>
      </c>
      <c r="AG119" s="461">
        <v>55.727272727272727</v>
      </c>
      <c r="AH119" s="462">
        <v>1.1525285481239804</v>
      </c>
      <c r="AI119" s="462">
        <v>1.3129139072847682</v>
      </c>
      <c r="AJ119" s="473">
        <v>570000</v>
      </c>
    </row>
    <row r="120" spans="27:36">
      <c r="AA120" s="477" t="s">
        <v>711</v>
      </c>
      <c r="AB120" s="204" t="s">
        <v>31</v>
      </c>
      <c r="AC120" s="204" t="s">
        <v>8</v>
      </c>
      <c r="AD120" s="204" t="s">
        <v>6</v>
      </c>
      <c r="AE120" s="465">
        <v>2</v>
      </c>
      <c r="AF120" s="461">
        <v>22</v>
      </c>
      <c r="AG120" s="461">
        <v>24.5</v>
      </c>
      <c r="AH120" s="462">
        <v>0.89795918367346939</v>
      </c>
      <c r="AI120" s="462">
        <v>0.95238095238095233</v>
      </c>
      <c r="AJ120" s="473">
        <v>195200</v>
      </c>
    </row>
    <row r="121" spans="27:36">
      <c r="AA121" s="477" t="s">
        <v>34</v>
      </c>
      <c r="AB121" s="204" t="s">
        <v>23</v>
      </c>
      <c r="AC121" s="204" t="s">
        <v>8</v>
      </c>
      <c r="AD121" s="204" t="s">
        <v>14</v>
      </c>
      <c r="AE121" s="465">
        <v>23</v>
      </c>
      <c r="AF121" s="461">
        <v>55.130434782608695</v>
      </c>
      <c r="AG121" s="461">
        <v>61.608695652173914</v>
      </c>
      <c r="AH121" s="462">
        <v>0.89484827099506004</v>
      </c>
      <c r="AI121" s="462">
        <v>0.93437077131258461</v>
      </c>
      <c r="AJ121" s="473">
        <v>489300</v>
      </c>
    </row>
    <row r="122" spans="27:36">
      <c r="AA122" s="477" t="s">
        <v>464</v>
      </c>
      <c r="AB122" s="204" t="s">
        <v>104</v>
      </c>
      <c r="AC122" s="204" t="s">
        <v>8</v>
      </c>
      <c r="AD122" s="204" t="s">
        <v>14</v>
      </c>
      <c r="AE122" s="465">
        <v>13</v>
      </c>
      <c r="AF122" s="461">
        <v>29.076923076923077</v>
      </c>
      <c r="AG122" s="461">
        <v>40.92307692307692</v>
      </c>
      <c r="AH122" s="462">
        <v>0.71052631578947367</v>
      </c>
      <c r="AI122" s="462">
        <v>0.82960893854748607</v>
      </c>
      <c r="AJ122" s="473">
        <v>258100</v>
      </c>
    </row>
    <row r="123" spans="27:36">
      <c r="AA123" s="477" t="s">
        <v>432</v>
      </c>
      <c r="AB123" s="204" t="s">
        <v>28</v>
      </c>
      <c r="AC123" s="204" t="s">
        <v>8</v>
      </c>
      <c r="AD123" s="204"/>
      <c r="AE123" s="465">
        <v>14</v>
      </c>
      <c r="AF123" s="461">
        <v>57.642857142857146</v>
      </c>
      <c r="AG123" s="461">
        <v>67.357142857142861</v>
      </c>
      <c r="AH123" s="462">
        <v>0.85577942735949097</v>
      </c>
      <c r="AI123" s="462">
        <v>0.61538461538461542</v>
      </c>
      <c r="AJ123" s="473">
        <v>511600</v>
      </c>
    </row>
    <row r="124" spans="27:36">
      <c r="AA124" s="468" t="s">
        <v>1059</v>
      </c>
      <c r="AB124" s="204" t="s">
        <v>55</v>
      </c>
      <c r="AC124" s="204" t="s">
        <v>1045</v>
      </c>
      <c r="AD124" s="204" t="s">
        <v>37</v>
      </c>
      <c r="AE124" s="465"/>
      <c r="AF124" s="461"/>
      <c r="AG124" s="461"/>
      <c r="AH124" s="462"/>
      <c r="AI124" s="462"/>
      <c r="AJ124" s="473">
        <v>164600</v>
      </c>
    </row>
    <row r="125" spans="27:36">
      <c r="AA125" s="477" t="s">
        <v>1060</v>
      </c>
      <c r="AB125" s="204" t="s">
        <v>24</v>
      </c>
      <c r="AC125" s="204" t="s">
        <v>6</v>
      </c>
      <c r="AD125" s="204"/>
      <c r="AE125" s="465"/>
      <c r="AF125" s="461"/>
      <c r="AG125" s="461"/>
      <c r="AH125" s="462"/>
      <c r="AI125" s="462"/>
      <c r="AJ125" s="473">
        <v>264800</v>
      </c>
    </row>
    <row r="126" spans="27:36">
      <c r="AA126" s="477" t="s">
        <v>713</v>
      </c>
      <c r="AB126" s="204" t="s">
        <v>566</v>
      </c>
      <c r="AC126" s="204" t="s">
        <v>14</v>
      </c>
      <c r="AD126" s="204"/>
      <c r="AE126" s="465">
        <v>21</v>
      </c>
      <c r="AF126" s="461">
        <v>34.19047619047619</v>
      </c>
      <c r="AG126" s="461">
        <v>35.047619047619051</v>
      </c>
      <c r="AH126" s="462">
        <v>0.97554347826086951</v>
      </c>
      <c r="AI126" s="462">
        <v>1.2346938775510203</v>
      </c>
      <c r="AJ126" s="473">
        <v>303400</v>
      </c>
    </row>
    <row r="127" spans="27:36">
      <c r="AA127" s="477" t="s">
        <v>250</v>
      </c>
      <c r="AB127" s="204" t="s">
        <v>31</v>
      </c>
      <c r="AC127" s="204" t="s">
        <v>1045</v>
      </c>
      <c r="AD127" s="204"/>
      <c r="AE127" s="465">
        <v>17</v>
      </c>
      <c r="AF127" s="461">
        <v>44.176470588235297</v>
      </c>
      <c r="AG127" s="461">
        <v>78.882352941176464</v>
      </c>
      <c r="AH127" s="462">
        <v>0.56002982848620431</v>
      </c>
      <c r="AI127" s="462">
        <v>0.60242792109256449</v>
      </c>
      <c r="AJ127" s="473">
        <v>392100</v>
      </c>
    </row>
    <row r="128" spans="27:36">
      <c r="AA128" s="468" t="s">
        <v>1061</v>
      </c>
      <c r="AB128" s="204" t="s">
        <v>58</v>
      </c>
      <c r="AC128" s="204" t="s">
        <v>8</v>
      </c>
      <c r="AD128" s="204"/>
      <c r="AE128" s="465"/>
      <c r="AF128" s="461"/>
      <c r="AG128" s="461"/>
      <c r="AH128" s="462"/>
      <c r="AI128" s="462"/>
      <c r="AJ128" s="473">
        <v>164600</v>
      </c>
    </row>
    <row r="129" spans="27:36">
      <c r="AA129" s="468" t="s">
        <v>1062</v>
      </c>
      <c r="AB129" s="204" t="s">
        <v>106</v>
      </c>
      <c r="AC129" s="204" t="s">
        <v>14</v>
      </c>
      <c r="AD129" s="204"/>
      <c r="AE129" s="465"/>
      <c r="AF129" s="461"/>
      <c r="AG129" s="461"/>
      <c r="AH129" s="462"/>
      <c r="AI129" s="462"/>
      <c r="AJ129" s="473">
        <v>164600</v>
      </c>
    </row>
    <row r="130" spans="27:36">
      <c r="AA130" s="477" t="s">
        <v>791</v>
      </c>
      <c r="AB130" s="204" t="s">
        <v>31</v>
      </c>
      <c r="AC130" s="204" t="s">
        <v>1045</v>
      </c>
      <c r="AD130" s="204" t="s">
        <v>37</v>
      </c>
      <c r="AE130" s="465">
        <v>18</v>
      </c>
      <c r="AF130" s="461">
        <v>33.166666666666664</v>
      </c>
      <c r="AG130" s="461">
        <v>67</v>
      </c>
      <c r="AH130" s="462">
        <v>0.49502487562189057</v>
      </c>
      <c r="AI130" s="462">
        <v>0</v>
      </c>
      <c r="AJ130" s="473">
        <v>294400</v>
      </c>
    </row>
    <row r="131" spans="27:36">
      <c r="AA131" s="477" t="s">
        <v>467</v>
      </c>
      <c r="AB131" s="204" t="s">
        <v>82</v>
      </c>
      <c r="AC131" s="204" t="s">
        <v>3</v>
      </c>
      <c r="AD131" s="204" t="s">
        <v>6</v>
      </c>
      <c r="AE131" s="465">
        <v>16</v>
      </c>
      <c r="AF131" s="461">
        <v>46.0625</v>
      </c>
      <c r="AG131" s="461">
        <v>75.0625</v>
      </c>
      <c r="AH131" s="462">
        <v>0.61365528726061613</v>
      </c>
      <c r="AI131" s="462">
        <v>0.62980769230769229</v>
      </c>
      <c r="AJ131" s="473">
        <v>408800</v>
      </c>
    </row>
    <row r="132" spans="27:36">
      <c r="AA132" s="477" t="s">
        <v>229</v>
      </c>
      <c r="AB132" s="204" t="s">
        <v>107</v>
      </c>
      <c r="AC132" s="204" t="s">
        <v>397</v>
      </c>
      <c r="AD132" s="204"/>
      <c r="AE132" s="465">
        <v>20</v>
      </c>
      <c r="AF132" s="461">
        <v>59.3</v>
      </c>
      <c r="AG132" s="461">
        <v>71.5</v>
      </c>
      <c r="AH132" s="462">
        <v>0.82937062937062933</v>
      </c>
      <c r="AI132" s="462">
        <v>0.82875960482985733</v>
      </c>
      <c r="AJ132" s="473">
        <v>526300</v>
      </c>
    </row>
    <row r="133" spans="27:36">
      <c r="AA133" s="477" t="s">
        <v>92</v>
      </c>
      <c r="AB133" s="204" t="s">
        <v>58</v>
      </c>
      <c r="AC133" s="204" t="s">
        <v>8</v>
      </c>
      <c r="AD133" s="204"/>
      <c r="AE133" s="465">
        <v>22</v>
      </c>
      <c r="AF133" s="461">
        <v>50.31818181818182</v>
      </c>
      <c r="AG133" s="461">
        <v>60.772727272727273</v>
      </c>
      <c r="AH133" s="462">
        <v>0.82797307404637244</v>
      </c>
      <c r="AI133" s="462">
        <v>0.8438880706921944</v>
      </c>
      <c r="AJ133" s="473">
        <v>446600</v>
      </c>
    </row>
    <row r="134" spans="27:36">
      <c r="AA134" s="477" t="s">
        <v>615</v>
      </c>
      <c r="AB134" s="204" t="s">
        <v>31</v>
      </c>
      <c r="AC134" s="204" t="s">
        <v>14</v>
      </c>
      <c r="AD134" s="204"/>
      <c r="AE134" s="465">
        <v>24</v>
      </c>
      <c r="AF134" s="461">
        <v>31.625</v>
      </c>
      <c r="AG134" s="461">
        <v>34.5</v>
      </c>
      <c r="AH134" s="462">
        <v>0.91666666666666663</v>
      </c>
      <c r="AI134" s="462">
        <v>0.88841201716738194</v>
      </c>
      <c r="AJ134" s="473">
        <v>280700</v>
      </c>
    </row>
    <row r="135" spans="27:36">
      <c r="AA135" s="477" t="s">
        <v>714</v>
      </c>
      <c r="AB135" s="204" t="s">
        <v>657</v>
      </c>
      <c r="AC135" s="204" t="s">
        <v>6</v>
      </c>
      <c r="AD135" s="204" t="s">
        <v>8</v>
      </c>
      <c r="AE135" s="465">
        <v>15</v>
      </c>
      <c r="AF135" s="461">
        <v>37.666666666666664</v>
      </c>
      <c r="AG135" s="461">
        <v>62.533333333333331</v>
      </c>
      <c r="AH135" s="462">
        <v>0.60234541577825162</v>
      </c>
      <c r="AI135" s="462">
        <v>0</v>
      </c>
      <c r="AJ135" s="473">
        <v>334300</v>
      </c>
    </row>
    <row r="136" spans="27:36">
      <c r="AA136" s="477" t="s">
        <v>468</v>
      </c>
      <c r="AB136" s="204" t="s">
        <v>4</v>
      </c>
      <c r="AC136" s="204" t="s">
        <v>8</v>
      </c>
      <c r="AD136" s="204"/>
      <c r="AE136" s="177">
        <v>0</v>
      </c>
      <c r="AF136" s="461">
        <v>0</v>
      </c>
      <c r="AG136" s="461"/>
      <c r="AH136" s="462">
        <v>0</v>
      </c>
      <c r="AI136" s="462">
        <v>0</v>
      </c>
      <c r="AJ136" s="473">
        <v>164600</v>
      </c>
    </row>
    <row r="137" spans="27:36">
      <c r="AA137" s="477" t="s">
        <v>359</v>
      </c>
      <c r="AB137" s="204" t="s">
        <v>105</v>
      </c>
      <c r="AC137" s="204" t="s">
        <v>6</v>
      </c>
      <c r="AD137" s="204"/>
      <c r="AE137" s="465">
        <v>24</v>
      </c>
      <c r="AF137" s="461">
        <v>42.333333333333336</v>
      </c>
      <c r="AG137" s="461">
        <v>79.083333333333329</v>
      </c>
      <c r="AH137" s="462">
        <v>0.53530031612223394</v>
      </c>
      <c r="AI137" s="462">
        <v>0.62809917355371903</v>
      </c>
      <c r="AJ137" s="473">
        <v>375700</v>
      </c>
    </row>
    <row r="138" spans="27:36">
      <c r="AA138" s="477" t="s">
        <v>139</v>
      </c>
      <c r="AB138" s="204" t="s">
        <v>657</v>
      </c>
      <c r="AC138" s="204" t="s">
        <v>6</v>
      </c>
      <c r="AD138" s="204" t="s">
        <v>3</v>
      </c>
      <c r="AE138" s="465">
        <v>23</v>
      </c>
      <c r="AF138" s="461">
        <v>53.826086956521742</v>
      </c>
      <c r="AG138" s="461">
        <v>80</v>
      </c>
      <c r="AH138" s="462">
        <v>0.67282608695652169</v>
      </c>
      <c r="AI138" s="462">
        <v>0.55323943661971831</v>
      </c>
      <c r="AJ138" s="473">
        <v>477700</v>
      </c>
    </row>
    <row r="139" spans="27:36">
      <c r="AA139" s="477" t="s">
        <v>860</v>
      </c>
      <c r="AB139" s="204" t="s">
        <v>28</v>
      </c>
      <c r="AC139" s="204" t="s">
        <v>1045</v>
      </c>
      <c r="AD139" s="204"/>
      <c r="AE139" s="177">
        <v>0</v>
      </c>
      <c r="AF139" s="461">
        <v>0</v>
      </c>
      <c r="AG139" s="461"/>
      <c r="AH139" s="462">
        <v>0</v>
      </c>
      <c r="AI139" s="462">
        <v>0</v>
      </c>
      <c r="AJ139" s="473">
        <v>164600</v>
      </c>
    </row>
    <row r="140" spans="27:36">
      <c r="AA140" s="477" t="s">
        <v>278</v>
      </c>
      <c r="AB140" s="204" t="s">
        <v>657</v>
      </c>
      <c r="AC140" s="204" t="s">
        <v>6</v>
      </c>
      <c r="AD140" s="204"/>
      <c r="AE140" s="465">
        <v>1</v>
      </c>
      <c r="AF140" s="461">
        <v>24</v>
      </c>
      <c r="AG140" s="461">
        <v>80</v>
      </c>
      <c r="AH140" s="462">
        <v>0.3</v>
      </c>
      <c r="AI140" s="462">
        <v>0</v>
      </c>
      <c r="AJ140" s="473">
        <v>192800</v>
      </c>
    </row>
    <row r="141" spans="27:36">
      <c r="AA141" s="477" t="s">
        <v>279</v>
      </c>
      <c r="AB141" s="204" t="s">
        <v>55</v>
      </c>
      <c r="AC141" s="204" t="s">
        <v>8</v>
      </c>
      <c r="AD141" s="204"/>
      <c r="AE141" s="465">
        <v>24</v>
      </c>
      <c r="AF141" s="461">
        <v>76.041666666666671</v>
      </c>
      <c r="AG141" s="461">
        <v>64.083333333333329</v>
      </c>
      <c r="AH141" s="462">
        <v>1.1866059817945385</v>
      </c>
      <c r="AI141" s="462">
        <v>1.1698275862068965</v>
      </c>
      <c r="AJ141" s="473">
        <v>674900</v>
      </c>
    </row>
    <row r="142" spans="27:36">
      <c r="AA142" s="477" t="s">
        <v>1063</v>
      </c>
      <c r="AB142" s="204" t="s">
        <v>24</v>
      </c>
      <c r="AC142" s="204" t="s">
        <v>37</v>
      </c>
      <c r="AD142" s="204" t="s">
        <v>1045</v>
      </c>
      <c r="AE142" s="177">
        <v>0</v>
      </c>
      <c r="AF142" s="461">
        <v>0</v>
      </c>
      <c r="AG142" s="461"/>
      <c r="AH142" s="462">
        <v>0</v>
      </c>
      <c r="AI142" s="462"/>
      <c r="AJ142" s="473">
        <v>164600</v>
      </c>
    </row>
    <row r="143" spans="27:36">
      <c r="AA143" s="477" t="s">
        <v>1064</v>
      </c>
      <c r="AB143" s="275" t="s">
        <v>58</v>
      </c>
      <c r="AC143" s="275" t="s">
        <v>6</v>
      </c>
      <c r="AD143" s="204"/>
      <c r="AE143" s="177">
        <v>0</v>
      </c>
      <c r="AF143" s="461">
        <v>0</v>
      </c>
      <c r="AG143" s="461"/>
      <c r="AH143" s="462">
        <v>0</v>
      </c>
      <c r="AI143" s="462"/>
      <c r="AJ143" s="473">
        <v>164600</v>
      </c>
    </row>
    <row r="144" spans="27:36">
      <c r="AA144" s="477" t="s">
        <v>93</v>
      </c>
      <c r="AB144" s="204" t="s">
        <v>22</v>
      </c>
      <c r="AC144" s="204" t="s">
        <v>397</v>
      </c>
      <c r="AD144" s="204"/>
      <c r="AE144" s="465">
        <v>3</v>
      </c>
      <c r="AF144" s="461">
        <v>7.666666666666667</v>
      </c>
      <c r="AG144" s="461">
        <v>18</v>
      </c>
      <c r="AH144" s="462">
        <v>0.42592592592592593</v>
      </c>
      <c r="AI144" s="462">
        <v>0.87349397590361444</v>
      </c>
      <c r="AJ144" s="473">
        <v>177300</v>
      </c>
    </row>
    <row r="145" spans="27:36">
      <c r="AA145" s="477" t="s">
        <v>716</v>
      </c>
      <c r="AB145" s="204" t="s">
        <v>105</v>
      </c>
      <c r="AC145" s="204" t="s">
        <v>14</v>
      </c>
      <c r="AD145" s="204"/>
      <c r="AE145" s="465">
        <v>13</v>
      </c>
      <c r="AF145" s="461">
        <v>45.53846153846154</v>
      </c>
      <c r="AG145" s="461">
        <v>41.46153846153846</v>
      </c>
      <c r="AH145" s="462">
        <v>1.0983302411873841</v>
      </c>
      <c r="AI145" s="462">
        <v>0.92929292929292928</v>
      </c>
      <c r="AJ145" s="473">
        <v>404200</v>
      </c>
    </row>
    <row r="146" spans="27:36">
      <c r="AA146" s="477" t="s">
        <v>717</v>
      </c>
      <c r="AB146" s="204" t="s">
        <v>53</v>
      </c>
      <c r="AC146" s="204" t="s">
        <v>6</v>
      </c>
      <c r="AD146" s="204"/>
      <c r="AE146" s="465">
        <v>4</v>
      </c>
      <c r="AF146" s="461">
        <v>47.25</v>
      </c>
      <c r="AG146" s="461">
        <v>79.75</v>
      </c>
      <c r="AH146" s="462">
        <v>0.59247648902821315</v>
      </c>
      <c r="AI146" s="462">
        <v>0</v>
      </c>
      <c r="AJ146" s="473">
        <v>335500</v>
      </c>
    </row>
    <row r="147" spans="27:36">
      <c r="AA147" s="468" t="s">
        <v>1065</v>
      </c>
      <c r="AB147" s="204" t="s">
        <v>105</v>
      </c>
      <c r="AC147" s="204" t="s">
        <v>6</v>
      </c>
      <c r="AD147" s="204"/>
      <c r="AE147" s="465"/>
      <c r="AF147" s="461"/>
      <c r="AG147" s="461"/>
      <c r="AH147" s="462"/>
      <c r="AI147" s="462"/>
      <c r="AJ147" s="473">
        <v>247800</v>
      </c>
    </row>
    <row r="148" spans="27:36">
      <c r="AA148" s="468" t="s">
        <v>1066</v>
      </c>
      <c r="AB148" s="204" t="s">
        <v>24</v>
      </c>
      <c r="AC148" s="204" t="s">
        <v>6</v>
      </c>
      <c r="AD148" s="204" t="s">
        <v>8</v>
      </c>
      <c r="AE148" s="465"/>
      <c r="AF148" s="461"/>
      <c r="AG148" s="461"/>
      <c r="AH148" s="462"/>
      <c r="AI148" s="462"/>
      <c r="AJ148" s="473">
        <v>164600</v>
      </c>
    </row>
    <row r="149" spans="27:36">
      <c r="AA149" s="477" t="s">
        <v>7</v>
      </c>
      <c r="AB149" s="204" t="s">
        <v>4</v>
      </c>
      <c r="AC149" s="204" t="s">
        <v>8</v>
      </c>
      <c r="AD149" s="204"/>
      <c r="AE149" s="465">
        <v>22</v>
      </c>
      <c r="AF149" s="461">
        <v>65.772727272727266</v>
      </c>
      <c r="AG149" s="461">
        <v>76.090909090909093</v>
      </c>
      <c r="AH149" s="462">
        <v>0.86439665471923532</v>
      </c>
      <c r="AI149" s="462">
        <v>0.75328265376641323</v>
      </c>
      <c r="AJ149" s="473">
        <v>583700</v>
      </c>
    </row>
    <row r="150" spans="27:36">
      <c r="AA150" s="477" t="s">
        <v>83</v>
      </c>
      <c r="AB150" s="204" t="s">
        <v>23</v>
      </c>
      <c r="AC150" s="204" t="s">
        <v>14</v>
      </c>
      <c r="AD150" s="204"/>
      <c r="AE150" s="465">
        <v>20</v>
      </c>
      <c r="AF150" s="461">
        <v>46.15</v>
      </c>
      <c r="AG150" s="461">
        <v>41.95</v>
      </c>
      <c r="AH150" s="462">
        <v>1.1001191895113229</v>
      </c>
      <c r="AI150" s="462">
        <v>1.1291793313069909</v>
      </c>
      <c r="AJ150" s="473">
        <v>409600</v>
      </c>
    </row>
    <row r="151" spans="27:36">
      <c r="AA151" s="477" t="s">
        <v>9</v>
      </c>
      <c r="AB151" s="204" t="s">
        <v>4</v>
      </c>
      <c r="AC151" s="204" t="s">
        <v>8</v>
      </c>
      <c r="AD151" s="204"/>
      <c r="AE151" s="465">
        <v>24</v>
      </c>
      <c r="AF151" s="461">
        <v>49.25</v>
      </c>
      <c r="AG151" s="461">
        <v>60.125</v>
      </c>
      <c r="AH151" s="462">
        <v>0.81912681912681917</v>
      </c>
      <c r="AI151" s="462">
        <v>0.66244057052297944</v>
      </c>
      <c r="AJ151" s="473">
        <v>437100</v>
      </c>
    </row>
    <row r="152" spans="27:36">
      <c r="AA152" s="477" t="s">
        <v>633</v>
      </c>
      <c r="AB152" s="475" t="s">
        <v>24</v>
      </c>
      <c r="AC152" s="204" t="s">
        <v>397</v>
      </c>
      <c r="AD152" s="204" t="s">
        <v>37</v>
      </c>
      <c r="AE152" s="177">
        <v>2</v>
      </c>
      <c r="AF152" s="461">
        <v>0</v>
      </c>
      <c r="AG152" s="461">
        <v>40</v>
      </c>
      <c r="AH152" s="462">
        <v>0.76249999999999996</v>
      </c>
      <c r="AI152" s="462">
        <v>0.76249999999999996</v>
      </c>
      <c r="AJ152" s="473">
        <v>216500</v>
      </c>
    </row>
    <row r="153" spans="27:36">
      <c r="AA153" s="468" t="s">
        <v>1067</v>
      </c>
      <c r="AB153" s="204" t="s">
        <v>22</v>
      </c>
      <c r="AC153" s="204" t="s">
        <v>8</v>
      </c>
      <c r="AD153" s="204"/>
      <c r="AE153" s="465"/>
      <c r="AF153" s="461"/>
      <c r="AG153" s="461"/>
      <c r="AH153" s="462"/>
      <c r="AI153" s="462"/>
      <c r="AJ153" s="473">
        <v>164600</v>
      </c>
    </row>
    <row r="154" spans="27:36">
      <c r="AA154" s="477" t="s">
        <v>280</v>
      </c>
      <c r="AB154" s="475" t="s">
        <v>106</v>
      </c>
      <c r="AC154" s="204" t="s">
        <v>6</v>
      </c>
      <c r="AD154" s="204" t="s">
        <v>3</v>
      </c>
      <c r="AE154" s="465">
        <v>20</v>
      </c>
      <c r="AF154" s="461">
        <v>56.45</v>
      </c>
      <c r="AG154" s="461">
        <v>80</v>
      </c>
      <c r="AH154" s="462">
        <v>0.70562499999999995</v>
      </c>
      <c r="AI154" s="462">
        <v>0.61861702127659579</v>
      </c>
      <c r="AJ154" s="473">
        <v>501000</v>
      </c>
    </row>
    <row r="155" spans="27:36">
      <c r="AA155" s="477" t="s">
        <v>471</v>
      </c>
      <c r="AB155" s="204" t="s">
        <v>566</v>
      </c>
      <c r="AC155" s="204" t="s">
        <v>8</v>
      </c>
      <c r="AD155" s="204"/>
      <c r="AE155" s="465">
        <v>1</v>
      </c>
      <c r="AF155" s="461">
        <v>27</v>
      </c>
      <c r="AG155" s="461">
        <v>27</v>
      </c>
      <c r="AH155" s="462">
        <v>1</v>
      </c>
      <c r="AI155" s="462">
        <v>0.510752688172043</v>
      </c>
      <c r="AJ155" s="473">
        <v>192800</v>
      </c>
    </row>
    <row r="156" spans="27:36">
      <c r="AA156" s="477" t="s">
        <v>115</v>
      </c>
      <c r="AB156" s="204" t="s">
        <v>82</v>
      </c>
      <c r="AC156" s="204" t="s">
        <v>14</v>
      </c>
      <c r="AD156" s="204" t="s">
        <v>8</v>
      </c>
      <c r="AE156" s="465">
        <v>7</v>
      </c>
      <c r="AF156" s="461">
        <v>33.714285714285715</v>
      </c>
      <c r="AG156" s="461">
        <v>38.142857142857146</v>
      </c>
      <c r="AH156" s="462">
        <v>0.88389513108614237</v>
      </c>
      <c r="AI156" s="462">
        <v>0.96050552922590837</v>
      </c>
      <c r="AJ156" s="473">
        <v>269300</v>
      </c>
    </row>
    <row r="157" spans="27:36">
      <c r="AA157" s="477" t="s">
        <v>1068</v>
      </c>
      <c r="AB157" s="204" t="s">
        <v>657</v>
      </c>
      <c r="AC157" s="204" t="s">
        <v>6</v>
      </c>
      <c r="AD157" s="204"/>
      <c r="AE157" s="465">
        <v>5</v>
      </c>
      <c r="AF157" s="461">
        <v>23.4</v>
      </c>
      <c r="AG157" s="461">
        <v>80</v>
      </c>
      <c r="AH157" s="462">
        <v>0.29249999999999998</v>
      </c>
      <c r="AI157" s="462"/>
      <c r="AJ157" s="473">
        <v>207700</v>
      </c>
    </row>
    <row r="158" spans="27:36">
      <c r="AA158" s="477" t="s">
        <v>35</v>
      </c>
      <c r="AB158" s="204" t="s">
        <v>58</v>
      </c>
      <c r="AC158" s="204" t="s">
        <v>14</v>
      </c>
      <c r="AD158" s="204"/>
      <c r="AE158" s="465">
        <v>20</v>
      </c>
      <c r="AF158" s="461">
        <v>51.85</v>
      </c>
      <c r="AG158" s="461">
        <v>51.95</v>
      </c>
      <c r="AH158" s="462">
        <v>0.99807507218479308</v>
      </c>
      <c r="AI158" s="462">
        <v>1.0391891891891891</v>
      </c>
      <c r="AJ158" s="473">
        <v>460200</v>
      </c>
    </row>
    <row r="159" spans="27:36">
      <c r="AA159" s="477" t="s">
        <v>281</v>
      </c>
      <c r="AB159" s="204" t="s">
        <v>55</v>
      </c>
      <c r="AC159" s="204" t="s">
        <v>8</v>
      </c>
      <c r="AD159" s="204"/>
      <c r="AE159" s="465">
        <v>21</v>
      </c>
      <c r="AF159" s="461">
        <v>59.904761904761905</v>
      </c>
      <c r="AG159" s="461">
        <v>73.285714285714292</v>
      </c>
      <c r="AH159" s="462">
        <v>0.81741390513320333</v>
      </c>
      <c r="AI159" s="462">
        <v>0.71192052980132448</v>
      </c>
      <c r="AJ159" s="473">
        <v>531700</v>
      </c>
    </row>
    <row r="160" spans="27:36">
      <c r="AA160" s="477" t="s">
        <v>179</v>
      </c>
      <c r="AB160" s="204" t="s">
        <v>24</v>
      </c>
      <c r="AC160" s="204" t="s">
        <v>14</v>
      </c>
      <c r="AD160" s="204"/>
      <c r="AE160" s="465">
        <v>19</v>
      </c>
      <c r="AF160" s="461">
        <v>34</v>
      </c>
      <c r="AG160" s="461">
        <v>40.684210526315788</v>
      </c>
      <c r="AH160" s="462">
        <v>0.83570504527813716</v>
      </c>
      <c r="AI160" s="462">
        <v>0.87798165137614681</v>
      </c>
      <c r="AJ160" s="473">
        <v>301700</v>
      </c>
    </row>
    <row r="161" spans="27:36">
      <c r="AA161" s="477" t="s">
        <v>59</v>
      </c>
      <c r="AB161" s="204" t="s">
        <v>53</v>
      </c>
      <c r="AC161" s="204" t="s">
        <v>397</v>
      </c>
      <c r="AD161" s="204"/>
      <c r="AE161" s="465">
        <v>20</v>
      </c>
      <c r="AF161" s="461">
        <v>46.9</v>
      </c>
      <c r="AG161" s="461">
        <v>62.1</v>
      </c>
      <c r="AH161" s="462">
        <v>0.75523349436392917</v>
      </c>
      <c r="AI161" s="462">
        <v>0.73031203566121838</v>
      </c>
      <c r="AJ161" s="473">
        <v>416200</v>
      </c>
    </row>
    <row r="162" spans="27:36">
      <c r="AA162" s="477" t="s">
        <v>388</v>
      </c>
      <c r="AB162" s="204" t="s">
        <v>55</v>
      </c>
      <c r="AC162" s="204" t="s">
        <v>6</v>
      </c>
      <c r="AD162" s="204"/>
      <c r="AE162" s="465">
        <v>9</v>
      </c>
      <c r="AF162" s="461">
        <v>33.111111111111114</v>
      </c>
      <c r="AG162" s="461">
        <v>78.222222222222229</v>
      </c>
      <c r="AH162" s="462">
        <v>0.42329545454545453</v>
      </c>
      <c r="AI162" s="462">
        <v>0.53873659117997619</v>
      </c>
      <c r="AJ162" s="473">
        <v>293900</v>
      </c>
    </row>
    <row r="163" spans="27:36">
      <c r="AA163" s="477" t="s">
        <v>472</v>
      </c>
      <c r="AB163" s="204" t="s">
        <v>107</v>
      </c>
      <c r="AC163" s="204" t="s">
        <v>8</v>
      </c>
      <c r="AD163" s="204" t="s">
        <v>14</v>
      </c>
      <c r="AE163" s="177">
        <v>0</v>
      </c>
      <c r="AF163" s="461">
        <v>0</v>
      </c>
      <c r="AG163" s="461"/>
      <c r="AH163" s="462">
        <v>0</v>
      </c>
      <c r="AI163" s="462">
        <v>0</v>
      </c>
      <c r="AJ163" s="473">
        <v>164600</v>
      </c>
    </row>
    <row r="164" spans="27:36">
      <c r="AA164" s="477" t="s">
        <v>312</v>
      </c>
      <c r="AB164" s="204" t="s">
        <v>105</v>
      </c>
      <c r="AC164" s="204" t="s">
        <v>1045</v>
      </c>
      <c r="AD164" s="204"/>
      <c r="AE164" s="465">
        <v>23</v>
      </c>
      <c r="AF164" s="461">
        <v>35.565217391304351</v>
      </c>
      <c r="AG164" s="461">
        <v>80.086956521739125</v>
      </c>
      <c r="AH164" s="462">
        <v>0.44408251900108575</v>
      </c>
      <c r="AI164" s="462">
        <v>0.63173475429248072</v>
      </c>
      <c r="AJ164" s="473">
        <v>315600</v>
      </c>
    </row>
    <row r="165" spans="27:36">
      <c r="AA165" s="477" t="s">
        <v>780</v>
      </c>
      <c r="AB165" s="204" t="s">
        <v>106</v>
      </c>
      <c r="AC165" s="204" t="s">
        <v>8</v>
      </c>
      <c r="AD165" s="204"/>
      <c r="AE165" s="465">
        <v>22</v>
      </c>
      <c r="AF165" s="461">
        <v>45.045454545454547</v>
      </c>
      <c r="AG165" s="461">
        <v>67.36363636363636</v>
      </c>
      <c r="AH165" s="462">
        <v>0.66869095816464241</v>
      </c>
      <c r="AI165" s="462"/>
      <c r="AJ165" s="473">
        <v>399800</v>
      </c>
    </row>
    <row r="166" spans="27:36">
      <c r="AA166" s="477" t="s">
        <v>296</v>
      </c>
      <c r="AB166" s="204" t="s">
        <v>28</v>
      </c>
      <c r="AC166" s="204" t="s">
        <v>397</v>
      </c>
      <c r="AD166" s="204" t="s">
        <v>8</v>
      </c>
      <c r="AE166" s="465">
        <v>11</v>
      </c>
      <c r="AF166" s="461">
        <v>28.181818181818183</v>
      </c>
      <c r="AG166" s="461">
        <v>31.818181818181817</v>
      </c>
      <c r="AH166" s="462">
        <v>0.88571428571428568</v>
      </c>
      <c r="AI166" s="462">
        <v>0.66666666666666663</v>
      </c>
      <c r="AJ166" s="473">
        <v>250100</v>
      </c>
    </row>
    <row r="167" spans="27:36">
      <c r="AA167" s="477" t="s">
        <v>360</v>
      </c>
      <c r="AB167" s="204" t="s">
        <v>22</v>
      </c>
      <c r="AC167" s="204" t="s">
        <v>14</v>
      </c>
      <c r="AD167" s="204"/>
      <c r="AE167" s="465">
        <v>11</v>
      </c>
      <c r="AF167" s="461">
        <v>27.09090909090909</v>
      </c>
      <c r="AG167" s="461">
        <v>27.272727272727273</v>
      </c>
      <c r="AH167" s="462">
        <v>0.99333333333333329</v>
      </c>
      <c r="AI167" s="462">
        <v>0.86602870813397126</v>
      </c>
      <c r="AJ167" s="473">
        <v>240400</v>
      </c>
    </row>
    <row r="168" spans="27:36">
      <c r="AA168" s="477" t="s">
        <v>230</v>
      </c>
      <c r="AB168" s="204" t="s">
        <v>28</v>
      </c>
      <c r="AC168" s="204" t="s">
        <v>8</v>
      </c>
      <c r="AD168" s="204"/>
      <c r="AE168" s="465">
        <v>22</v>
      </c>
      <c r="AF168" s="461">
        <v>51.863636363636367</v>
      </c>
      <c r="AG168" s="461">
        <v>57.31818181818182</v>
      </c>
      <c r="AH168" s="462">
        <v>0.90483743061062649</v>
      </c>
      <c r="AI168" s="462">
        <v>0.80418118466898958</v>
      </c>
      <c r="AJ168" s="473">
        <v>460300</v>
      </c>
    </row>
    <row r="169" spans="27:36">
      <c r="AA169" s="477" t="s">
        <v>266</v>
      </c>
      <c r="AB169" s="204" t="s">
        <v>82</v>
      </c>
      <c r="AC169" s="204" t="s">
        <v>6</v>
      </c>
      <c r="AD169" s="204" t="s">
        <v>3</v>
      </c>
      <c r="AE169" s="465">
        <v>18</v>
      </c>
      <c r="AF169" s="461">
        <v>67.444444444444443</v>
      </c>
      <c r="AG169" s="461">
        <v>79.388888888888886</v>
      </c>
      <c r="AH169" s="462">
        <v>0.84954513645906227</v>
      </c>
      <c r="AI169" s="462">
        <v>0.62864583333333335</v>
      </c>
      <c r="AJ169" s="473">
        <v>598600</v>
      </c>
    </row>
    <row r="170" spans="27:36">
      <c r="AA170" s="468" t="s">
        <v>1069</v>
      </c>
      <c r="AB170" s="204" t="s">
        <v>4</v>
      </c>
      <c r="AC170" s="204" t="s">
        <v>14</v>
      </c>
      <c r="AD170" s="204"/>
      <c r="AE170" s="465"/>
      <c r="AF170" s="461"/>
      <c r="AG170" s="461"/>
      <c r="AH170" s="462"/>
      <c r="AI170" s="462"/>
      <c r="AJ170" s="473">
        <v>164600</v>
      </c>
    </row>
    <row r="171" spans="27:36">
      <c r="AA171" s="468" t="s">
        <v>1070</v>
      </c>
      <c r="AB171" s="204" t="s">
        <v>22</v>
      </c>
      <c r="AC171" s="204" t="s">
        <v>14</v>
      </c>
      <c r="AD171" s="204"/>
      <c r="AE171" s="465"/>
      <c r="AF171" s="461"/>
      <c r="AG171" s="461"/>
      <c r="AH171" s="462"/>
      <c r="AI171" s="462"/>
      <c r="AJ171" s="473">
        <v>164600</v>
      </c>
    </row>
    <row r="172" spans="27:36">
      <c r="AA172" s="477" t="s">
        <v>297</v>
      </c>
      <c r="AB172" s="204" t="s">
        <v>53</v>
      </c>
      <c r="AC172" s="204" t="s">
        <v>1045</v>
      </c>
      <c r="AD172" s="204" t="s">
        <v>3</v>
      </c>
      <c r="AE172" s="465">
        <v>22</v>
      </c>
      <c r="AF172" s="461">
        <v>22.5</v>
      </c>
      <c r="AG172" s="461">
        <v>33.636363636363633</v>
      </c>
      <c r="AH172" s="462">
        <v>0.66891891891891897</v>
      </c>
      <c r="AI172" s="462">
        <v>0.68683274021352314</v>
      </c>
      <c r="AJ172" s="473">
        <v>199700</v>
      </c>
    </row>
    <row r="173" spans="27:36">
      <c r="AA173" s="477" t="s">
        <v>842</v>
      </c>
      <c r="AB173" s="204" t="s">
        <v>104</v>
      </c>
      <c r="AC173" s="204" t="s">
        <v>8</v>
      </c>
      <c r="AD173" s="204"/>
      <c r="AE173" s="465">
        <v>20</v>
      </c>
      <c r="AF173" s="461">
        <v>58.5</v>
      </c>
      <c r="AG173" s="461">
        <v>72.099999999999994</v>
      </c>
      <c r="AH173" s="462">
        <v>0.81137309292649096</v>
      </c>
      <c r="AI173" s="462">
        <v>0</v>
      </c>
      <c r="AJ173" s="473">
        <v>519200</v>
      </c>
    </row>
    <row r="174" spans="27:36">
      <c r="AA174" s="477" t="s">
        <v>298</v>
      </c>
      <c r="AB174" s="204" t="s">
        <v>105</v>
      </c>
      <c r="AC174" s="204" t="s">
        <v>8</v>
      </c>
      <c r="AD174" s="204"/>
      <c r="AE174" s="465">
        <v>11</v>
      </c>
      <c r="AF174" s="461">
        <v>58.272727272727273</v>
      </c>
      <c r="AG174" s="461">
        <v>68.090909090909093</v>
      </c>
      <c r="AH174" s="462">
        <v>0.855807743658211</v>
      </c>
      <c r="AI174" s="462">
        <v>0.8636607622114868</v>
      </c>
      <c r="AJ174" s="473">
        <v>517200</v>
      </c>
    </row>
    <row r="175" spans="27:36">
      <c r="AA175" s="477" t="s">
        <v>231</v>
      </c>
      <c r="AB175" s="204" t="s">
        <v>566</v>
      </c>
      <c r="AC175" s="204" t="s">
        <v>1045</v>
      </c>
      <c r="AD175" s="204" t="s">
        <v>397</v>
      </c>
      <c r="AE175" s="465">
        <v>9</v>
      </c>
      <c r="AF175" s="461">
        <v>13</v>
      </c>
      <c r="AG175" s="461">
        <v>23.888888888888889</v>
      </c>
      <c r="AH175" s="462">
        <v>0.54418604651162794</v>
      </c>
      <c r="AI175" s="462">
        <v>0.65528726061615317</v>
      </c>
      <c r="AJ175" s="473">
        <v>192800</v>
      </c>
    </row>
    <row r="176" spans="27:36">
      <c r="AA176" s="470" t="s">
        <v>361</v>
      </c>
      <c r="AB176" s="204" t="s">
        <v>22</v>
      </c>
      <c r="AC176" s="204" t="s">
        <v>397</v>
      </c>
      <c r="AD176" s="204"/>
      <c r="AE176" s="177">
        <v>10</v>
      </c>
      <c r="AF176" s="461">
        <v>0.95</v>
      </c>
      <c r="AG176" s="461">
        <v>1.97</v>
      </c>
      <c r="AH176" s="462">
        <v>0.90355329949238583</v>
      </c>
      <c r="AI176" s="462">
        <v>0.90355329949238583</v>
      </c>
      <c r="AJ176" s="473">
        <v>177600</v>
      </c>
    </row>
    <row r="177" spans="27:36">
      <c r="AA177" s="477" t="s">
        <v>1071</v>
      </c>
      <c r="AB177" s="204" t="s">
        <v>657</v>
      </c>
      <c r="AC177" s="204" t="s">
        <v>37</v>
      </c>
      <c r="AD177" s="204"/>
      <c r="AE177" s="177">
        <v>0</v>
      </c>
      <c r="AF177" s="461">
        <v>0</v>
      </c>
      <c r="AG177" s="461"/>
      <c r="AH177" s="462">
        <v>0</v>
      </c>
      <c r="AI177" s="462"/>
      <c r="AJ177" s="473">
        <v>164600</v>
      </c>
    </row>
    <row r="178" spans="27:36">
      <c r="AA178" s="477" t="s">
        <v>719</v>
      </c>
      <c r="AB178" s="204" t="s">
        <v>82</v>
      </c>
      <c r="AC178" s="204" t="s">
        <v>3</v>
      </c>
      <c r="AD178" s="204" t="s">
        <v>6</v>
      </c>
      <c r="AE178" s="465">
        <v>17</v>
      </c>
      <c r="AF178" s="461">
        <v>47.352941176470587</v>
      </c>
      <c r="AG178" s="461">
        <v>74.941176470588232</v>
      </c>
      <c r="AH178" s="462">
        <v>0.63186813186813184</v>
      </c>
      <c r="AI178" s="462">
        <v>0.5140449438202247</v>
      </c>
      <c r="AJ178" s="473">
        <v>420300</v>
      </c>
    </row>
    <row r="179" spans="27:36">
      <c r="AA179" s="477" t="s">
        <v>1072</v>
      </c>
      <c r="AB179" s="204" t="s">
        <v>28</v>
      </c>
      <c r="AC179" s="204" t="s">
        <v>37</v>
      </c>
      <c r="AD179" s="204" t="s">
        <v>397</v>
      </c>
      <c r="AE179" s="177">
        <v>0</v>
      </c>
      <c r="AF179" s="461">
        <v>0</v>
      </c>
      <c r="AG179" s="461"/>
      <c r="AH179" s="462">
        <v>0</v>
      </c>
      <c r="AI179" s="462"/>
      <c r="AJ179" s="473">
        <v>164600</v>
      </c>
    </row>
    <row r="180" spans="27:36">
      <c r="AA180" s="477" t="s">
        <v>282</v>
      </c>
      <c r="AB180" s="204" t="s">
        <v>28</v>
      </c>
      <c r="AC180" s="204" t="s">
        <v>8</v>
      </c>
      <c r="AD180" s="204" t="s">
        <v>14</v>
      </c>
      <c r="AE180" s="465">
        <v>21</v>
      </c>
      <c r="AF180" s="461">
        <v>31.666666666666668</v>
      </c>
      <c r="AG180" s="461">
        <v>30</v>
      </c>
      <c r="AH180" s="462">
        <v>1.0555555555555556</v>
      </c>
      <c r="AI180" s="462">
        <v>0.98940397350993381</v>
      </c>
      <c r="AJ180" s="473">
        <v>281000</v>
      </c>
    </row>
    <row r="181" spans="27:36">
      <c r="AA181" s="477" t="s">
        <v>477</v>
      </c>
      <c r="AB181" s="204" t="s">
        <v>24</v>
      </c>
      <c r="AC181" s="204" t="s">
        <v>6</v>
      </c>
      <c r="AD181" s="204"/>
      <c r="AE181" s="177">
        <v>0</v>
      </c>
      <c r="AF181" s="461">
        <v>0</v>
      </c>
      <c r="AG181" s="461"/>
      <c r="AH181" s="462">
        <v>0</v>
      </c>
      <c r="AI181" s="462">
        <v>0</v>
      </c>
      <c r="AJ181" s="473">
        <v>164600</v>
      </c>
    </row>
    <row r="182" spans="27:36">
      <c r="AA182" s="477" t="s">
        <v>423</v>
      </c>
      <c r="AB182" s="204" t="s">
        <v>53</v>
      </c>
      <c r="AC182" s="204" t="s">
        <v>8</v>
      </c>
      <c r="AD182" s="204" t="s">
        <v>14</v>
      </c>
      <c r="AE182" s="465">
        <v>23</v>
      </c>
      <c r="AF182" s="461">
        <v>57.869565217391305</v>
      </c>
      <c r="AG182" s="461">
        <v>58.217391304347828</v>
      </c>
      <c r="AH182" s="462">
        <v>0.99402539208364449</v>
      </c>
      <c r="AI182" s="462">
        <v>0.92682926829268297</v>
      </c>
      <c r="AJ182" s="473">
        <v>513600</v>
      </c>
    </row>
    <row r="183" spans="27:36">
      <c r="AA183" s="477" t="s">
        <v>251</v>
      </c>
      <c r="AB183" s="204" t="s">
        <v>105</v>
      </c>
      <c r="AC183" s="204" t="s">
        <v>6</v>
      </c>
      <c r="AD183" s="204" t="s">
        <v>3</v>
      </c>
      <c r="AE183" s="465">
        <v>9</v>
      </c>
      <c r="AF183" s="461">
        <v>31.444444444444443</v>
      </c>
      <c r="AG183" s="461">
        <v>56.444444444444443</v>
      </c>
      <c r="AH183" s="462">
        <v>0.55708661417322836</v>
      </c>
      <c r="AI183" s="462">
        <v>0.60688836104513066</v>
      </c>
      <c r="AJ183" s="473">
        <v>279100</v>
      </c>
    </row>
    <row r="184" spans="27:36">
      <c r="AA184" s="477" t="s">
        <v>1073</v>
      </c>
      <c r="AB184" s="204" t="s">
        <v>105</v>
      </c>
      <c r="AC184" s="204" t="s">
        <v>37</v>
      </c>
      <c r="AD184" s="204" t="s">
        <v>1045</v>
      </c>
      <c r="AE184" s="465">
        <v>13</v>
      </c>
      <c r="AF184" s="461">
        <v>27</v>
      </c>
      <c r="AG184" s="461">
        <v>51.153846153846153</v>
      </c>
      <c r="AH184" s="462">
        <v>0.52781954887218041</v>
      </c>
      <c r="AI184" s="462">
        <v>0.67901234567901236</v>
      </c>
      <c r="AJ184" s="473">
        <v>239600</v>
      </c>
    </row>
    <row r="185" spans="27:36">
      <c r="AA185" s="477" t="s">
        <v>1074</v>
      </c>
      <c r="AB185" s="204" t="s">
        <v>106</v>
      </c>
      <c r="AC185" s="204" t="s">
        <v>14</v>
      </c>
      <c r="AD185" s="204"/>
      <c r="AE185" s="465">
        <v>1</v>
      </c>
      <c r="AF185" s="461">
        <v>26</v>
      </c>
      <c r="AG185" s="461">
        <v>52</v>
      </c>
      <c r="AH185" s="462">
        <v>0.5</v>
      </c>
      <c r="AI185" s="462"/>
      <c r="AJ185" s="473">
        <v>192800</v>
      </c>
    </row>
    <row r="186" spans="27:36">
      <c r="AA186" s="477" t="s">
        <v>1075</v>
      </c>
      <c r="AB186" s="204" t="s">
        <v>657</v>
      </c>
      <c r="AC186" s="204" t="s">
        <v>6</v>
      </c>
      <c r="AD186" s="204"/>
      <c r="AE186" s="465"/>
      <c r="AF186" s="461"/>
      <c r="AG186" s="461"/>
      <c r="AH186" s="462"/>
      <c r="AI186" s="462"/>
      <c r="AJ186" s="473">
        <v>164600</v>
      </c>
    </row>
    <row r="187" spans="27:36">
      <c r="AA187" s="477" t="s">
        <v>67</v>
      </c>
      <c r="AB187" s="204" t="s">
        <v>53</v>
      </c>
      <c r="AC187" s="204" t="s">
        <v>14</v>
      </c>
      <c r="AD187" s="204"/>
      <c r="AE187" s="465">
        <v>4</v>
      </c>
      <c r="AF187" s="461">
        <v>22.25</v>
      </c>
      <c r="AG187" s="461">
        <v>31</v>
      </c>
      <c r="AH187" s="462">
        <v>0.717741935483871</v>
      </c>
      <c r="AI187" s="462">
        <v>0</v>
      </c>
      <c r="AJ187" s="473">
        <v>197500</v>
      </c>
    </row>
    <row r="188" spans="27:36">
      <c r="AA188" s="477" t="s">
        <v>220</v>
      </c>
      <c r="AB188" s="204" t="s">
        <v>22</v>
      </c>
      <c r="AC188" s="204" t="s">
        <v>397</v>
      </c>
      <c r="AD188" s="204"/>
      <c r="AE188" s="465">
        <v>23</v>
      </c>
      <c r="AF188" s="461">
        <v>54.260869565217391</v>
      </c>
      <c r="AG188" s="461">
        <v>77.043478260869563</v>
      </c>
      <c r="AH188" s="462">
        <v>0.70428893905191869</v>
      </c>
      <c r="AI188" s="462">
        <v>0.86506024096385548</v>
      </c>
      <c r="AJ188" s="473">
        <v>481600</v>
      </c>
    </row>
    <row r="189" spans="27:36">
      <c r="AA189" s="477" t="s">
        <v>36</v>
      </c>
      <c r="AB189" s="475" t="s">
        <v>55</v>
      </c>
      <c r="AC189" s="204" t="s">
        <v>37</v>
      </c>
      <c r="AD189" s="204"/>
      <c r="AE189" s="465">
        <v>17</v>
      </c>
      <c r="AF189" s="461">
        <v>38.882352941176471</v>
      </c>
      <c r="AG189" s="461">
        <v>79.411764705882348</v>
      </c>
      <c r="AH189" s="462">
        <v>0.48962962962962964</v>
      </c>
      <c r="AI189" s="462">
        <v>0.47945945945945945</v>
      </c>
      <c r="AJ189" s="473">
        <v>345100</v>
      </c>
    </row>
    <row r="190" spans="27:36">
      <c r="AA190" s="477" t="s">
        <v>338</v>
      </c>
      <c r="AB190" s="204" t="s">
        <v>82</v>
      </c>
      <c r="AC190" s="204" t="s">
        <v>6</v>
      </c>
      <c r="AD190" s="204"/>
      <c r="AE190" s="465">
        <v>13</v>
      </c>
      <c r="AF190" s="461">
        <v>29.076923076923077</v>
      </c>
      <c r="AG190" s="461">
        <v>76.15384615384616</v>
      </c>
      <c r="AH190" s="462">
        <v>0.38181818181818183</v>
      </c>
      <c r="AI190" s="462">
        <v>0.4659031754294638</v>
      </c>
      <c r="AJ190" s="473">
        <v>258100</v>
      </c>
    </row>
    <row r="191" spans="27:36">
      <c r="AA191" s="477" t="s">
        <v>356</v>
      </c>
      <c r="AB191" s="204" t="s">
        <v>23</v>
      </c>
      <c r="AC191" s="204" t="s">
        <v>8</v>
      </c>
      <c r="AD191" s="204"/>
      <c r="AE191" s="465">
        <v>19</v>
      </c>
      <c r="AF191" s="461">
        <v>54.210526315789473</v>
      </c>
      <c r="AG191" s="461">
        <v>79.421052631578945</v>
      </c>
      <c r="AH191" s="462">
        <v>0.68257123923127905</v>
      </c>
      <c r="AI191" s="462">
        <v>0.62728249194414609</v>
      </c>
      <c r="AJ191" s="473">
        <v>481100</v>
      </c>
    </row>
    <row r="192" spans="27:36">
      <c r="AA192" s="477" t="s">
        <v>616</v>
      </c>
      <c r="AB192" s="204" t="s">
        <v>31</v>
      </c>
      <c r="AC192" s="204" t="s">
        <v>6</v>
      </c>
      <c r="AD192" s="204"/>
      <c r="AE192" s="465">
        <v>12</v>
      </c>
      <c r="AF192" s="461">
        <v>47.416666666666664</v>
      </c>
      <c r="AG192" s="461">
        <v>74.083333333333329</v>
      </c>
      <c r="AH192" s="462">
        <v>0.64004499437570306</v>
      </c>
      <c r="AI192" s="462">
        <v>0.62188612099644125</v>
      </c>
      <c r="AJ192" s="473">
        <v>420800</v>
      </c>
    </row>
    <row r="193" spans="27:36">
      <c r="AA193" s="477" t="s">
        <v>283</v>
      </c>
      <c r="AB193" s="204" t="s">
        <v>55</v>
      </c>
      <c r="AC193" s="204" t="s">
        <v>3</v>
      </c>
      <c r="AD193" s="204" t="s">
        <v>6</v>
      </c>
      <c r="AE193" s="465">
        <v>21</v>
      </c>
      <c r="AF193" s="461">
        <v>50.857142857142854</v>
      </c>
      <c r="AG193" s="461">
        <v>80</v>
      </c>
      <c r="AH193" s="462">
        <v>0.63571428571428568</v>
      </c>
      <c r="AI193" s="462">
        <v>0.61878754778809397</v>
      </c>
      <c r="AJ193" s="473">
        <v>451400</v>
      </c>
    </row>
    <row r="194" spans="27:36">
      <c r="AA194" s="477" t="s">
        <v>116</v>
      </c>
      <c r="AB194" s="204" t="s">
        <v>31</v>
      </c>
      <c r="AC194" s="204" t="s">
        <v>3</v>
      </c>
      <c r="AD194" s="204" t="s">
        <v>6</v>
      </c>
      <c r="AE194" s="465">
        <v>18</v>
      </c>
      <c r="AF194" s="461">
        <v>58.944444444444443</v>
      </c>
      <c r="AG194" s="461">
        <v>79.5</v>
      </c>
      <c r="AH194" s="462">
        <v>0.74143955276030749</v>
      </c>
      <c r="AI194" s="462">
        <v>0.62927981109799291</v>
      </c>
      <c r="AJ194" s="473">
        <v>523100</v>
      </c>
    </row>
    <row r="195" spans="27:36">
      <c r="AA195" s="477" t="s">
        <v>1076</v>
      </c>
      <c r="AB195" s="204" t="s">
        <v>22</v>
      </c>
      <c r="AC195" s="204" t="s">
        <v>8</v>
      </c>
      <c r="AD195" s="204"/>
      <c r="AE195" s="465"/>
      <c r="AF195" s="461"/>
      <c r="AG195" s="461"/>
      <c r="AH195" s="462"/>
      <c r="AI195" s="462"/>
      <c r="AJ195" s="473">
        <v>164600</v>
      </c>
    </row>
    <row r="196" spans="27:36">
      <c r="AA196" s="477" t="s">
        <v>721</v>
      </c>
      <c r="AB196" s="204" t="s">
        <v>58</v>
      </c>
      <c r="AC196" s="204" t="s">
        <v>14</v>
      </c>
      <c r="AD196" s="204" t="s">
        <v>8</v>
      </c>
      <c r="AE196" s="465">
        <v>11</v>
      </c>
      <c r="AF196" s="461">
        <v>26.90909090909091</v>
      </c>
      <c r="AG196" s="461">
        <v>36.545454545454547</v>
      </c>
      <c r="AH196" s="462">
        <v>0.73631840796019898</v>
      </c>
      <c r="AI196" s="462">
        <v>0.87658227848101267</v>
      </c>
      <c r="AJ196" s="473">
        <v>238800</v>
      </c>
    </row>
    <row r="197" spans="27:36">
      <c r="AA197" s="477" t="s">
        <v>480</v>
      </c>
      <c r="AB197" s="204" t="s">
        <v>53</v>
      </c>
      <c r="AC197" s="204" t="s">
        <v>6</v>
      </c>
      <c r="AD197" s="204"/>
      <c r="AE197" s="177">
        <v>0</v>
      </c>
      <c r="AF197" s="461">
        <v>0</v>
      </c>
      <c r="AG197" s="461"/>
      <c r="AH197" s="462">
        <v>0</v>
      </c>
      <c r="AI197" s="462">
        <v>0</v>
      </c>
      <c r="AJ197" s="473">
        <v>164600</v>
      </c>
    </row>
    <row r="198" spans="27:36">
      <c r="AA198" s="477" t="s">
        <v>481</v>
      </c>
      <c r="AB198" s="204" t="s">
        <v>23</v>
      </c>
      <c r="AC198" s="204" t="s">
        <v>3</v>
      </c>
      <c r="AD198" s="204" t="s">
        <v>6</v>
      </c>
      <c r="AE198" s="465">
        <v>4</v>
      </c>
      <c r="AF198" s="461">
        <v>63.5</v>
      </c>
      <c r="AG198" s="461">
        <v>81</v>
      </c>
      <c r="AH198" s="462">
        <v>0.78395061728395066</v>
      </c>
      <c r="AI198" s="462">
        <v>0.96250000000000002</v>
      </c>
      <c r="AJ198" s="473">
        <v>450800</v>
      </c>
    </row>
    <row r="199" spans="27:36">
      <c r="AA199" s="477" t="s">
        <v>482</v>
      </c>
      <c r="AB199" s="204" t="s">
        <v>28</v>
      </c>
      <c r="AC199" s="204" t="s">
        <v>6</v>
      </c>
      <c r="AD199" s="204"/>
      <c r="AE199" s="177">
        <v>0</v>
      </c>
      <c r="AF199" s="461">
        <v>0</v>
      </c>
      <c r="AG199" s="461"/>
      <c r="AH199" s="462">
        <v>0</v>
      </c>
      <c r="AI199" s="462">
        <v>0</v>
      </c>
      <c r="AJ199" s="473">
        <v>164600</v>
      </c>
    </row>
    <row r="200" spans="27:36">
      <c r="AA200" s="477" t="s">
        <v>10</v>
      </c>
      <c r="AB200" s="204" t="s">
        <v>58</v>
      </c>
      <c r="AC200" s="204" t="s">
        <v>37</v>
      </c>
      <c r="AD200" s="204"/>
      <c r="AE200" s="465">
        <v>18</v>
      </c>
      <c r="AF200" s="461">
        <v>57.833333333333336</v>
      </c>
      <c r="AG200" s="461">
        <v>71.333333333333329</v>
      </c>
      <c r="AH200" s="462">
        <v>0.81074766355140182</v>
      </c>
      <c r="AI200" s="462">
        <v>0.69454545454545458</v>
      </c>
      <c r="AJ200" s="473">
        <v>513300</v>
      </c>
    </row>
    <row r="201" spans="27:36">
      <c r="AA201" s="477" t="s">
        <v>299</v>
      </c>
      <c r="AB201" s="204" t="s">
        <v>657</v>
      </c>
      <c r="AC201" s="204" t="s">
        <v>6</v>
      </c>
      <c r="AD201" s="204"/>
      <c r="AE201" s="465">
        <v>12</v>
      </c>
      <c r="AF201" s="461">
        <v>32</v>
      </c>
      <c r="AG201" s="461">
        <v>75.083333333333329</v>
      </c>
      <c r="AH201" s="462">
        <v>0.42619311875693672</v>
      </c>
      <c r="AI201" s="462">
        <v>0.58428128231644261</v>
      </c>
      <c r="AJ201" s="473">
        <v>284000</v>
      </c>
    </row>
    <row r="202" spans="27:36">
      <c r="AA202" s="477" t="s">
        <v>1077</v>
      </c>
      <c r="AB202" s="204" t="s">
        <v>22</v>
      </c>
      <c r="AC202" s="204" t="s">
        <v>8</v>
      </c>
      <c r="AD202" s="204" t="s">
        <v>14</v>
      </c>
      <c r="AE202" s="465">
        <v>1</v>
      </c>
      <c r="AF202" s="461">
        <v>4</v>
      </c>
      <c r="AG202" s="461">
        <v>6</v>
      </c>
      <c r="AH202" s="462">
        <v>0.66666666666666663</v>
      </c>
      <c r="AI202" s="462"/>
      <c r="AJ202" s="473">
        <v>177300</v>
      </c>
    </row>
    <row r="203" spans="27:36">
      <c r="AA203" s="477" t="s">
        <v>363</v>
      </c>
      <c r="AB203" s="204" t="s">
        <v>106</v>
      </c>
      <c r="AC203" s="204" t="s">
        <v>6</v>
      </c>
      <c r="AD203" s="204"/>
      <c r="AE203" s="465">
        <v>16</v>
      </c>
      <c r="AF203" s="461">
        <v>53.4375</v>
      </c>
      <c r="AG203" s="461">
        <v>75.1875</v>
      </c>
      <c r="AH203" s="462">
        <v>0.71072319201995016</v>
      </c>
      <c r="AI203" s="462">
        <v>0.73986928104575167</v>
      </c>
      <c r="AJ203" s="473">
        <v>474300</v>
      </c>
    </row>
    <row r="204" spans="27:36">
      <c r="AA204" s="477" t="s">
        <v>187</v>
      </c>
      <c r="AB204" s="204" t="s">
        <v>657</v>
      </c>
      <c r="AC204" s="204" t="s">
        <v>3</v>
      </c>
      <c r="AD204" s="204" t="s">
        <v>6</v>
      </c>
      <c r="AE204" s="465">
        <v>1</v>
      </c>
      <c r="AF204" s="461">
        <v>65</v>
      </c>
      <c r="AG204" s="461">
        <v>58</v>
      </c>
      <c r="AH204" s="462">
        <v>1.1206896551724137</v>
      </c>
      <c r="AI204" s="462">
        <v>0.75187499999999996</v>
      </c>
      <c r="AJ204" s="473">
        <v>519200</v>
      </c>
    </row>
    <row r="205" spans="27:36">
      <c r="AA205" s="477" t="s">
        <v>861</v>
      </c>
      <c r="AB205" s="204" t="s">
        <v>4</v>
      </c>
      <c r="AC205" s="204" t="s">
        <v>6</v>
      </c>
      <c r="AD205" s="204"/>
      <c r="AE205" s="465">
        <v>1</v>
      </c>
      <c r="AF205" s="461">
        <v>27</v>
      </c>
      <c r="AG205" s="461">
        <v>80</v>
      </c>
      <c r="AH205" s="462">
        <v>0.33750000000000002</v>
      </c>
      <c r="AI205" s="462">
        <v>0</v>
      </c>
      <c r="AJ205" s="473">
        <v>192800</v>
      </c>
    </row>
    <row r="206" spans="27:36">
      <c r="AA206" s="477" t="s">
        <v>639</v>
      </c>
      <c r="AB206" s="204" t="s">
        <v>23</v>
      </c>
      <c r="AC206" s="204" t="s">
        <v>37</v>
      </c>
      <c r="AD206" s="204" t="s">
        <v>1045</v>
      </c>
      <c r="AE206" s="465">
        <v>12</v>
      </c>
      <c r="AF206" s="461">
        <v>29.166666666666668</v>
      </c>
      <c r="AG206" s="461">
        <v>67.583333333333329</v>
      </c>
      <c r="AH206" s="462">
        <v>0.43156596794081381</v>
      </c>
      <c r="AI206" s="462">
        <v>0</v>
      </c>
      <c r="AJ206" s="473">
        <v>258900</v>
      </c>
    </row>
    <row r="207" spans="27:36">
      <c r="AA207" s="477" t="s">
        <v>38</v>
      </c>
      <c r="AB207" s="204" t="s">
        <v>31</v>
      </c>
      <c r="AC207" s="204" t="s">
        <v>8</v>
      </c>
      <c r="AD207" s="204"/>
      <c r="AE207" s="465">
        <v>22</v>
      </c>
      <c r="AF207" s="461">
        <v>54.909090909090907</v>
      </c>
      <c r="AG207" s="461">
        <v>77.63636363636364</v>
      </c>
      <c r="AH207" s="462">
        <v>0.70725995316159251</v>
      </c>
      <c r="AI207" s="462">
        <v>0.7748303516347933</v>
      </c>
      <c r="AJ207" s="473">
        <v>487300</v>
      </c>
    </row>
    <row r="208" spans="27:36">
      <c r="AA208" s="477" t="s">
        <v>345</v>
      </c>
      <c r="AB208" s="204" t="s">
        <v>106</v>
      </c>
      <c r="AC208" s="204" t="s">
        <v>14</v>
      </c>
      <c r="AD208" s="204"/>
      <c r="AE208" s="465">
        <v>22</v>
      </c>
      <c r="AF208" s="461">
        <v>59.727272727272727</v>
      </c>
      <c r="AG208" s="461">
        <v>62.772727272727273</v>
      </c>
      <c r="AH208" s="462">
        <v>0.95148443157132512</v>
      </c>
      <c r="AI208" s="462">
        <v>1.232394366197183</v>
      </c>
      <c r="AJ208" s="473">
        <v>530100</v>
      </c>
    </row>
    <row r="209" spans="27:36">
      <c r="AA209" s="477" t="s">
        <v>162</v>
      </c>
      <c r="AB209" s="204" t="s">
        <v>82</v>
      </c>
      <c r="AC209" s="204" t="s">
        <v>6</v>
      </c>
      <c r="AD209" s="204"/>
      <c r="AE209" s="177">
        <v>0</v>
      </c>
      <c r="AF209" s="461">
        <v>0.6</v>
      </c>
      <c r="AG209" s="461"/>
      <c r="AH209" s="462">
        <v>0</v>
      </c>
      <c r="AI209" s="462">
        <v>0</v>
      </c>
      <c r="AJ209" s="473">
        <v>177300</v>
      </c>
    </row>
    <row r="210" spans="27:36">
      <c r="AA210" s="477" t="s">
        <v>232</v>
      </c>
      <c r="AB210" s="204" t="s">
        <v>82</v>
      </c>
      <c r="AC210" s="204" t="s">
        <v>6</v>
      </c>
      <c r="AD210" s="204"/>
      <c r="AE210" s="465">
        <v>21</v>
      </c>
      <c r="AF210" s="461">
        <v>49.61904761904762</v>
      </c>
      <c r="AG210" s="461">
        <v>79.714285714285708</v>
      </c>
      <c r="AH210" s="462">
        <v>0.62246117084826758</v>
      </c>
      <c r="AI210" s="462">
        <v>0.55864406779661013</v>
      </c>
      <c r="AJ210" s="473">
        <v>440400</v>
      </c>
    </row>
    <row r="211" spans="27:36">
      <c r="AA211" s="477" t="s">
        <v>409</v>
      </c>
      <c r="AB211" s="204" t="s">
        <v>657</v>
      </c>
      <c r="AC211" s="204" t="s">
        <v>6</v>
      </c>
      <c r="AD211" s="204"/>
      <c r="AE211" s="465">
        <v>13</v>
      </c>
      <c r="AF211" s="461">
        <v>40.153846153846153</v>
      </c>
      <c r="AG211" s="461">
        <v>76.230769230769226</v>
      </c>
      <c r="AH211" s="462">
        <v>0.52674066599394553</v>
      </c>
      <c r="AI211" s="462">
        <v>0</v>
      </c>
      <c r="AJ211" s="473">
        <v>356400</v>
      </c>
    </row>
    <row r="212" spans="27:36">
      <c r="AA212" s="477" t="s">
        <v>793</v>
      </c>
      <c r="AB212" s="204" t="s">
        <v>53</v>
      </c>
      <c r="AC212" s="204" t="s">
        <v>8</v>
      </c>
      <c r="AD212" s="204"/>
      <c r="AE212" s="465">
        <v>13</v>
      </c>
      <c r="AF212" s="461">
        <v>28.53846153846154</v>
      </c>
      <c r="AG212" s="461">
        <v>25.53846153846154</v>
      </c>
      <c r="AH212" s="462">
        <v>1.1174698795180722</v>
      </c>
      <c r="AI212" s="462">
        <v>0</v>
      </c>
      <c r="AJ212" s="473">
        <v>253300</v>
      </c>
    </row>
    <row r="213" spans="27:36">
      <c r="AA213" s="468" t="s">
        <v>1078</v>
      </c>
      <c r="AB213" s="204" t="s">
        <v>23</v>
      </c>
      <c r="AC213" s="204" t="s">
        <v>37</v>
      </c>
      <c r="AD213" s="204"/>
      <c r="AE213" s="465"/>
      <c r="AF213" s="461"/>
      <c r="AG213" s="461"/>
      <c r="AH213" s="462"/>
      <c r="AI213" s="462"/>
      <c r="AJ213" s="473">
        <v>164600</v>
      </c>
    </row>
    <row r="214" spans="27:36">
      <c r="AA214" s="468" t="s">
        <v>1079</v>
      </c>
      <c r="AB214" s="204" t="s">
        <v>28</v>
      </c>
      <c r="AC214" s="204" t="s">
        <v>1045</v>
      </c>
      <c r="AD214" s="204"/>
      <c r="AE214" s="465"/>
      <c r="AF214" s="461"/>
      <c r="AG214" s="461"/>
      <c r="AH214" s="462"/>
      <c r="AI214" s="462"/>
      <c r="AJ214" s="473">
        <v>164600</v>
      </c>
    </row>
    <row r="215" spans="27:36">
      <c r="AA215" s="477" t="s">
        <v>365</v>
      </c>
      <c r="AB215" s="204" t="s">
        <v>105</v>
      </c>
      <c r="AC215" s="204" t="s">
        <v>37</v>
      </c>
      <c r="AD215" s="204" t="s">
        <v>1045</v>
      </c>
      <c r="AE215" s="465">
        <v>18</v>
      </c>
      <c r="AF215" s="461">
        <v>72.222222222222229</v>
      </c>
      <c r="AG215" s="461">
        <v>79.222222222222229</v>
      </c>
      <c r="AH215" s="462">
        <v>0.91164095371669007</v>
      </c>
      <c r="AI215" s="462">
        <v>0.86417833074131678</v>
      </c>
      <c r="AJ215" s="473">
        <v>641000</v>
      </c>
    </row>
    <row r="216" spans="27:36">
      <c r="AA216" s="477" t="s">
        <v>188</v>
      </c>
      <c r="AB216" s="204" t="s">
        <v>657</v>
      </c>
      <c r="AC216" s="204" t="s">
        <v>3</v>
      </c>
      <c r="AD216" s="204" t="s">
        <v>6</v>
      </c>
      <c r="AE216" s="465">
        <v>22</v>
      </c>
      <c r="AF216" s="461">
        <v>54.909090909090907</v>
      </c>
      <c r="AG216" s="461">
        <v>79.727272727272734</v>
      </c>
      <c r="AH216" s="462">
        <v>0.68871151653363738</v>
      </c>
      <c r="AI216" s="462">
        <v>0.50826446280991733</v>
      </c>
      <c r="AJ216" s="473">
        <v>487300</v>
      </c>
    </row>
    <row r="217" spans="27:36">
      <c r="AA217" s="477" t="s">
        <v>11</v>
      </c>
      <c r="AB217" s="204" t="s">
        <v>4</v>
      </c>
      <c r="AC217" s="204" t="s">
        <v>6</v>
      </c>
      <c r="AD217" s="204" t="s">
        <v>3</v>
      </c>
      <c r="AE217" s="465">
        <v>22</v>
      </c>
      <c r="AF217" s="461">
        <v>39.409090909090907</v>
      </c>
      <c r="AG217" s="461">
        <v>79.5</v>
      </c>
      <c r="AH217" s="462">
        <v>0.49571183533447682</v>
      </c>
      <c r="AI217" s="462">
        <v>0.60076628352490424</v>
      </c>
      <c r="AJ217" s="473">
        <v>349800</v>
      </c>
    </row>
    <row r="218" spans="27:36">
      <c r="AA218" s="477" t="s">
        <v>843</v>
      </c>
      <c r="AB218" s="204" t="s">
        <v>23</v>
      </c>
      <c r="AC218" s="204" t="s">
        <v>8</v>
      </c>
      <c r="AD218" s="204" t="s">
        <v>14</v>
      </c>
      <c r="AE218" s="465">
        <v>2</v>
      </c>
      <c r="AF218" s="463">
        <v>9</v>
      </c>
      <c r="AG218" s="463">
        <v>11.5</v>
      </c>
      <c r="AH218" s="464">
        <v>0.78260869565217395</v>
      </c>
      <c r="AI218" s="464"/>
      <c r="AJ218" s="473">
        <v>177300</v>
      </c>
    </row>
    <row r="219" spans="27:36">
      <c r="AA219" s="477" t="s">
        <v>39</v>
      </c>
      <c r="AB219" s="204" t="s">
        <v>23</v>
      </c>
      <c r="AC219" s="204" t="s">
        <v>14</v>
      </c>
      <c r="AD219" s="204"/>
      <c r="AE219" s="465">
        <v>22</v>
      </c>
      <c r="AF219" s="461">
        <v>28.59090909090909</v>
      </c>
      <c r="AG219" s="461">
        <v>30.954545454545453</v>
      </c>
      <c r="AH219" s="462">
        <v>0.92364170337738616</v>
      </c>
      <c r="AI219" s="462">
        <v>1.2371601208459215</v>
      </c>
      <c r="AJ219" s="473">
        <v>253700</v>
      </c>
    </row>
    <row r="220" spans="27:36">
      <c r="AA220" s="477" t="s">
        <v>366</v>
      </c>
      <c r="AB220" s="204" t="s">
        <v>105</v>
      </c>
      <c r="AC220" s="204" t="s">
        <v>6</v>
      </c>
      <c r="AD220" s="204"/>
      <c r="AE220" s="465">
        <v>19</v>
      </c>
      <c r="AF220" s="461">
        <v>36.578947368421055</v>
      </c>
      <c r="AG220" s="461">
        <v>75.736842105263165</v>
      </c>
      <c r="AH220" s="462">
        <v>0.4829742876997915</v>
      </c>
      <c r="AI220" s="462">
        <v>0.64775413711583929</v>
      </c>
      <c r="AJ220" s="473">
        <v>324600</v>
      </c>
    </row>
    <row r="221" spans="27:36">
      <c r="AA221" s="477" t="s">
        <v>483</v>
      </c>
      <c r="AB221" s="204" t="s">
        <v>104</v>
      </c>
      <c r="AC221" s="204" t="s">
        <v>397</v>
      </c>
      <c r="AD221" s="204" t="s">
        <v>8</v>
      </c>
      <c r="AE221" s="465">
        <v>10</v>
      </c>
      <c r="AF221" s="461">
        <v>15.7</v>
      </c>
      <c r="AG221" s="461">
        <v>30.7</v>
      </c>
      <c r="AH221" s="462">
        <v>0.51140065146579805</v>
      </c>
      <c r="AI221" s="462">
        <v>0</v>
      </c>
      <c r="AJ221" s="473">
        <v>192800</v>
      </c>
    </row>
    <row r="222" spans="27:36">
      <c r="AA222" s="468" t="s">
        <v>1133</v>
      </c>
      <c r="AB222" s="204" t="s">
        <v>55</v>
      </c>
      <c r="AC222" s="204" t="s">
        <v>6</v>
      </c>
      <c r="AD222" s="204"/>
      <c r="AE222" s="465"/>
      <c r="AF222" s="461"/>
      <c r="AG222" s="461"/>
      <c r="AH222" s="462"/>
      <c r="AI222" s="462"/>
      <c r="AJ222" s="473">
        <v>164600</v>
      </c>
    </row>
    <row r="223" spans="27:36">
      <c r="AA223" s="477" t="s">
        <v>300</v>
      </c>
      <c r="AB223" s="204" t="s">
        <v>23</v>
      </c>
      <c r="AC223" s="204" t="s">
        <v>8</v>
      </c>
      <c r="AD223" s="204"/>
      <c r="AE223" s="465">
        <v>24</v>
      </c>
      <c r="AF223" s="461">
        <v>60.166666666666664</v>
      </c>
      <c r="AG223" s="461">
        <v>77.166666666666671</v>
      </c>
      <c r="AH223" s="462">
        <v>0.77969762419006483</v>
      </c>
      <c r="AI223" s="462">
        <v>1.0410509031198687</v>
      </c>
      <c r="AJ223" s="473">
        <v>534000</v>
      </c>
    </row>
    <row r="224" spans="27:36">
      <c r="AA224" s="477" t="s">
        <v>84</v>
      </c>
      <c r="AB224" s="204" t="s">
        <v>23</v>
      </c>
      <c r="AC224" s="204" t="s">
        <v>14</v>
      </c>
      <c r="AD224" s="204"/>
      <c r="AE224" s="465">
        <v>9</v>
      </c>
      <c r="AF224" s="461">
        <v>31.222222222222221</v>
      </c>
      <c r="AG224" s="461">
        <v>36.444444444444443</v>
      </c>
      <c r="AH224" s="462">
        <v>0.85670731707317072</v>
      </c>
      <c r="AI224" s="462">
        <v>1.0111111111111111</v>
      </c>
      <c r="AJ224" s="473">
        <v>277100</v>
      </c>
    </row>
    <row r="225" spans="27:36">
      <c r="AA225" s="477" t="s">
        <v>189</v>
      </c>
      <c r="AB225" s="204" t="s">
        <v>107</v>
      </c>
      <c r="AC225" s="204" t="s">
        <v>1045</v>
      </c>
      <c r="AD225" s="204"/>
      <c r="AE225" s="465">
        <v>24</v>
      </c>
      <c r="AF225" s="461">
        <v>58.75</v>
      </c>
      <c r="AG225" s="461">
        <v>79.958333333333329</v>
      </c>
      <c r="AH225" s="462">
        <v>0.73475768629494531</v>
      </c>
      <c r="AI225" s="462">
        <v>0.60629921259842523</v>
      </c>
      <c r="AJ225" s="473">
        <v>521400</v>
      </c>
    </row>
    <row r="226" spans="27:36">
      <c r="AA226" s="477" t="s">
        <v>1080</v>
      </c>
      <c r="AB226" s="204" t="s">
        <v>104</v>
      </c>
      <c r="AC226" s="204" t="s">
        <v>1045</v>
      </c>
      <c r="AD226" s="204"/>
      <c r="AE226" s="465"/>
      <c r="AF226" s="461"/>
      <c r="AG226" s="461"/>
      <c r="AH226" s="462"/>
      <c r="AI226" s="462"/>
      <c r="AJ226" s="473">
        <v>164600</v>
      </c>
    </row>
    <row r="227" spans="27:36">
      <c r="AA227" s="477" t="s">
        <v>484</v>
      </c>
      <c r="AB227" s="204" t="s">
        <v>566</v>
      </c>
      <c r="AC227" s="204" t="s">
        <v>6</v>
      </c>
      <c r="AD227" s="204"/>
      <c r="AE227" s="465">
        <v>22</v>
      </c>
      <c r="AF227" s="461">
        <v>44.81818181818182</v>
      </c>
      <c r="AG227" s="461">
        <v>78.954545454545453</v>
      </c>
      <c r="AH227" s="462">
        <v>0.56764536557282674</v>
      </c>
      <c r="AI227" s="462">
        <v>0</v>
      </c>
      <c r="AJ227" s="473">
        <v>397800</v>
      </c>
    </row>
    <row r="228" spans="27:36">
      <c r="AA228" s="477" t="s">
        <v>301</v>
      </c>
      <c r="AB228" s="204" t="s">
        <v>657</v>
      </c>
      <c r="AC228" s="204" t="s">
        <v>6</v>
      </c>
      <c r="AD228" s="204"/>
      <c r="AE228" s="177">
        <v>3</v>
      </c>
      <c r="AF228" s="461">
        <v>0.37</v>
      </c>
      <c r="AG228" s="461">
        <v>26.111111111111111</v>
      </c>
      <c r="AH228" s="462">
        <v>0.68936170212765957</v>
      </c>
      <c r="AI228" s="462">
        <v>0.68936170212765957</v>
      </c>
      <c r="AJ228" s="473">
        <v>239600</v>
      </c>
    </row>
    <row r="229" spans="27:36">
      <c r="AA229" s="477" t="s">
        <v>233</v>
      </c>
      <c r="AB229" s="204" t="s">
        <v>28</v>
      </c>
      <c r="AC229" s="204" t="s">
        <v>6</v>
      </c>
      <c r="AD229" s="204"/>
      <c r="AE229" s="465">
        <v>15</v>
      </c>
      <c r="AF229" s="461">
        <v>41.333333333333336</v>
      </c>
      <c r="AG229" s="461">
        <v>80.2</v>
      </c>
      <c r="AH229" s="462">
        <v>0.51537822111388198</v>
      </c>
      <c r="AI229" s="462">
        <v>0.65389696169088507</v>
      </c>
      <c r="AJ229" s="473">
        <v>366800</v>
      </c>
    </row>
    <row r="230" spans="27:36">
      <c r="AA230" s="477" t="s">
        <v>630</v>
      </c>
      <c r="AB230" s="204" t="s">
        <v>58</v>
      </c>
      <c r="AC230" s="204" t="s">
        <v>14</v>
      </c>
      <c r="AD230" s="204" t="s">
        <v>8</v>
      </c>
      <c r="AE230" s="177">
        <v>0</v>
      </c>
      <c r="AF230" s="461">
        <v>0</v>
      </c>
      <c r="AG230" s="461"/>
      <c r="AH230" s="462">
        <v>0</v>
      </c>
      <c r="AI230" s="462">
        <v>0</v>
      </c>
      <c r="AJ230" s="473">
        <v>164600</v>
      </c>
    </row>
    <row r="231" spans="27:36">
      <c r="AA231" s="477" t="s">
        <v>485</v>
      </c>
      <c r="AB231" s="204" t="s">
        <v>104</v>
      </c>
      <c r="AC231" s="204" t="s">
        <v>14</v>
      </c>
      <c r="AD231" s="204" t="s">
        <v>8</v>
      </c>
      <c r="AE231" s="465">
        <v>9</v>
      </c>
      <c r="AF231" s="461">
        <v>21.555555555555557</v>
      </c>
      <c r="AG231" s="461">
        <v>22.222222222222221</v>
      </c>
      <c r="AH231" s="462">
        <v>0.97</v>
      </c>
      <c r="AI231" s="462">
        <v>0</v>
      </c>
      <c r="AJ231" s="473">
        <v>192800</v>
      </c>
    </row>
    <row r="232" spans="27:36">
      <c r="AA232" s="477" t="s">
        <v>68</v>
      </c>
      <c r="AB232" s="204" t="s">
        <v>82</v>
      </c>
      <c r="AC232" s="204" t="s">
        <v>397</v>
      </c>
      <c r="AD232" s="204"/>
      <c r="AE232" s="465">
        <v>9</v>
      </c>
      <c r="AF232" s="461">
        <v>39.888888888888886</v>
      </c>
      <c r="AG232" s="461">
        <v>73.555555555555557</v>
      </c>
      <c r="AH232" s="462">
        <v>0.54229607250755285</v>
      </c>
      <c r="AI232" s="462">
        <v>0</v>
      </c>
      <c r="AJ232" s="473">
        <v>354000</v>
      </c>
    </row>
    <row r="233" spans="27:36">
      <c r="AA233" s="477" t="s">
        <v>646</v>
      </c>
      <c r="AB233" s="204" t="s">
        <v>28</v>
      </c>
      <c r="AC233" s="204" t="s">
        <v>14</v>
      </c>
      <c r="AD233" s="204"/>
      <c r="AE233" s="465">
        <v>15</v>
      </c>
      <c r="AF233" s="461">
        <v>34.666666666666664</v>
      </c>
      <c r="AG233" s="461">
        <v>39.6</v>
      </c>
      <c r="AH233" s="462">
        <v>0.87542087542087543</v>
      </c>
      <c r="AI233" s="462">
        <v>0.79462102689486558</v>
      </c>
      <c r="AJ233" s="473">
        <v>307700</v>
      </c>
    </row>
    <row r="234" spans="27:36">
      <c r="AA234" s="477" t="s">
        <v>794</v>
      </c>
      <c r="AB234" s="204" t="s">
        <v>106</v>
      </c>
      <c r="AC234" s="204" t="s">
        <v>14</v>
      </c>
      <c r="AD234" s="204"/>
      <c r="AE234" s="465">
        <v>17</v>
      </c>
      <c r="AF234" s="461">
        <v>38.411764705882355</v>
      </c>
      <c r="AG234" s="461">
        <v>45</v>
      </c>
      <c r="AH234" s="462">
        <v>0.85359477124183003</v>
      </c>
      <c r="AI234" s="462">
        <v>0</v>
      </c>
      <c r="AJ234" s="473">
        <v>340900</v>
      </c>
    </row>
    <row r="235" spans="27:36">
      <c r="AA235" s="477" t="s">
        <v>40</v>
      </c>
      <c r="AB235" s="204" t="s">
        <v>31</v>
      </c>
      <c r="AC235" s="204" t="s">
        <v>8</v>
      </c>
      <c r="AD235" s="204"/>
      <c r="AE235" s="465">
        <v>21</v>
      </c>
      <c r="AF235" s="461">
        <v>56.904761904761905</v>
      </c>
      <c r="AG235" s="461">
        <v>61.571428571428569</v>
      </c>
      <c r="AH235" s="462">
        <v>0.92420726991492652</v>
      </c>
      <c r="AI235" s="462">
        <v>1.0604982206405693</v>
      </c>
      <c r="AJ235" s="473">
        <v>505000</v>
      </c>
    </row>
    <row r="236" spans="27:36">
      <c r="AA236" s="477" t="s">
        <v>486</v>
      </c>
      <c r="AB236" s="204" t="s">
        <v>22</v>
      </c>
      <c r="AC236" s="204" t="s">
        <v>8</v>
      </c>
      <c r="AD236" s="204" t="s">
        <v>14</v>
      </c>
      <c r="AE236" s="177">
        <v>1</v>
      </c>
      <c r="AF236" s="461">
        <v>0</v>
      </c>
      <c r="AG236" s="461">
        <v>15</v>
      </c>
      <c r="AH236" s="462">
        <v>0.26666666666666666</v>
      </c>
      <c r="AI236" s="462">
        <v>0.26666666666666666</v>
      </c>
      <c r="AJ236" s="473">
        <v>164600</v>
      </c>
    </row>
    <row r="237" spans="27:36">
      <c r="AA237" s="477" t="s">
        <v>178</v>
      </c>
      <c r="AB237" s="204" t="s">
        <v>566</v>
      </c>
      <c r="AC237" s="204" t="s">
        <v>397</v>
      </c>
      <c r="AD237" s="204"/>
      <c r="AE237" s="465">
        <v>23</v>
      </c>
      <c r="AF237" s="461">
        <v>58.086956521739133</v>
      </c>
      <c r="AG237" s="461">
        <v>68.869565217391298</v>
      </c>
      <c r="AH237" s="462">
        <v>0.84343434343434343</v>
      </c>
      <c r="AI237" s="462">
        <v>0.72797527047913446</v>
      </c>
      <c r="AJ237" s="473">
        <v>515500</v>
      </c>
    </row>
    <row r="238" spans="27:36">
      <c r="AA238" s="477" t="s">
        <v>1081</v>
      </c>
      <c r="AB238" s="204" t="s">
        <v>22</v>
      </c>
      <c r="AC238" s="204" t="s">
        <v>6</v>
      </c>
      <c r="AD238" s="204"/>
      <c r="AE238" s="177">
        <v>0</v>
      </c>
      <c r="AF238" s="461">
        <v>0</v>
      </c>
      <c r="AG238" s="461"/>
      <c r="AH238" s="462">
        <v>0</v>
      </c>
      <c r="AI238" s="462"/>
      <c r="AJ238" s="473">
        <v>164600</v>
      </c>
    </row>
    <row r="239" spans="27:36">
      <c r="AA239" s="477" t="s">
        <v>41</v>
      </c>
      <c r="AB239" s="204" t="s">
        <v>58</v>
      </c>
      <c r="AC239" s="204" t="s">
        <v>6</v>
      </c>
      <c r="AD239" s="204"/>
      <c r="AE239" s="465">
        <v>24</v>
      </c>
      <c r="AF239" s="461">
        <v>64.75</v>
      </c>
      <c r="AG239" s="461">
        <v>79.75</v>
      </c>
      <c r="AH239" s="462">
        <v>0.81191222570532917</v>
      </c>
      <c r="AI239" s="462">
        <v>0.55401459854014601</v>
      </c>
      <c r="AJ239" s="473">
        <v>575400</v>
      </c>
    </row>
    <row r="240" spans="27:36">
      <c r="AA240" s="471" t="s">
        <v>1082</v>
      </c>
      <c r="AB240" s="476" t="s">
        <v>107</v>
      </c>
      <c r="AC240" s="204" t="s">
        <v>1045</v>
      </c>
      <c r="AD240" s="204"/>
      <c r="AE240" s="177">
        <v>0</v>
      </c>
      <c r="AF240" s="461">
        <v>0</v>
      </c>
      <c r="AG240" s="461"/>
      <c r="AH240" s="462">
        <v>0</v>
      </c>
      <c r="AI240" s="462"/>
      <c r="AJ240" s="473">
        <v>164600</v>
      </c>
    </row>
    <row r="241" spans="27:36">
      <c r="AA241" s="477" t="s">
        <v>487</v>
      </c>
      <c r="AB241" s="204" t="s">
        <v>28</v>
      </c>
      <c r="AC241" s="204" t="s">
        <v>1045</v>
      </c>
      <c r="AD241" s="204" t="s">
        <v>37</v>
      </c>
      <c r="AE241" s="465">
        <v>21</v>
      </c>
      <c r="AF241" s="461">
        <v>47.761904761904759</v>
      </c>
      <c r="AG241" s="461">
        <v>78.523809523809518</v>
      </c>
      <c r="AH241" s="462">
        <v>0.60824742268041232</v>
      </c>
      <c r="AI241" s="462">
        <v>0.41249999999999998</v>
      </c>
      <c r="AJ241" s="473">
        <v>423900</v>
      </c>
    </row>
    <row r="242" spans="27:36">
      <c r="AA242" s="477" t="s">
        <v>442</v>
      </c>
      <c r="AB242" s="204" t="s">
        <v>566</v>
      </c>
      <c r="AC242" s="204" t="s">
        <v>8</v>
      </c>
      <c r="AD242" s="204"/>
      <c r="AE242" s="465">
        <v>9</v>
      </c>
      <c r="AF242" s="461">
        <v>49.777777777777779</v>
      </c>
      <c r="AG242" s="461">
        <v>61.777777777777779</v>
      </c>
      <c r="AH242" s="462">
        <v>0.80575539568345322</v>
      </c>
      <c r="AI242" s="462">
        <v>0.52380952380952384</v>
      </c>
      <c r="AJ242" s="473">
        <v>441800</v>
      </c>
    </row>
    <row r="243" spans="27:36">
      <c r="AA243" s="477" t="s">
        <v>164</v>
      </c>
      <c r="AB243" s="204" t="s">
        <v>58</v>
      </c>
      <c r="AC243" s="204" t="s">
        <v>14</v>
      </c>
      <c r="AD243" s="204"/>
      <c r="AE243" s="465">
        <v>18</v>
      </c>
      <c r="AF243" s="461">
        <v>24.666666666666668</v>
      </c>
      <c r="AG243" s="461">
        <v>21.888888888888889</v>
      </c>
      <c r="AH243" s="462">
        <v>1.1269035532994924</v>
      </c>
      <c r="AI243" s="462">
        <v>1.0895833333333333</v>
      </c>
      <c r="AJ243" s="473">
        <v>218900</v>
      </c>
    </row>
    <row r="244" spans="27:36">
      <c r="AA244" s="477" t="s">
        <v>435</v>
      </c>
      <c r="AB244" s="204" t="s">
        <v>106</v>
      </c>
      <c r="AC244" s="204" t="s">
        <v>14</v>
      </c>
      <c r="AD244" s="204"/>
      <c r="AE244" s="465">
        <v>19</v>
      </c>
      <c r="AF244" s="461">
        <v>30.473684210526315</v>
      </c>
      <c r="AG244" s="461">
        <v>36.05263157894737</v>
      </c>
      <c r="AH244" s="462">
        <v>0.84525547445255478</v>
      </c>
      <c r="AI244" s="462">
        <v>0.99711815561959649</v>
      </c>
      <c r="AJ244" s="473">
        <v>270500</v>
      </c>
    </row>
    <row r="245" spans="27:36">
      <c r="AA245" s="477" t="s">
        <v>321</v>
      </c>
      <c r="AB245" s="204" t="s">
        <v>24</v>
      </c>
      <c r="AC245" s="204" t="s">
        <v>8</v>
      </c>
      <c r="AD245" s="204"/>
      <c r="AE245" s="465">
        <v>14</v>
      </c>
      <c r="AF245" s="461">
        <v>38.642857142857146</v>
      </c>
      <c r="AG245" s="461">
        <v>67.214285714285708</v>
      </c>
      <c r="AH245" s="462">
        <v>0.57492029755579166</v>
      </c>
      <c r="AI245" s="462">
        <v>0.62719033232628396</v>
      </c>
      <c r="AJ245" s="473">
        <v>343000</v>
      </c>
    </row>
    <row r="246" spans="27:36">
      <c r="AA246" s="477" t="s">
        <v>862</v>
      </c>
      <c r="AB246" s="204" t="s">
        <v>58</v>
      </c>
      <c r="AC246" s="204" t="s">
        <v>14</v>
      </c>
      <c r="AD246" s="204"/>
      <c r="AE246" s="465">
        <v>6</v>
      </c>
      <c r="AF246" s="461">
        <v>13.333333333333334</v>
      </c>
      <c r="AG246" s="461">
        <v>12.666666666666666</v>
      </c>
      <c r="AH246" s="462">
        <v>1.0526315789473684</v>
      </c>
      <c r="AI246" s="462">
        <v>0</v>
      </c>
      <c r="AJ246" s="473">
        <v>192800</v>
      </c>
    </row>
    <row r="247" spans="27:36">
      <c r="AA247" s="477" t="s">
        <v>490</v>
      </c>
      <c r="AB247" s="204" t="s">
        <v>106</v>
      </c>
      <c r="AC247" s="204" t="s">
        <v>37</v>
      </c>
      <c r="AD247" s="204" t="s">
        <v>397</v>
      </c>
      <c r="AE247" s="465">
        <v>11</v>
      </c>
      <c r="AF247" s="461">
        <v>29.181818181818183</v>
      </c>
      <c r="AG247" s="461">
        <v>38.636363636363633</v>
      </c>
      <c r="AH247" s="462">
        <v>0.75529411764705878</v>
      </c>
      <c r="AI247" s="462">
        <v>0.30434782608695654</v>
      </c>
      <c r="AJ247" s="473">
        <v>259000</v>
      </c>
    </row>
    <row r="248" spans="27:36">
      <c r="AA248" s="477" t="s">
        <v>491</v>
      </c>
      <c r="AB248" s="204" t="s">
        <v>53</v>
      </c>
      <c r="AC248" s="204" t="s">
        <v>37</v>
      </c>
      <c r="AD248" s="204"/>
      <c r="AE248" s="465">
        <v>2</v>
      </c>
      <c r="AF248" s="461">
        <v>32</v>
      </c>
      <c r="AG248" s="461">
        <v>77.5</v>
      </c>
      <c r="AH248" s="462">
        <v>0.41290322580645161</v>
      </c>
      <c r="AI248" s="462">
        <v>0</v>
      </c>
      <c r="AJ248" s="473">
        <v>213000</v>
      </c>
    </row>
    <row r="249" spans="27:36">
      <c r="AA249" s="477" t="s">
        <v>208</v>
      </c>
      <c r="AB249" s="475" t="s">
        <v>106</v>
      </c>
      <c r="AC249" s="204" t="s">
        <v>6</v>
      </c>
      <c r="AD249" s="204"/>
      <c r="AE249" s="465">
        <v>18</v>
      </c>
      <c r="AF249" s="461">
        <v>57.333333333333336</v>
      </c>
      <c r="AG249" s="461">
        <v>79.444444444444443</v>
      </c>
      <c r="AH249" s="462">
        <v>0.72167832167832169</v>
      </c>
      <c r="AI249" s="462">
        <v>0.62040816326530612</v>
      </c>
      <c r="AJ249" s="473">
        <v>508300</v>
      </c>
    </row>
    <row r="250" spans="27:36">
      <c r="AA250" s="477" t="s">
        <v>209</v>
      </c>
      <c r="AB250" s="204" t="s">
        <v>55</v>
      </c>
      <c r="AC250" s="204" t="s">
        <v>6</v>
      </c>
      <c r="AD250" s="204"/>
      <c r="AE250" s="465">
        <v>5</v>
      </c>
      <c r="AF250" s="461">
        <v>47.8</v>
      </c>
      <c r="AG250" s="461">
        <v>80</v>
      </c>
      <c r="AH250" s="462">
        <v>0.59750000000000003</v>
      </c>
      <c r="AI250" s="462">
        <v>0.40412979351032446</v>
      </c>
      <c r="AJ250" s="473">
        <v>339400</v>
      </c>
    </row>
    <row r="251" spans="27:36">
      <c r="AA251" s="477" t="s">
        <v>140</v>
      </c>
      <c r="AB251" s="204" t="s">
        <v>22</v>
      </c>
      <c r="AC251" s="204" t="s">
        <v>6</v>
      </c>
      <c r="AD251" s="204"/>
      <c r="AE251" s="465">
        <v>24</v>
      </c>
      <c r="AF251" s="461">
        <v>46.625</v>
      </c>
      <c r="AG251" s="461">
        <v>78.958333333333329</v>
      </c>
      <c r="AH251" s="462">
        <v>0.59050131926121374</v>
      </c>
      <c r="AI251" s="462">
        <v>0.90552077404667042</v>
      </c>
      <c r="AJ251" s="473">
        <v>413800</v>
      </c>
    </row>
    <row r="252" spans="27:36">
      <c r="AA252" s="477" t="s">
        <v>631</v>
      </c>
      <c r="AB252" s="204" t="s">
        <v>58</v>
      </c>
      <c r="AC252" s="204" t="s">
        <v>8</v>
      </c>
      <c r="AD252" s="204"/>
      <c r="AE252" s="177">
        <v>0</v>
      </c>
      <c r="AF252" s="461">
        <v>0</v>
      </c>
      <c r="AG252" s="461"/>
      <c r="AH252" s="462">
        <v>0</v>
      </c>
      <c r="AI252" s="462">
        <v>0.79329608938547491</v>
      </c>
      <c r="AJ252" s="473">
        <v>177300</v>
      </c>
    </row>
    <row r="253" spans="27:36">
      <c r="AA253" s="468" t="s">
        <v>1083</v>
      </c>
      <c r="AB253" s="204" t="s">
        <v>82</v>
      </c>
      <c r="AC253" s="204" t="s">
        <v>6</v>
      </c>
      <c r="AD253" s="204"/>
      <c r="AE253" s="177"/>
      <c r="AF253" s="461"/>
      <c r="AG253" s="461"/>
      <c r="AH253" s="462"/>
      <c r="AI253" s="462"/>
      <c r="AJ253" s="473">
        <v>164600</v>
      </c>
    </row>
    <row r="254" spans="27:36">
      <c r="AA254" s="477" t="s">
        <v>724</v>
      </c>
      <c r="AB254" s="204" t="s">
        <v>104</v>
      </c>
      <c r="AC254" s="204" t="s">
        <v>14</v>
      </c>
      <c r="AD254" s="204"/>
      <c r="AE254" s="465">
        <v>8</v>
      </c>
      <c r="AF254" s="461">
        <v>19</v>
      </c>
      <c r="AG254" s="461">
        <v>20.875</v>
      </c>
      <c r="AH254" s="462">
        <v>0.91017964071856283</v>
      </c>
      <c r="AI254" s="462">
        <v>1.0625</v>
      </c>
      <c r="AJ254" s="473">
        <v>192800</v>
      </c>
    </row>
    <row r="255" spans="27:36">
      <c r="AA255" s="477" t="s">
        <v>640</v>
      </c>
      <c r="AB255" s="475" t="s">
        <v>657</v>
      </c>
      <c r="AC255" s="204" t="s">
        <v>14</v>
      </c>
      <c r="AD255" s="204" t="s">
        <v>8</v>
      </c>
      <c r="AE255" s="465">
        <v>2</v>
      </c>
      <c r="AF255" s="461">
        <v>10</v>
      </c>
      <c r="AG255" s="461">
        <v>10</v>
      </c>
      <c r="AH255" s="462">
        <v>1</v>
      </c>
      <c r="AI255" s="462">
        <v>0.95454545454545459</v>
      </c>
      <c r="AJ255" s="473">
        <v>177300</v>
      </c>
    </row>
    <row r="256" spans="27:36">
      <c r="AA256" s="477" t="s">
        <v>284</v>
      </c>
      <c r="AB256" s="204" t="s">
        <v>55</v>
      </c>
      <c r="AC256" s="204" t="s">
        <v>6</v>
      </c>
      <c r="AD256" s="204"/>
      <c r="AE256" s="465">
        <v>24</v>
      </c>
      <c r="AF256" s="461">
        <v>43.291666666666664</v>
      </c>
      <c r="AG256" s="461">
        <v>80</v>
      </c>
      <c r="AH256" s="462">
        <v>0.54114583333333333</v>
      </c>
      <c r="AI256" s="462">
        <v>0.67483506126295945</v>
      </c>
      <c r="AJ256" s="473">
        <v>384200</v>
      </c>
    </row>
    <row r="257" spans="1:36">
      <c r="AA257" s="477" t="s">
        <v>424</v>
      </c>
      <c r="AB257" s="204" t="s">
        <v>28</v>
      </c>
      <c r="AC257" s="204" t="s">
        <v>397</v>
      </c>
      <c r="AD257" s="204"/>
      <c r="AE257" s="465">
        <v>24</v>
      </c>
      <c r="AF257" s="461">
        <v>44.125</v>
      </c>
      <c r="AG257" s="461">
        <v>63.625</v>
      </c>
      <c r="AH257" s="462">
        <v>0.69351669941060901</v>
      </c>
      <c r="AI257" s="462">
        <v>0.55362614913176711</v>
      </c>
      <c r="AJ257" s="473">
        <v>391600</v>
      </c>
    </row>
    <row r="258" spans="1:36">
      <c r="AA258" s="477" t="s">
        <v>617</v>
      </c>
      <c r="AB258" s="204" t="s">
        <v>31</v>
      </c>
      <c r="AC258" s="204" t="s">
        <v>1045</v>
      </c>
      <c r="AD258" s="204" t="s">
        <v>37</v>
      </c>
      <c r="AE258" s="177">
        <v>0</v>
      </c>
      <c r="AF258" s="461">
        <v>0</v>
      </c>
      <c r="AG258" s="461"/>
      <c r="AH258" s="462">
        <v>0</v>
      </c>
      <c r="AI258" s="462">
        <v>0</v>
      </c>
      <c r="AJ258" s="473">
        <v>164600</v>
      </c>
    </row>
    <row r="259" spans="1:36">
      <c r="AA259" s="477" t="s">
        <v>285</v>
      </c>
      <c r="AB259" s="204" t="s">
        <v>55</v>
      </c>
      <c r="AC259" s="204" t="s">
        <v>8</v>
      </c>
      <c r="AD259" s="204"/>
      <c r="AE259" s="465">
        <v>22</v>
      </c>
      <c r="AF259" s="461">
        <v>47.68181818181818</v>
      </c>
      <c r="AG259" s="461">
        <v>72.454545454545453</v>
      </c>
      <c r="AH259" s="462">
        <v>0.65809284818067759</v>
      </c>
      <c r="AI259" s="462">
        <v>0.79750164365548981</v>
      </c>
      <c r="AJ259" s="473">
        <v>423200</v>
      </c>
    </row>
    <row r="260" spans="1:36">
      <c r="AA260" s="477" t="s">
        <v>54</v>
      </c>
      <c r="AB260" s="204" t="s">
        <v>31</v>
      </c>
      <c r="AC260" s="204" t="s">
        <v>397</v>
      </c>
      <c r="AD260" s="204"/>
      <c r="AE260" s="465">
        <v>22</v>
      </c>
      <c r="AF260" s="461">
        <v>40.772727272727273</v>
      </c>
      <c r="AG260" s="461">
        <v>61.31818181818182</v>
      </c>
      <c r="AH260" s="462">
        <v>0.66493699036323206</v>
      </c>
      <c r="AI260" s="462">
        <v>0.69317470256731373</v>
      </c>
      <c r="AJ260" s="473">
        <v>361900</v>
      </c>
    </row>
    <row r="261" spans="1:36">
      <c r="AA261" s="477" t="s">
        <v>726</v>
      </c>
      <c r="AB261" s="204" t="s">
        <v>24</v>
      </c>
      <c r="AC261" s="204" t="s">
        <v>397</v>
      </c>
      <c r="AD261" s="204"/>
      <c r="AE261" s="465">
        <v>13</v>
      </c>
      <c r="AF261" s="461">
        <v>39.307692307692307</v>
      </c>
      <c r="AG261" s="461">
        <v>40.769230769230766</v>
      </c>
      <c r="AH261" s="462">
        <v>0.96415094339622642</v>
      </c>
      <c r="AI261" s="462">
        <v>1.4705882352941178</v>
      </c>
      <c r="AJ261" s="473">
        <v>348900</v>
      </c>
    </row>
    <row r="262" spans="1:36">
      <c r="AA262" s="477" t="s">
        <v>368</v>
      </c>
      <c r="AB262" s="204" t="s">
        <v>28</v>
      </c>
      <c r="AC262" s="204" t="s">
        <v>14</v>
      </c>
      <c r="AD262" s="204"/>
      <c r="AE262" s="465">
        <v>21</v>
      </c>
      <c r="AF262" s="461">
        <v>44.047619047619051</v>
      </c>
      <c r="AG262" s="461">
        <v>46.80952380952381</v>
      </c>
      <c r="AH262" s="462">
        <v>0.94099694811800605</v>
      </c>
      <c r="AI262" s="462">
        <v>0.99515503875968991</v>
      </c>
      <c r="AJ262" s="473">
        <v>390900</v>
      </c>
    </row>
    <row r="263" spans="1:36">
      <c r="AA263" s="477" t="s">
        <v>70</v>
      </c>
      <c r="AB263" s="204" t="s">
        <v>53</v>
      </c>
      <c r="AC263" s="204" t="s">
        <v>6</v>
      </c>
      <c r="AD263" s="204"/>
      <c r="AE263" s="465">
        <v>24</v>
      </c>
      <c r="AF263" s="461">
        <v>38.666666666666664</v>
      </c>
      <c r="AG263" s="461">
        <v>80</v>
      </c>
      <c r="AH263" s="462">
        <v>0.48333333333333334</v>
      </c>
      <c r="AI263" s="462">
        <v>0.57474069554606466</v>
      </c>
      <c r="AJ263" s="473">
        <v>343200</v>
      </c>
    </row>
    <row r="264" spans="1:36">
      <c r="AA264" s="477" t="s">
        <v>437</v>
      </c>
      <c r="AB264" s="204" t="s">
        <v>105</v>
      </c>
      <c r="AC264" s="204" t="s">
        <v>37</v>
      </c>
      <c r="AD264" s="204" t="s">
        <v>1045</v>
      </c>
      <c r="AE264" s="465">
        <v>6</v>
      </c>
      <c r="AF264" s="461">
        <v>41.166666666666664</v>
      </c>
      <c r="AG264" s="461">
        <v>69.333333333333329</v>
      </c>
      <c r="AH264" s="462">
        <v>0.59375</v>
      </c>
      <c r="AI264" s="462">
        <v>0</v>
      </c>
      <c r="AJ264" s="473">
        <v>328800</v>
      </c>
    </row>
    <row r="265" spans="1:36">
      <c r="AA265" s="477" t="s">
        <v>377</v>
      </c>
      <c r="AB265" s="204" t="s">
        <v>105</v>
      </c>
      <c r="AC265" s="204" t="s">
        <v>14</v>
      </c>
      <c r="AD265" s="204" t="s">
        <v>8</v>
      </c>
      <c r="AE265" s="465">
        <v>23</v>
      </c>
      <c r="AF265" s="461">
        <v>35.391304347826086</v>
      </c>
      <c r="AG265" s="461">
        <v>37.565217391304351</v>
      </c>
      <c r="AH265" s="462">
        <v>0.94212962962962965</v>
      </c>
      <c r="AI265" s="462">
        <v>1.0343213728549141</v>
      </c>
      <c r="AJ265" s="473">
        <v>314100</v>
      </c>
    </row>
    <row r="266" spans="1:36">
      <c r="AA266" s="477" t="s">
        <v>234</v>
      </c>
      <c r="AB266" s="204" t="s">
        <v>107</v>
      </c>
      <c r="AC266" s="204" t="s">
        <v>14</v>
      </c>
      <c r="AD266" s="204" t="s">
        <v>8</v>
      </c>
      <c r="AE266" s="465">
        <v>20</v>
      </c>
      <c r="AF266" s="461">
        <v>42.25</v>
      </c>
      <c r="AG266" s="461">
        <v>42.55</v>
      </c>
      <c r="AH266" s="462">
        <v>0.99294947121034083</v>
      </c>
      <c r="AI266" s="462">
        <v>0.90612244897959182</v>
      </c>
      <c r="AJ266" s="473">
        <v>375000</v>
      </c>
    </row>
    <row r="267" spans="1:36">
      <c r="AA267" s="477" t="s">
        <v>1084</v>
      </c>
      <c r="AB267" s="204" t="s">
        <v>4</v>
      </c>
      <c r="AC267" s="204" t="s">
        <v>14</v>
      </c>
      <c r="AD267" s="204"/>
      <c r="AE267" s="465"/>
      <c r="AF267" s="461"/>
      <c r="AG267" s="461"/>
      <c r="AH267" s="462"/>
      <c r="AI267" s="462"/>
      <c r="AJ267" s="473">
        <v>208900</v>
      </c>
    </row>
    <row r="268" spans="1:36">
      <c r="AA268" s="477" t="s">
        <v>369</v>
      </c>
      <c r="AB268" s="204" t="s">
        <v>24</v>
      </c>
      <c r="AC268" s="204" t="s">
        <v>1045</v>
      </c>
      <c r="AD268" s="204" t="s">
        <v>3</v>
      </c>
      <c r="AE268" s="465">
        <v>17</v>
      </c>
      <c r="AF268" s="461">
        <v>53.058823529411768</v>
      </c>
      <c r="AG268" s="461">
        <v>80</v>
      </c>
      <c r="AH268" s="462">
        <v>0.66323529411764703</v>
      </c>
      <c r="AI268" s="462">
        <v>0.64413518886679921</v>
      </c>
      <c r="AJ268" s="473">
        <v>472500</v>
      </c>
    </row>
    <row r="269" spans="1:36">
      <c r="AA269" s="477" t="s">
        <v>1085</v>
      </c>
      <c r="AB269" s="204" t="s">
        <v>58</v>
      </c>
      <c r="AC269" s="204" t="s">
        <v>6</v>
      </c>
      <c r="AD269" s="204" t="s">
        <v>3</v>
      </c>
      <c r="AE269" s="465"/>
      <c r="AF269" s="461"/>
      <c r="AG269" s="461"/>
      <c r="AH269" s="462"/>
      <c r="AI269" s="462"/>
      <c r="AJ269" s="473">
        <v>164600</v>
      </c>
    </row>
    <row r="270" spans="1:36" s="5" customFormat="1">
      <c r="A270" s="54"/>
      <c r="B270" s="7"/>
      <c r="C270" s="7"/>
      <c r="D270" s="7"/>
      <c r="E270" s="7"/>
      <c r="F270" s="2"/>
      <c r="G270" s="7"/>
      <c r="H270" s="4"/>
      <c r="I270" s="4"/>
      <c r="J270" s="4"/>
      <c r="K270" s="4"/>
      <c r="L270" s="4"/>
      <c r="M270" s="1"/>
      <c r="N270" s="1"/>
      <c r="O270"/>
      <c r="P270"/>
      <c r="Q270"/>
      <c r="R270"/>
      <c r="S270"/>
      <c r="T270"/>
      <c r="U270"/>
      <c r="V270"/>
      <c r="Y270" s="6"/>
      <c r="AA270" s="477" t="s">
        <v>1086</v>
      </c>
      <c r="AB270" s="204" t="s">
        <v>105</v>
      </c>
      <c r="AC270" s="204" t="s">
        <v>8</v>
      </c>
      <c r="AD270" s="204"/>
      <c r="AE270" s="465"/>
      <c r="AF270" s="461"/>
      <c r="AG270" s="461"/>
      <c r="AH270" s="462"/>
      <c r="AI270" s="462"/>
      <c r="AJ270" s="473">
        <v>164600</v>
      </c>
    </row>
    <row r="271" spans="1:36">
      <c r="AA271" s="477" t="s">
        <v>71</v>
      </c>
      <c r="AB271" s="204" t="s">
        <v>53</v>
      </c>
      <c r="AC271" s="204" t="s">
        <v>8</v>
      </c>
      <c r="AD271" s="204"/>
      <c r="AE271" s="465">
        <v>24</v>
      </c>
      <c r="AF271" s="461">
        <v>52.458333333333336</v>
      </c>
      <c r="AG271" s="461">
        <v>68.708333333333329</v>
      </c>
      <c r="AH271" s="462">
        <v>0.7634930260764099</v>
      </c>
      <c r="AI271" s="462">
        <v>0.82381206620395087</v>
      </c>
      <c r="AJ271" s="473">
        <v>465600</v>
      </c>
    </row>
    <row r="272" spans="1:36">
      <c r="AA272" s="477" t="s">
        <v>380</v>
      </c>
      <c r="AB272" s="204" t="s">
        <v>22</v>
      </c>
      <c r="AC272" s="204" t="s">
        <v>14</v>
      </c>
      <c r="AD272" s="204" t="s">
        <v>8</v>
      </c>
      <c r="AE272" s="465">
        <v>7</v>
      </c>
      <c r="AF272" s="461">
        <v>20.142857142857142</v>
      </c>
      <c r="AG272" s="461">
        <v>23.142857142857142</v>
      </c>
      <c r="AH272" s="462">
        <v>0.87037037037037035</v>
      </c>
      <c r="AI272" s="462">
        <v>0.92277992277992282</v>
      </c>
      <c r="AJ272" s="473">
        <v>192800</v>
      </c>
    </row>
    <row r="273" spans="6:36">
      <c r="AA273" s="477" t="s">
        <v>190</v>
      </c>
      <c r="AB273" s="204" t="s">
        <v>105</v>
      </c>
      <c r="AC273" s="204" t="s">
        <v>397</v>
      </c>
      <c r="AD273" s="204"/>
      <c r="AE273" s="465">
        <v>23</v>
      </c>
      <c r="AF273" s="461">
        <v>49.391304347826086</v>
      </c>
      <c r="AG273" s="461">
        <v>68.260869565217391</v>
      </c>
      <c r="AH273" s="462">
        <v>0.72356687898089167</v>
      </c>
      <c r="AI273" s="462">
        <v>0.88803358992302306</v>
      </c>
      <c r="AJ273" s="473">
        <v>438300</v>
      </c>
    </row>
    <row r="274" spans="6:36">
      <c r="AA274" s="477" t="s">
        <v>118</v>
      </c>
      <c r="AB274" s="204" t="s">
        <v>566</v>
      </c>
      <c r="AC274" s="204" t="s">
        <v>8</v>
      </c>
      <c r="AD274" s="204" t="s">
        <v>14</v>
      </c>
      <c r="AE274" s="465">
        <v>13</v>
      </c>
      <c r="AF274" s="461">
        <v>28.307692307692307</v>
      </c>
      <c r="AG274" s="461">
        <v>32.07692307692308</v>
      </c>
      <c r="AH274" s="462">
        <v>0.88249400479616302</v>
      </c>
      <c r="AI274" s="462">
        <v>0.94704433497536944</v>
      </c>
      <c r="AJ274" s="473">
        <v>251200</v>
      </c>
    </row>
    <row r="275" spans="6:36">
      <c r="AA275" s="477" t="s">
        <v>1087</v>
      </c>
      <c r="AB275" s="204" t="s">
        <v>566</v>
      </c>
      <c r="AC275" s="204" t="s">
        <v>397</v>
      </c>
      <c r="AD275" s="204"/>
      <c r="AE275" s="465">
        <v>1</v>
      </c>
      <c r="AF275" s="461">
        <v>50</v>
      </c>
      <c r="AG275" s="461">
        <v>47</v>
      </c>
      <c r="AH275" s="462">
        <v>1.0638297872340425</v>
      </c>
      <c r="AI275" s="462"/>
      <c r="AJ275" s="473">
        <v>266200</v>
      </c>
    </row>
    <row r="276" spans="6:36">
      <c r="AA276" s="477" t="s">
        <v>235</v>
      </c>
      <c r="AB276" s="204" t="s">
        <v>58</v>
      </c>
      <c r="AC276" s="204" t="s">
        <v>6</v>
      </c>
      <c r="AD276" s="204"/>
      <c r="AE276" s="465">
        <v>23</v>
      </c>
      <c r="AF276" s="461">
        <v>49.347826086956523</v>
      </c>
      <c r="AG276" s="461">
        <v>79.956521739130437</v>
      </c>
      <c r="AH276" s="462">
        <v>0.61718325176726485</v>
      </c>
      <c r="AI276" s="462">
        <v>0.52569169960474305</v>
      </c>
      <c r="AJ276" s="473">
        <v>438000</v>
      </c>
    </row>
    <row r="277" spans="6:36">
      <c r="AA277" s="477" t="s">
        <v>224</v>
      </c>
      <c r="AB277" s="204" t="s">
        <v>4</v>
      </c>
      <c r="AC277" s="204" t="s">
        <v>8</v>
      </c>
      <c r="AD277" s="204"/>
      <c r="AE277" s="465">
        <v>2</v>
      </c>
      <c r="AF277" s="461">
        <v>22</v>
      </c>
      <c r="AG277" s="461">
        <v>24</v>
      </c>
      <c r="AH277" s="462">
        <v>0.91666666666666663</v>
      </c>
      <c r="AI277" s="462">
        <v>0</v>
      </c>
      <c r="AJ277" s="473">
        <v>195200</v>
      </c>
    </row>
    <row r="278" spans="6:36">
      <c r="AA278" s="477" t="s">
        <v>1088</v>
      </c>
      <c r="AB278" s="204" t="s">
        <v>55</v>
      </c>
      <c r="AC278" s="204" t="s">
        <v>8</v>
      </c>
      <c r="AD278" s="204"/>
      <c r="AE278" s="177">
        <v>0</v>
      </c>
      <c r="AF278" s="461">
        <v>0</v>
      </c>
      <c r="AG278" s="461"/>
      <c r="AH278" s="462">
        <v>0</v>
      </c>
      <c r="AI278" s="462"/>
      <c r="AJ278" s="473">
        <v>164600</v>
      </c>
    </row>
    <row r="279" spans="6:36">
      <c r="AA279" s="477" t="s">
        <v>871</v>
      </c>
      <c r="AB279" s="204" t="s">
        <v>22</v>
      </c>
      <c r="AC279" s="204" t="s">
        <v>8</v>
      </c>
      <c r="AD279" s="204"/>
      <c r="AE279" s="177">
        <v>0</v>
      </c>
      <c r="AF279" s="461">
        <v>0</v>
      </c>
      <c r="AG279" s="461"/>
      <c r="AH279" s="462">
        <v>0</v>
      </c>
      <c r="AI279" s="462">
        <v>0</v>
      </c>
      <c r="AJ279" s="473">
        <v>164600</v>
      </c>
    </row>
    <row r="280" spans="6:36">
      <c r="O280" s="5"/>
      <c r="P280" s="5"/>
      <c r="Q280" s="5"/>
      <c r="R280" s="5"/>
      <c r="S280" s="5"/>
      <c r="T280" s="5"/>
      <c r="U280" s="5"/>
      <c r="V280" s="5"/>
      <c r="AA280" s="477" t="s">
        <v>236</v>
      </c>
      <c r="AB280" s="204" t="s">
        <v>104</v>
      </c>
      <c r="AC280" s="204" t="s">
        <v>1045</v>
      </c>
      <c r="AD280" s="204"/>
      <c r="AE280" s="465">
        <v>19</v>
      </c>
      <c r="AF280" s="461">
        <v>52.210526315789473</v>
      </c>
      <c r="AG280" s="461">
        <v>80</v>
      </c>
      <c r="AH280" s="462">
        <v>0.65263157894736845</v>
      </c>
      <c r="AI280" s="462">
        <v>0.64920541494997053</v>
      </c>
      <c r="AJ280" s="473">
        <v>463400</v>
      </c>
    </row>
    <row r="281" spans="6:36">
      <c r="AA281" s="477" t="s">
        <v>303</v>
      </c>
      <c r="AB281" s="204" t="s">
        <v>58</v>
      </c>
      <c r="AC281" s="204" t="s">
        <v>37</v>
      </c>
      <c r="AD281" s="204" t="s">
        <v>6</v>
      </c>
      <c r="AE281" s="465">
        <v>20</v>
      </c>
      <c r="AF281" s="461">
        <v>50.2</v>
      </c>
      <c r="AG281" s="461">
        <v>68.2</v>
      </c>
      <c r="AH281" s="462">
        <v>0.73607038123167157</v>
      </c>
      <c r="AI281" s="462">
        <v>0.55576923076923079</v>
      </c>
      <c r="AJ281" s="473">
        <v>427300</v>
      </c>
    </row>
    <row r="282" spans="6:36">
      <c r="AA282" s="477" t="s">
        <v>119</v>
      </c>
      <c r="AB282" s="204" t="s">
        <v>82</v>
      </c>
      <c r="AC282" s="204" t="s">
        <v>14</v>
      </c>
      <c r="AD282" s="204"/>
      <c r="AE282" s="465">
        <v>23</v>
      </c>
      <c r="AF282" s="461">
        <v>36.695652173913047</v>
      </c>
      <c r="AG282" s="461">
        <v>34.782608695652172</v>
      </c>
      <c r="AH282" s="462">
        <v>1.0549999999999999</v>
      </c>
      <c r="AI282" s="462">
        <v>1.0778985507246377</v>
      </c>
      <c r="AJ282" s="473">
        <v>325700</v>
      </c>
    </row>
    <row r="283" spans="6:36">
      <c r="AA283" s="477" t="s">
        <v>371</v>
      </c>
      <c r="AB283" s="204" t="s">
        <v>105</v>
      </c>
      <c r="AC283" s="204" t="s">
        <v>8</v>
      </c>
      <c r="AD283" s="204"/>
      <c r="AE283" s="465">
        <v>22</v>
      </c>
      <c r="AF283" s="461">
        <v>74.409090909090907</v>
      </c>
      <c r="AG283" s="461">
        <v>75.36363636363636</v>
      </c>
      <c r="AH283" s="462">
        <v>0.98733413751507837</v>
      </c>
      <c r="AI283" s="462">
        <v>0.87030516431924887</v>
      </c>
      <c r="AJ283" s="473">
        <v>660400</v>
      </c>
    </row>
    <row r="284" spans="6:36">
      <c r="AA284" s="477" t="s">
        <v>165</v>
      </c>
      <c r="AB284" s="204" t="s">
        <v>104</v>
      </c>
      <c r="AC284" s="204" t="s">
        <v>6</v>
      </c>
      <c r="AD284" s="204"/>
      <c r="AE284" s="465">
        <v>13</v>
      </c>
      <c r="AF284" s="461">
        <v>50.92307692307692</v>
      </c>
      <c r="AG284" s="461">
        <v>80</v>
      </c>
      <c r="AH284" s="462">
        <v>0.6365384615384615</v>
      </c>
      <c r="AI284" s="462">
        <v>0.78528934559221197</v>
      </c>
      <c r="AJ284" s="473">
        <v>451900</v>
      </c>
    </row>
    <row r="285" spans="6:36">
      <c r="F285" s="7"/>
      <c r="AA285" s="477" t="s">
        <v>607</v>
      </c>
      <c r="AB285" s="204" t="s">
        <v>107</v>
      </c>
      <c r="AC285" s="204" t="s">
        <v>6</v>
      </c>
      <c r="AD285" s="204"/>
      <c r="AE285" s="465">
        <v>16</v>
      </c>
      <c r="AF285" s="461">
        <v>40.8125</v>
      </c>
      <c r="AG285" s="461">
        <v>79.8125</v>
      </c>
      <c r="AH285" s="462">
        <v>0.5113547376664056</v>
      </c>
      <c r="AI285" s="462">
        <v>0.41666666666666669</v>
      </c>
      <c r="AJ285" s="473">
        <v>362200</v>
      </c>
    </row>
    <row r="286" spans="6:36">
      <c r="AA286" s="477" t="s">
        <v>94</v>
      </c>
      <c r="AB286" s="204" t="s">
        <v>24</v>
      </c>
      <c r="AC286" s="204" t="s">
        <v>37</v>
      </c>
      <c r="AD286" s="204" t="s">
        <v>1045</v>
      </c>
      <c r="AE286" s="465">
        <v>10</v>
      </c>
      <c r="AF286" s="461">
        <v>39.6</v>
      </c>
      <c r="AG286" s="461">
        <v>44.1</v>
      </c>
      <c r="AH286" s="462">
        <v>0.89795918367346939</v>
      </c>
      <c r="AI286" s="462">
        <v>0.55754276827371696</v>
      </c>
      <c r="AJ286" s="473">
        <v>351400</v>
      </c>
    </row>
    <row r="287" spans="6:36">
      <c r="AA287" s="468" t="s">
        <v>1089</v>
      </c>
      <c r="AB287" s="204" t="s">
        <v>31</v>
      </c>
      <c r="AC287" s="204" t="s">
        <v>1045</v>
      </c>
      <c r="AD287" s="204" t="s">
        <v>37</v>
      </c>
      <c r="AE287" s="465">
        <v>1</v>
      </c>
      <c r="AF287" s="461">
        <v>23</v>
      </c>
      <c r="AG287" s="461">
        <v>38</v>
      </c>
      <c r="AH287" s="462">
        <v>0.60526315789473684</v>
      </c>
      <c r="AI287" s="462"/>
      <c r="AJ287" s="473">
        <v>204100</v>
      </c>
    </row>
    <row r="288" spans="6:36">
      <c r="AA288" s="477" t="s">
        <v>1090</v>
      </c>
      <c r="AB288" s="204" t="s">
        <v>24</v>
      </c>
      <c r="AC288" s="204" t="s">
        <v>6</v>
      </c>
      <c r="AD288" s="204"/>
      <c r="AE288" s="465">
        <v>13</v>
      </c>
      <c r="AF288" s="461">
        <v>53.307692307692307</v>
      </c>
      <c r="AG288" s="461">
        <v>74.769230769230774</v>
      </c>
      <c r="AH288" s="462">
        <v>0.71296296296296291</v>
      </c>
      <c r="AI288" s="462"/>
      <c r="AJ288" s="473">
        <v>473100</v>
      </c>
    </row>
    <row r="289" spans="27:36">
      <c r="AA289" s="477" t="s">
        <v>1091</v>
      </c>
      <c r="AB289" s="204" t="s">
        <v>22</v>
      </c>
      <c r="AC289" s="204" t="s">
        <v>8</v>
      </c>
      <c r="AD289" s="204"/>
      <c r="AE289" s="177">
        <v>0</v>
      </c>
      <c r="AF289" s="461">
        <v>0</v>
      </c>
      <c r="AG289" s="461"/>
      <c r="AH289" s="462">
        <v>0</v>
      </c>
      <c r="AI289" s="462"/>
      <c r="AJ289" s="473">
        <v>164600</v>
      </c>
    </row>
    <row r="290" spans="27:36">
      <c r="AA290" s="477" t="s">
        <v>493</v>
      </c>
      <c r="AB290" s="204" t="s">
        <v>53</v>
      </c>
      <c r="AC290" s="204" t="s">
        <v>1045</v>
      </c>
      <c r="AD290" s="204" t="s">
        <v>37</v>
      </c>
      <c r="AE290" s="465">
        <v>15</v>
      </c>
      <c r="AF290" s="461">
        <v>48.533333333333331</v>
      </c>
      <c r="AG290" s="461">
        <v>80</v>
      </c>
      <c r="AH290" s="462">
        <v>0.60666666666666669</v>
      </c>
      <c r="AI290" s="462">
        <v>0.68505747126436778</v>
      </c>
      <c r="AJ290" s="473">
        <v>430700</v>
      </c>
    </row>
    <row r="291" spans="27:36">
      <c r="AA291" s="477" t="s">
        <v>1092</v>
      </c>
      <c r="AB291" s="204" t="s">
        <v>657</v>
      </c>
      <c r="AC291" s="204" t="s">
        <v>8</v>
      </c>
      <c r="AD291" s="204"/>
      <c r="AE291" s="465"/>
      <c r="AF291" s="461"/>
      <c r="AG291" s="461"/>
      <c r="AH291" s="462"/>
      <c r="AI291" s="462"/>
      <c r="AJ291" s="473">
        <v>164600</v>
      </c>
    </row>
    <row r="292" spans="27:36">
      <c r="AA292" s="477" t="s">
        <v>618</v>
      </c>
      <c r="AB292" s="204" t="s">
        <v>31</v>
      </c>
      <c r="AC292" s="204" t="s">
        <v>8</v>
      </c>
      <c r="AD292" s="204"/>
      <c r="AE292" s="465"/>
      <c r="AF292" s="461"/>
      <c r="AG292" s="461"/>
      <c r="AH292" s="462"/>
      <c r="AI292" s="462"/>
      <c r="AJ292" s="473">
        <v>164600</v>
      </c>
    </row>
    <row r="293" spans="27:36">
      <c r="AA293" s="477" t="s">
        <v>372</v>
      </c>
      <c r="AB293" s="204" t="s">
        <v>82</v>
      </c>
      <c r="AC293" s="204" t="s">
        <v>14</v>
      </c>
      <c r="AD293" s="204"/>
      <c r="AE293" s="465">
        <v>24</v>
      </c>
      <c r="AF293" s="461">
        <v>34.791666666666664</v>
      </c>
      <c r="AG293" s="461">
        <v>38.583333333333336</v>
      </c>
      <c r="AH293" s="462">
        <v>0.90172786177105835</v>
      </c>
      <c r="AI293" s="462">
        <v>0.94827586206896552</v>
      </c>
      <c r="AJ293" s="473">
        <v>308800</v>
      </c>
    </row>
    <row r="294" spans="27:36">
      <c r="AA294" s="477" t="s">
        <v>143</v>
      </c>
      <c r="AB294" s="204" t="s">
        <v>28</v>
      </c>
      <c r="AC294" s="204" t="s">
        <v>6</v>
      </c>
      <c r="AD294" s="204"/>
      <c r="AE294" s="177">
        <v>0</v>
      </c>
      <c r="AF294" s="461">
        <v>0</v>
      </c>
      <c r="AG294" s="461"/>
      <c r="AH294" s="462">
        <v>0</v>
      </c>
      <c r="AI294" s="462">
        <v>0.53463414634146345</v>
      </c>
      <c r="AJ294" s="473">
        <v>208400</v>
      </c>
    </row>
    <row r="295" spans="27:36">
      <c r="AA295" s="477" t="s">
        <v>144</v>
      </c>
      <c r="AB295" s="204" t="s">
        <v>28</v>
      </c>
      <c r="AC295" s="204" t="s">
        <v>8</v>
      </c>
      <c r="AD295" s="475" t="s">
        <v>6</v>
      </c>
      <c r="AE295" s="465">
        <v>22</v>
      </c>
      <c r="AF295" s="461">
        <v>45.68181818181818</v>
      </c>
      <c r="AG295" s="461">
        <v>72.86363636363636</v>
      </c>
      <c r="AH295" s="462">
        <v>0.6269494697442296</v>
      </c>
      <c r="AI295" s="462">
        <v>0.61175496688741726</v>
      </c>
      <c r="AJ295" s="473">
        <v>403000</v>
      </c>
    </row>
    <row r="296" spans="27:36">
      <c r="AA296" s="477" t="s">
        <v>1093</v>
      </c>
      <c r="AB296" s="204" t="s">
        <v>107</v>
      </c>
      <c r="AC296" s="204" t="s">
        <v>1045</v>
      </c>
      <c r="AD296" s="204"/>
      <c r="AE296" s="177">
        <v>0</v>
      </c>
      <c r="AF296" s="461">
        <v>0</v>
      </c>
      <c r="AG296" s="461"/>
      <c r="AH296" s="462">
        <v>0</v>
      </c>
      <c r="AI296" s="462"/>
      <c r="AJ296" s="473">
        <v>164600</v>
      </c>
    </row>
    <row r="297" spans="27:36">
      <c r="AA297" s="477" t="s">
        <v>495</v>
      </c>
      <c r="AB297" s="204" t="s">
        <v>107</v>
      </c>
      <c r="AC297" s="204" t="s">
        <v>8</v>
      </c>
      <c r="AD297" s="204" t="s">
        <v>6</v>
      </c>
      <c r="AE297" s="465">
        <v>21</v>
      </c>
      <c r="AF297" s="461">
        <v>47.523809523809526</v>
      </c>
      <c r="AG297" s="461">
        <v>61.142857142857146</v>
      </c>
      <c r="AH297" s="462">
        <v>0.77725856697819318</v>
      </c>
      <c r="AI297" s="462">
        <v>0.74460431654676262</v>
      </c>
      <c r="AJ297" s="473">
        <v>421800</v>
      </c>
    </row>
    <row r="298" spans="27:36">
      <c r="AA298" s="477" t="s">
        <v>109</v>
      </c>
      <c r="AB298" s="204" t="s">
        <v>106</v>
      </c>
      <c r="AC298" s="204" t="s">
        <v>8</v>
      </c>
      <c r="AD298" s="204" t="s">
        <v>6</v>
      </c>
      <c r="AE298" s="465">
        <v>1</v>
      </c>
      <c r="AF298" s="461">
        <v>18</v>
      </c>
      <c r="AG298" s="461">
        <v>22</v>
      </c>
      <c r="AH298" s="462">
        <v>0.81818181818181823</v>
      </c>
      <c r="AI298" s="462">
        <v>0.76533018867924529</v>
      </c>
      <c r="AJ298" s="473">
        <v>229000</v>
      </c>
    </row>
    <row r="299" spans="27:36">
      <c r="AA299" s="477" t="s">
        <v>373</v>
      </c>
      <c r="AB299" s="204" t="s">
        <v>24</v>
      </c>
      <c r="AC299" s="204" t="s">
        <v>14</v>
      </c>
      <c r="AD299" s="204"/>
      <c r="AE299" s="465">
        <v>16</v>
      </c>
      <c r="AF299" s="461">
        <v>51.8125</v>
      </c>
      <c r="AG299" s="461">
        <v>49.75</v>
      </c>
      <c r="AH299" s="462">
        <v>1.0414572864321607</v>
      </c>
      <c r="AI299" s="462">
        <v>1.0016666666666667</v>
      </c>
      <c r="AJ299" s="473">
        <v>459800</v>
      </c>
    </row>
    <row r="300" spans="27:36">
      <c r="AA300" s="477" t="s">
        <v>120</v>
      </c>
      <c r="AB300" s="204" t="s">
        <v>82</v>
      </c>
      <c r="AC300" s="204" t="s">
        <v>8</v>
      </c>
      <c r="AD300" s="204"/>
      <c r="AE300" s="465">
        <v>22</v>
      </c>
      <c r="AF300" s="461">
        <v>51.545454545454547</v>
      </c>
      <c r="AG300" s="461">
        <v>73</v>
      </c>
      <c r="AH300" s="462">
        <v>0.70610211706102122</v>
      </c>
      <c r="AI300" s="462">
        <v>0.73668981481481477</v>
      </c>
      <c r="AJ300" s="473">
        <v>457500</v>
      </c>
    </row>
    <row r="301" spans="27:36">
      <c r="AA301" s="477" t="s">
        <v>407</v>
      </c>
      <c r="AB301" s="204" t="s">
        <v>105</v>
      </c>
      <c r="AC301" s="204" t="s">
        <v>6</v>
      </c>
      <c r="AD301" s="204"/>
      <c r="AE301" s="465">
        <v>23</v>
      </c>
      <c r="AF301" s="461">
        <v>40.956521739130437</v>
      </c>
      <c r="AG301" s="461">
        <v>80.086956521739125</v>
      </c>
      <c r="AH301" s="462">
        <v>0.51140065146579805</v>
      </c>
      <c r="AI301" s="462">
        <v>0.40587449933244324</v>
      </c>
      <c r="AJ301" s="473">
        <v>363500</v>
      </c>
    </row>
    <row r="302" spans="27:36">
      <c r="AA302" s="477" t="s">
        <v>733</v>
      </c>
      <c r="AB302" s="204" t="s">
        <v>104</v>
      </c>
      <c r="AC302" s="204" t="s">
        <v>1045</v>
      </c>
      <c r="AD302" s="204" t="s">
        <v>3</v>
      </c>
      <c r="AE302" s="465">
        <v>7</v>
      </c>
      <c r="AF302" s="461">
        <v>59.285714285714285</v>
      </c>
      <c r="AG302" s="461">
        <v>63.142857142857146</v>
      </c>
      <c r="AH302" s="462">
        <v>0.93891402714932126</v>
      </c>
      <c r="AI302" s="462">
        <v>0</v>
      </c>
      <c r="AJ302" s="473">
        <v>473500</v>
      </c>
    </row>
    <row r="303" spans="27:36">
      <c r="AA303" s="477" t="s">
        <v>42</v>
      </c>
      <c r="AB303" s="204" t="s">
        <v>31</v>
      </c>
      <c r="AC303" s="204" t="s">
        <v>37</v>
      </c>
      <c r="AD303" s="204" t="s">
        <v>3</v>
      </c>
      <c r="AE303" s="465">
        <v>23</v>
      </c>
      <c r="AF303" s="461">
        <v>43.043478260869563</v>
      </c>
      <c r="AG303" s="461">
        <v>77.478260869565219</v>
      </c>
      <c r="AH303" s="462">
        <v>0.55555555555555558</v>
      </c>
      <c r="AI303" s="462">
        <v>0.7373632100052111</v>
      </c>
      <c r="AJ303" s="473">
        <v>382000</v>
      </c>
    </row>
    <row r="304" spans="27:36">
      <c r="AA304" s="477" t="s">
        <v>13</v>
      </c>
      <c r="AB304" s="204" t="s">
        <v>4</v>
      </c>
      <c r="AC304" s="204" t="s">
        <v>397</v>
      </c>
      <c r="AD304" s="204"/>
      <c r="AE304" s="465">
        <v>18</v>
      </c>
      <c r="AF304" s="461">
        <v>60.722222222222221</v>
      </c>
      <c r="AG304" s="461">
        <v>78.555555555555557</v>
      </c>
      <c r="AH304" s="462">
        <v>0.77298444130127297</v>
      </c>
      <c r="AI304" s="462">
        <v>0.71652310101801098</v>
      </c>
      <c r="AJ304" s="473">
        <v>538900</v>
      </c>
    </row>
    <row r="305" spans="27:36">
      <c r="AA305" s="477" t="s">
        <v>15</v>
      </c>
      <c r="AB305" s="204" t="s">
        <v>4</v>
      </c>
      <c r="AC305" s="204" t="s">
        <v>8</v>
      </c>
      <c r="AD305" s="204" t="s">
        <v>14</v>
      </c>
      <c r="AE305" s="465">
        <v>22</v>
      </c>
      <c r="AF305" s="461">
        <v>60.045454545454547</v>
      </c>
      <c r="AG305" s="461">
        <v>59.409090909090907</v>
      </c>
      <c r="AH305" s="462">
        <v>1.0107115531752104</v>
      </c>
      <c r="AI305" s="462">
        <v>1.0078988941548184</v>
      </c>
      <c r="AJ305" s="473">
        <v>532900</v>
      </c>
    </row>
    <row r="306" spans="27:36">
      <c r="AA306" s="477" t="s">
        <v>211</v>
      </c>
      <c r="AB306" s="204" t="s">
        <v>24</v>
      </c>
      <c r="AC306" s="204" t="s">
        <v>397</v>
      </c>
      <c r="AD306" s="204"/>
      <c r="AE306" s="465">
        <v>23</v>
      </c>
      <c r="AF306" s="461">
        <v>35.043478260869563</v>
      </c>
      <c r="AG306" s="461">
        <v>47.434782608695649</v>
      </c>
      <c r="AH306" s="462">
        <v>0.73877176901924835</v>
      </c>
      <c r="AI306" s="462">
        <v>0.47916666666666669</v>
      </c>
      <c r="AJ306" s="473">
        <v>311000</v>
      </c>
    </row>
    <row r="307" spans="27:36">
      <c r="AA307" s="477" t="s">
        <v>191</v>
      </c>
      <c r="AB307" s="204" t="s">
        <v>58</v>
      </c>
      <c r="AC307" s="204" t="s">
        <v>397</v>
      </c>
      <c r="AD307" s="204"/>
      <c r="AE307" s="465">
        <v>24</v>
      </c>
      <c r="AF307" s="461">
        <v>57.708333333333336</v>
      </c>
      <c r="AG307" s="461">
        <v>79.958333333333329</v>
      </c>
      <c r="AH307" s="462">
        <v>0.72173006774361648</v>
      </c>
      <c r="AI307" s="462">
        <v>0.87939698492462315</v>
      </c>
      <c r="AJ307" s="473">
        <v>512200</v>
      </c>
    </row>
    <row r="308" spans="27:36">
      <c r="AA308" s="477" t="s">
        <v>1094</v>
      </c>
      <c r="AB308" s="204" t="s">
        <v>24</v>
      </c>
      <c r="AC308" s="204" t="s">
        <v>6</v>
      </c>
      <c r="AD308" s="204"/>
      <c r="AE308" s="465"/>
      <c r="AF308" s="461"/>
      <c r="AG308" s="461"/>
      <c r="AH308" s="462"/>
      <c r="AI308" s="462"/>
      <c r="AJ308" s="473">
        <v>164600</v>
      </c>
    </row>
    <row r="309" spans="27:36">
      <c r="AA309" s="477" t="s">
        <v>166</v>
      </c>
      <c r="AB309" s="204" t="s">
        <v>104</v>
      </c>
      <c r="AC309" s="204" t="s">
        <v>14</v>
      </c>
      <c r="AD309" s="204"/>
      <c r="AE309" s="177">
        <v>12</v>
      </c>
      <c r="AF309" s="461">
        <v>1.04</v>
      </c>
      <c r="AG309" s="461">
        <v>2.8472222222222219</v>
      </c>
      <c r="AH309" s="462">
        <v>1.0463414634146342</v>
      </c>
      <c r="AI309" s="462">
        <v>1.0463414634146342</v>
      </c>
      <c r="AJ309" s="473">
        <v>192800</v>
      </c>
    </row>
    <row r="310" spans="27:36">
      <c r="AA310" s="477" t="s">
        <v>304</v>
      </c>
      <c r="AB310" s="204" t="s">
        <v>53</v>
      </c>
      <c r="AC310" s="204" t="s">
        <v>14</v>
      </c>
      <c r="AD310" s="204"/>
      <c r="AE310" s="465">
        <v>17</v>
      </c>
      <c r="AF310" s="461">
        <v>40.117647058823529</v>
      </c>
      <c r="AG310" s="461">
        <v>41.588235294117645</v>
      </c>
      <c r="AH310" s="462">
        <v>0.96463932107496464</v>
      </c>
      <c r="AI310" s="462">
        <v>0.94683908045977017</v>
      </c>
      <c r="AJ310" s="473">
        <v>356000</v>
      </c>
    </row>
    <row r="311" spans="27:36">
      <c r="AA311" s="477" t="s">
        <v>192</v>
      </c>
      <c r="AB311" s="204" t="s">
        <v>24</v>
      </c>
      <c r="AC311" s="204" t="s">
        <v>8</v>
      </c>
      <c r="AD311" s="204" t="s">
        <v>6</v>
      </c>
      <c r="AE311" s="465">
        <v>13</v>
      </c>
      <c r="AF311" s="461">
        <v>37.153846153846153</v>
      </c>
      <c r="AG311" s="461">
        <v>66.230769230769226</v>
      </c>
      <c r="AH311" s="462">
        <v>0.56097560975609762</v>
      </c>
      <c r="AI311" s="462">
        <v>0.65212193664076512</v>
      </c>
      <c r="AJ311" s="473">
        <v>329700</v>
      </c>
    </row>
    <row r="312" spans="27:36">
      <c r="AA312" s="477" t="s">
        <v>1095</v>
      </c>
      <c r="AB312" s="204" t="s">
        <v>28</v>
      </c>
      <c r="AC312" s="204" t="s">
        <v>3</v>
      </c>
      <c r="AD312" s="204"/>
      <c r="AE312" s="465"/>
      <c r="AF312" s="461"/>
      <c r="AG312" s="461"/>
      <c r="AH312" s="462"/>
      <c r="AI312" s="462"/>
      <c r="AJ312" s="473">
        <v>164600</v>
      </c>
    </row>
    <row r="313" spans="27:36">
      <c r="AA313" s="477" t="s">
        <v>96</v>
      </c>
      <c r="AB313" s="204" t="s">
        <v>104</v>
      </c>
      <c r="AC313" s="204" t="s">
        <v>8</v>
      </c>
      <c r="AD313" s="204"/>
      <c r="AE313" s="465">
        <v>20</v>
      </c>
      <c r="AF313" s="461">
        <v>58.4</v>
      </c>
      <c r="AG313" s="461">
        <v>54.95</v>
      </c>
      <c r="AH313" s="462">
        <v>1.0627843494085532</v>
      </c>
      <c r="AI313" s="462">
        <v>1.1020142949967511</v>
      </c>
      <c r="AJ313" s="473">
        <v>518300</v>
      </c>
    </row>
    <row r="314" spans="27:36">
      <c r="AA314" s="477" t="s">
        <v>1096</v>
      </c>
      <c r="AB314" s="204" t="s">
        <v>24</v>
      </c>
      <c r="AC314" s="204" t="s">
        <v>14</v>
      </c>
      <c r="AD314" s="204"/>
      <c r="AE314" s="465"/>
      <c r="AF314" s="461"/>
      <c r="AG314" s="461"/>
      <c r="AH314" s="462"/>
      <c r="AI314" s="462"/>
      <c r="AJ314" s="473">
        <v>164600</v>
      </c>
    </row>
    <row r="315" spans="27:36">
      <c r="AA315" s="477" t="s">
        <v>21</v>
      </c>
      <c r="AB315" s="204" t="s">
        <v>4</v>
      </c>
      <c r="AC315" s="204" t="s">
        <v>1045</v>
      </c>
      <c r="AD315" s="204"/>
      <c r="AE315" s="465">
        <v>20</v>
      </c>
      <c r="AF315" s="461">
        <v>70.099999999999994</v>
      </c>
      <c r="AG315" s="461">
        <v>79.2</v>
      </c>
      <c r="AH315" s="462">
        <v>0.88510101010101006</v>
      </c>
      <c r="AI315" s="462">
        <v>0.82961038961038958</v>
      </c>
      <c r="AJ315" s="473">
        <v>622100</v>
      </c>
    </row>
    <row r="316" spans="27:36">
      <c r="AA316" s="477" t="s">
        <v>499</v>
      </c>
      <c r="AB316" s="204" t="s">
        <v>24</v>
      </c>
      <c r="AC316" s="204" t="s">
        <v>6</v>
      </c>
      <c r="AD316" s="204" t="s">
        <v>8</v>
      </c>
      <c r="AE316" s="465">
        <v>11</v>
      </c>
      <c r="AF316" s="461">
        <v>18.272727272727273</v>
      </c>
      <c r="AG316" s="461">
        <v>28.90909090909091</v>
      </c>
      <c r="AH316" s="462">
        <v>0.63207547169811318</v>
      </c>
      <c r="AI316" s="462">
        <v>0.76257545271629779</v>
      </c>
      <c r="AJ316" s="473">
        <v>192800</v>
      </c>
    </row>
    <row r="317" spans="27:36">
      <c r="AA317" s="468" t="s">
        <v>1097</v>
      </c>
      <c r="AB317" s="204" t="s">
        <v>23</v>
      </c>
      <c r="AC317" s="204" t="s">
        <v>14</v>
      </c>
      <c r="AD317" s="204" t="s">
        <v>8</v>
      </c>
      <c r="AE317" s="465"/>
      <c r="AF317" s="461"/>
      <c r="AG317" s="461"/>
      <c r="AH317" s="462"/>
      <c r="AI317" s="462"/>
      <c r="AJ317" s="473">
        <v>164600</v>
      </c>
    </row>
    <row r="318" spans="27:36">
      <c r="AA318" s="477" t="s">
        <v>434</v>
      </c>
      <c r="AB318" s="204" t="s">
        <v>107</v>
      </c>
      <c r="AC318" s="204" t="s">
        <v>6</v>
      </c>
      <c r="AD318" s="204"/>
      <c r="AE318" s="465">
        <v>21</v>
      </c>
      <c r="AF318" s="461">
        <v>54.428571428571431</v>
      </c>
      <c r="AG318" s="461">
        <v>78.666666666666671</v>
      </c>
      <c r="AH318" s="462">
        <v>0.6918886198547215</v>
      </c>
      <c r="AI318" s="462">
        <v>0.57569060773480663</v>
      </c>
      <c r="AJ318" s="473">
        <v>483100</v>
      </c>
    </row>
    <row r="319" spans="27:36">
      <c r="AA319" s="471" t="s">
        <v>795</v>
      </c>
      <c r="AB319" s="204" t="s">
        <v>22</v>
      </c>
      <c r="AC319" s="204" t="s">
        <v>3</v>
      </c>
      <c r="AD319" s="204" t="s">
        <v>6</v>
      </c>
      <c r="AE319" s="465">
        <v>1</v>
      </c>
      <c r="AF319" s="461">
        <v>48</v>
      </c>
      <c r="AG319" s="461">
        <v>80</v>
      </c>
      <c r="AH319" s="462">
        <v>0.6</v>
      </c>
      <c r="AI319" s="462">
        <v>0</v>
      </c>
      <c r="AJ319" s="473">
        <v>177300</v>
      </c>
    </row>
    <row r="320" spans="27:36">
      <c r="AA320" s="477" t="s">
        <v>121</v>
      </c>
      <c r="AB320" s="204" t="s">
        <v>82</v>
      </c>
      <c r="AC320" s="204" t="s">
        <v>8</v>
      </c>
      <c r="AD320" s="204"/>
      <c r="AE320" s="465">
        <v>20</v>
      </c>
      <c r="AF320" s="461">
        <v>46.95</v>
      </c>
      <c r="AG320" s="461">
        <v>59.3</v>
      </c>
      <c r="AH320" s="462">
        <v>0.79173693086003372</v>
      </c>
      <c r="AI320" s="462">
        <v>0.71406844106463874</v>
      </c>
      <c r="AJ320" s="473">
        <v>416700</v>
      </c>
    </row>
    <row r="321" spans="27:36">
      <c r="AA321" s="477" t="s">
        <v>72</v>
      </c>
      <c r="AB321" s="204" t="s">
        <v>28</v>
      </c>
      <c r="AC321" s="204" t="s">
        <v>6</v>
      </c>
      <c r="AD321" s="204"/>
      <c r="AE321" s="465">
        <v>24</v>
      </c>
      <c r="AF321" s="461">
        <v>51.958333333333336</v>
      </c>
      <c r="AG321" s="461">
        <v>80.291666666666671</v>
      </c>
      <c r="AH321" s="462">
        <v>0.64711987545407368</v>
      </c>
      <c r="AI321" s="462">
        <v>0.3125</v>
      </c>
      <c r="AJ321" s="473">
        <v>461100</v>
      </c>
    </row>
    <row r="322" spans="27:36">
      <c r="AA322" s="477" t="s">
        <v>383</v>
      </c>
      <c r="AB322" s="204" t="s">
        <v>53</v>
      </c>
      <c r="AC322" s="204" t="s">
        <v>14</v>
      </c>
      <c r="AD322" s="204"/>
      <c r="AE322" s="177">
        <v>0</v>
      </c>
      <c r="AF322" s="461">
        <v>0.89</v>
      </c>
      <c r="AG322" s="461"/>
      <c r="AH322" s="462">
        <v>0</v>
      </c>
      <c r="AI322" s="462">
        <v>0</v>
      </c>
      <c r="AJ322" s="473">
        <v>164600</v>
      </c>
    </row>
    <row r="323" spans="27:36">
      <c r="AA323" s="477" t="s">
        <v>796</v>
      </c>
      <c r="AB323" s="204" t="s">
        <v>31</v>
      </c>
      <c r="AC323" s="204" t="s">
        <v>6</v>
      </c>
      <c r="AD323" s="204"/>
      <c r="AE323" s="465">
        <v>19</v>
      </c>
      <c r="AF323" s="461">
        <v>43.263157894736842</v>
      </c>
      <c r="AG323" s="461">
        <v>78.84210526315789</v>
      </c>
      <c r="AH323" s="462">
        <v>0.54873164218958614</v>
      </c>
      <c r="AI323" s="462">
        <v>0</v>
      </c>
      <c r="AJ323" s="473">
        <v>384000</v>
      </c>
    </row>
    <row r="324" spans="27:36">
      <c r="AA324" s="477" t="s">
        <v>73</v>
      </c>
      <c r="AB324" s="204" t="s">
        <v>53</v>
      </c>
      <c r="AC324" s="204" t="s">
        <v>1045</v>
      </c>
      <c r="AD324" s="204" t="s">
        <v>37</v>
      </c>
      <c r="AE324" s="465">
        <v>23</v>
      </c>
      <c r="AF324" s="461">
        <v>58.652173913043477</v>
      </c>
      <c r="AG324" s="461">
        <v>78.173913043478265</v>
      </c>
      <c r="AH324" s="462">
        <v>0.75027808676307006</v>
      </c>
      <c r="AI324" s="462">
        <v>0.72983606557377045</v>
      </c>
      <c r="AJ324" s="473">
        <v>520500</v>
      </c>
    </row>
    <row r="325" spans="27:36">
      <c r="AA325" s="477" t="s">
        <v>57</v>
      </c>
      <c r="AB325" s="204" t="s">
        <v>31</v>
      </c>
      <c r="AC325" s="204" t="s">
        <v>6</v>
      </c>
      <c r="AD325" s="204" t="s">
        <v>3</v>
      </c>
      <c r="AE325" s="465">
        <v>18</v>
      </c>
      <c r="AF325" s="461">
        <v>38.111111111111114</v>
      </c>
      <c r="AG325" s="461">
        <v>78.555555555555557</v>
      </c>
      <c r="AH325" s="462">
        <v>0.48514851485148514</v>
      </c>
      <c r="AI325" s="462">
        <v>0.67160493827160495</v>
      </c>
      <c r="AJ325" s="473">
        <v>338200</v>
      </c>
    </row>
    <row r="326" spans="27:36">
      <c r="AA326" s="477" t="s">
        <v>43</v>
      </c>
      <c r="AB326" s="204" t="s">
        <v>31</v>
      </c>
      <c r="AC326" s="204" t="s">
        <v>6</v>
      </c>
      <c r="AD326" s="204"/>
      <c r="AE326" s="465">
        <v>24</v>
      </c>
      <c r="AF326" s="461">
        <v>47.291666666666664</v>
      </c>
      <c r="AG326" s="461">
        <v>80.208333333333329</v>
      </c>
      <c r="AH326" s="462">
        <v>0.58961038961038958</v>
      </c>
      <c r="AI326" s="462">
        <v>0.55693348365276207</v>
      </c>
      <c r="AJ326" s="473">
        <v>419700</v>
      </c>
    </row>
    <row r="327" spans="27:36">
      <c r="AA327" s="477" t="s">
        <v>324</v>
      </c>
      <c r="AB327" s="204" t="s">
        <v>82</v>
      </c>
      <c r="AC327" s="204" t="s">
        <v>1045</v>
      </c>
      <c r="AD327" s="204" t="s">
        <v>37</v>
      </c>
      <c r="AE327" s="465">
        <v>24</v>
      </c>
      <c r="AF327" s="461">
        <v>51.25</v>
      </c>
      <c r="AG327" s="461">
        <v>80.208333333333329</v>
      </c>
      <c r="AH327" s="462">
        <v>0.63896103896103895</v>
      </c>
      <c r="AI327" s="462">
        <v>0.69214092140921413</v>
      </c>
      <c r="AJ327" s="473">
        <v>454800</v>
      </c>
    </row>
    <row r="328" spans="27:36">
      <c r="AA328" s="477" t="s">
        <v>168</v>
      </c>
      <c r="AB328" s="204" t="s">
        <v>55</v>
      </c>
      <c r="AC328" s="204" t="s">
        <v>3</v>
      </c>
      <c r="AD328" s="204" t="s">
        <v>1045</v>
      </c>
      <c r="AE328" s="465">
        <v>18</v>
      </c>
      <c r="AF328" s="461">
        <v>59.277777777777779</v>
      </c>
      <c r="AG328" s="461">
        <v>79.111111111111114</v>
      </c>
      <c r="AH328" s="462">
        <v>0.7492977528089888</v>
      </c>
      <c r="AI328" s="462">
        <v>0.79324055666003979</v>
      </c>
      <c r="AJ328" s="473">
        <v>526100</v>
      </c>
    </row>
    <row r="329" spans="27:36">
      <c r="AA329" s="477" t="s">
        <v>305</v>
      </c>
      <c r="AB329" s="204" t="s">
        <v>23</v>
      </c>
      <c r="AC329" s="204" t="s">
        <v>3</v>
      </c>
      <c r="AD329" s="204" t="s">
        <v>1045</v>
      </c>
      <c r="AE329" s="465">
        <v>18</v>
      </c>
      <c r="AF329" s="461">
        <v>66.833333333333329</v>
      </c>
      <c r="AG329" s="461">
        <v>77.5</v>
      </c>
      <c r="AH329" s="462">
        <v>0.86236559139784941</v>
      </c>
      <c r="AI329" s="462">
        <v>0.85731201894612197</v>
      </c>
      <c r="AJ329" s="473">
        <v>593100</v>
      </c>
    </row>
    <row r="330" spans="27:36">
      <c r="AA330" s="477" t="s">
        <v>863</v>
      </c>
      <c r="AB330" s="204" t="s">
        <v>4</v>
      </c>
      <c r="AC330" s="204" t="s">
        <v>1045</v>
      </c>
      <c r="AD330" s="204" t="s">
        <v>37</v>
      </c>
      <c r="AE330" s="177">
        <v>0</v>
      </c>
      <c r="AF330" s="461">
        <v>0</v>
      </c>
      <c r="AG330" s="461"/>
      <c r="AH330" s="462">
        <v>0</v>
      </c>
      <c r="AI330" s="462">
        <v>0</v>
      </c>
      <c r="AJ330" s="473">
        <v>164600</v>
      </c>
    </row>
    <row r="331" spans="27:36">
      <c r="AA331" s="477" t="s">
        <v>797</v>
      </c>
      <c r="AB331" s="204" t="s">
        <v>657</v>
      </c>
      <c r="AC331" s="204" t="s">
        <v>8</v>
      </c>
      <c r="AD331" s="204"/>
      <c r="AE331" s="465">
        <v>9</v>
      </c>
      <c r="AF331" s="461">
        <v>44.444444444444443</v>
      </c>
      <c r="AG331" s="461">
        <v>50.888888888888886</v>
      </c>
      <c r="AH331" s="462">
        <v>0.8733624454148472</v>
      </c>
      <c r="AI331" s="462">
        <v>0</v>
      </c>
      <c r="AJ331" s="473">
        <v>394400</v>
      </c>
    </row>
    <row r="332" spans="27:36">
      <c r="AA332" s="477" t="s">
        <v>735</v>
      </c>
      <c r="AB332" s="204" t="s">
        <v>657</v>
      </c>
      <c r="AC332" s="204" t="s">
        <v>14</v>
      </c>
      <c r="AD332" s="204"/>
      <c r="AE332" s="465">
        <v>21</v>
      </c>
      <c r="AF332" s="461">
        <v>39.38095238095238</v>
      </c>
      <c r="AG332" s="461">
        <v>40.142857142857146</v>
      </c>
      <c r="AH332" s="462">
        <v>0.98102016607354681</v>
      </c>
      <c r="AI332" s="462">
        <v>0.92237442922374424</v>
      </c>
      <c r="AJ332" s="473">
        <v>349500</v>
      </c>
    </row>
    <row r="333" spans="27:36">
      <c r="AA333" s="477" t="s">
        <v>798</v>
      </c>
      <c r="AB333" s="204" t="s">
        <v>28</v>
      </c>
      <c r="AC333" s="204" t="s">
        <v>3</v>
      </c>
      <c r="AD333" s="204" t="s">
        <v>6</v>
      </c>
      <c r="AE333" s="177">
        <v>0</v>
      </c>
      <c r="AF333" s="461">
        <v>0</v>
      </c>
      <c r="AG333" s="461"/>
      <c r="AH333" s="462">
        <v>0</v>
      </c>
      <c r="AI333" s="462">
        <v>0</v>
      </c>
      <c r="AJ333" s="473">
        <v>164600</v>
      </c>
    </row>
    <row r="334" spans="27:36">
      <c r="AA334" s="477" t="s">
        <v>334</v>
      </c>
      <c r="AB334" s="204" t="s">
        <v>24</v>
      </c>
      <c r="AC334" s="204" t="s">
        <v>6</v>
      </c>
      <c r="AD334" s="204"/>
      <c r="AE334" s="465">
        <v>23</v>
      </c>
      <c r="AF334" s="461">
        <v>39.869565217391305</v>
      </c>
      <c r="AG334" s="461">
        <v>79.173913043478265</v>
      </c>
      <c r="AH334" s="462">
        <v>0.50356946732564523</v>
      </c>
      <c r="AI334" s="462">
        <v>0.64891304347826084</v>
      </c>
      <c r="AJ334" s="473">
        <v>353800</v>
      </c>
    </row>
    <row r="335" spans="27:36">
      <c r="AA335" s="477" t="s">
        <v>238</v>
      </c>
      <c r="AB335" s="204" t="s">
        <v>107</v>
      </c>
      <c r="AC335" s="204" t="s">
        <v>14</v>
      </c>
      <c r="AD335" s="204"/>
      <c r="AE335" s="465">
        <v>19</v>
      </c>
      <c r="AF335" s="461">
        <v>39.89473684210526</v>
      </c>
      <c r="AG335" s="461">
        <v>47.315789473684212</v>
      </c>
      <c r="AH335" s="462">
        <v>0.84315906562847609</v>
      </c>
      <c r="AI335" s="462">
        <v>0.92266462480857581</v>
      </c>
      <c r="AJ335" s="473">
        <v>354100</v>
      </c>
    </row>
    <row r="336" spans="27:36">
      <c r="AA336" s="477" t="s">
        <v>872</v>
      </c>
      <c r="AB336" s="204" t="s">
        <v>105</v>
      </c>
      <c r="AC336" s="204" t="s">
        <v>6</v>
      </c>
      <c r="AD336" s="204" t="s">
        <v>3</v>
      </c>
      <c r="AE336" s="465">
        <v>5</v>
      </c>
      <c r="AF336" s="461">
        <v>47</v>
      </c>
      <c r="AG336" s="461">
        <v>79.2</v>
      </c>
      <c r="AH336" s="462">
        <v>0.59343434343434343</v>
      </c>
      <c r="AI336" s="462">
        <v>0</v>
      </c>
      <c r="AJ336" s="473">
        <v>377700</v>
      </c>
    </row>
    <row r="337" spans="27:36">
      <c r="AA337" s="477" t="s">
        <v>737</v>
      </c>
      <c r="AB337" s="204" t="s">
        <v>58</v>
      </c>
      <c r="AC337" s="204" t="s">
        <v>37</v>
      </c>
      <c r="AD337" s="204"/>
      <c r="AE337" s="177">
        <v>0</v>
      </c>
      <c r="AF337" s="461">
        <v>0</v>
      </c>
      <c r="AG337" s="461"/>
      <c r="AH337" s="462">
        <v>0</v>
      </c>
      <c r="AI337" s="462">
        <v>0</v>
      </c>
      <c r="AJ337" s="473">
        <v>164600</v>
      </c>
    </row>
    <row r="338" spans="27:36">
      <c r="AA338" s="477" t="s">
        <v>212</v>
      </c>
      <c r="AB338" s="204" t="s">
        <v>657</v>
      </c>
      <c r="AC338" s="204" t="s">
        <v>8</v>
      </c>
      <c r="AD338" s="204" t="s">
        <v>14</v>
      </c>
      <c r="AE338" s="465">
        <v>9</v>
      </c>
      <c r="AF338" s="461">
        <v>17.333333333333332</v>
      </c>
      <c r="AG338" s="461">
        <v>18.888888888888889</v>
      </c>
      <c r="AH338" s="462">
        <v>0.91764705882352937</v>
      </c>
      <c r="AI338" s="462">
        <v>0</v>
      </c>
      <c r="AJ338" s="473">
        <v>192800</v>
      </c>
    </row>
    <row r="339" spans="27:36">
      <c r="AA339" s="477" t="s">
        <v>97</v>
      </c>
      <c r="AB339" s="204" t="s">
        <v>58</v>
      </c>
      <c r="AC339" s="204" t="s">
        <v>6</v>
      </c>
      <c r="AD339" s="204" t="s">
        <v>3</v>
      </c>
      <c r="AE339" s="465">
        <v>24</v>
      </c>
      <c r="AF339" s="461">
        <v>57.25</v>
      </c>
      <c r="AG339" s="461">
        <v>80.25</v>
      </c>
      <c r="AH339" s="462">
        <v>0.71339563862928346</v>
      </c>
      <c r="AI339" s="462">
        <v>0.67133956386292837</v>
      </c>
      <c r="AJ339" s="473">
        <v>508100</v>
      </c>
    </row>
    <row r="340" spans="27:36">
      <c r="AA340" s="477" t="s">
        <v>873</v>
      </c>
      <c r="AB340" s="204" t="s">
        <v>55</v>
      </c>
      <c r="AC340" s="204" t="s">
        <v>6</v>
      </c>
      <c r="AD340" s="204" t="s">
        <v>8</v>
      </c>
      <c r="AE340" s="265">
        <v>0</v>
      </c>
      <c r="AF340" s="463">
        <v>0</v>
      </c>
      <c r="AG340" s="463"/>
      <c r="AH340" s="464">
        <v>0</v>
      </c>
      <c r="AI340" s="464">
        <v>0</v>
      </c>
      <c r="AJ340" s="473">
        <v>164600</v>
      </c>
    </row>
    <row r="341" spans="27:36">
      <c r="AA341" s="477" t="s">
        <v>26</v>
      </c>
      <c r="AB341" s="204" t="s">
        <v>4</v>
      </c>
      <c r="AC341" s="204" t="s">
        <v>37</v>
      </c>
      <c r="AD341" s="204"/>
      <c r="AE341" s="465">
        <v>16</v>
      </c>
      <c r="AF341" s="461">
        <v>49.0625</v>
      </c>
      <c r="AG341" s="461">
        <v>67.625</v>
      </c>
      <c r="AH341" s="462">
        <v>0.72550831792975967</v>
      </c>
      <c r="AI341" s="462">
        <v>0.77906976744186052</v>
      </c>
      <c r="AJ341" s="473">
        <v>435400</v>
      </c>
    </row>
    <row r="342" spans="27:36">
      <c r="AA342" s="477" t="s">
        <v>506</v>
      </c>
      <c r="AB342" s="204" t="s">
        <v>82</v>
      </c>
      <c r="AC342" s="204" t="s">
        <v>6</v>
      </c>
      <c r="AD342" s="204"/>
      <c r="AE342" s="177">
        <v>0</v>
      </c>
      <c r="AF342" s="461">
        <v>0</v>
      </c>
      <c r="AG342" s="461"/>
      <c r="AH342" s="462">
        <v>0</v>
      </c>
      <c r="AI342" s="462">
        <v>0</v>
      </c>
      <c r="AJ342" s="473">
        <v>164600</v>
      </c>
    </row>
    <row r="343" spans="27:36">
      <c r="AA343" s="468" t="s">
        <v>1098</v>
      </c>
      <c r="AB343" s="204" t="s">
        <v>106</v>
      </c>
      <c r="AC343" s="204" t="s">
        <v>8</v>
      </c>
      <c r="AD343" s="204"/>
      <c r="AE343" s="177"/>
      <c r="AF343" s="461"/>
      <c r="AG343" s="461"/>
      <c r="AH343" s="462"/>
      <c r="AI343" s="462"/>
      <c r="AJ343" s="473">
        <v>164600</v>
      </c>
    </row>
    <row r="344" spans="27:36">
      <c r="AA344" s="477" t="s">
        <v>325</v>
      </c>
      <c r="AB344" s="204" t="s">
        <v>24</v>
      </c>
      <c r="AC344" s="204" t="s">
        <v>6</v>
      </c>
      <c r="AD344" s="204"/>
      <c r="AE344" s="465">
        <v>24</v>
      </c>
      <c r="AF344" s="461">
        <v>63.5</v>
      </c>
      <c r="AG344" s="461">
        <v>80</v>
      </c>
      <c r="AH344" s="462">
        <v>0.79374999999999996</v>
      </c>
      <c r="AI344" s="462">
        <v>0.74836956521739129</v>
      </c>
      <c r="AJ344" s="473">
        <v>563600</v>
      </c>
    </row>
    <row r="345" spans="27:36">
      <c r="AA345" s="477" t="s">
        <v>123</v>
      </c>
      <c r="AB345" s="204" t="s">
        <v>82</v>
      </c>
      <c r="AC345" s="204" t="s">
        <v>1045</v>
      </c>
      <c r="AD345" s="204" t="s">
        <v>37</v>
      </c>
      <c r="AE345" s="465">
        <v>20</v>
      </c>
      <c r="AF345" s="461">
        <v>52.9</v>
      </c>
      <c r="AG345" s="461">
        <v>78.400000000000006</v>
      </c>
      <c r="AH345" s="462">
        <v>0.67474489795918369</v>
      </c>
      <c r="AI345" s="462">
        <v>0.71719641401792988</v>
      </c>
      <c r="AJ345" s="473">
        <v>469500</v>
      </c>
    </row>
    <row r="346" spans="27:36">
      <c r="AA346" s="477" t="s">
        <v>239</v>
      </c>
      <c r="AB346" s="204" t="s">
        <v>107</v>
      </c>
      <c r="AC346" s="204" t="s">
        <v>8</v>
      </c>
      <c r="AD346" s="204" t="s">
        <v>14</v>
      </c>
      <c r="AE346" s="465"/>
      <c r="AF346" s="461"/>
      <c r="AG346" s="461"/>
      <c r="AH346" s="462"/>
      <c r="AI346" s="462"/>
      <c r="AJ346" s="473">
        <v>190400</v>
      </c>
    </row>
    <row r="347" spans="27:36">
      <c r="AA347" s="477" t="s">
        <v>16</v>
      </c>
      <c r="AB347" s="204" t="s">
        <v>4</v>
      </c>
      <c r="AC347" s="204" t="s">
        <v>6</v>
      </c>
      <c r="AD347" s="204"/>
      <c r="AE347" s="465">
        <v>18</v>
      </c>
      <c r="AF347" s="461">
        <v>51.555555555555557</v>
      </c>
      <c r="AG347" s="461">
        <v>80.388888888888886</v>
      </c>
      <c r="AH347" s="462">
        <v>0.64132688320663445</v>
      </c>
      <c r="AI347" s="462">
        <v>0.68388851121685923</v>
      </c>
      <c r="AJ347" s="473">
        <v>457600</v>
      </c>
    </row>
    <row r="348" spans="27:36">
      <c r="AA348" s="477" t="s">
        <v>1099</v>
      </c>
      <c r="AB348" s="204" t="s">
        <v>104</v>
      </c>
      <c r="AC348" s="204" t="s">
        <v>1045</v>
      </c>
      <c r="AD348" s="204"/>
      <c r="AE348" s="465"/>
      <c r="AF348" s="461"/>
      <c r="AG348" s="461"/>
      <c r="AH348" s="462"/>
      <c r="AI348" s="462"/>
      <c r="AJ348" s="473">
        <v>164600</v>
      </c>
    </row>
    <row r="349" spans="27:36">
      <c r="AA349" s="477" t="s">
        <v>384</v>
      </c>
      <c r="AB349" s="204" t="s">
        <v>4</v>
      </c>
      <c r="AC349" s="204" t="s">
        <v>14</v>
      </c>
      <c r="AD349" s="204"/>
      <c r="AE349" s="465">
        <v>13</v>
      </c>
      <c r="AF349" s="461">
        <v>41.153846153846153</v>
      </c>
      <c r="AG349" s="461">
        <v>32.846153846153847</v>
      </c>
      <c r="AH349" s="462">
        <v>1.2529274004683841</v>
      </c>
      <c r="AI349" s="462">
        <v>0.9617706237424547</v>
      </c>
      <c r="AJ349" s="473">
        <v>365200</v>
      </c>
    </row>
    <row r="350" spans="27:36">
      <c r="AA350" s="468" t="s">
        <v>1100</v>
      </c>
      <c r="AB350" s="204" t="s">
        <v>31</v>
      </c>
      <c r="AC350" s="204" t="s">
        <v>14</v>
      </c>
      <c r="AD350" s="204"/>
      <c r="AE350" s="465"/>
      <c r="AF350" s="461"/>
      <c r="AG350" s="461"/>
      <c r="AH350" s="462"/>
      <c r="AI350" s="462"/>
      <c r="AJ350" s="473">
        <v>164600</v>
      </c>
    </row>
    <row r="351" spans="27:36">
      <c r="AA351" s="468" t="s">
        <v>641</v>
      </c>
      <c r="AB351" s="204" t="s">
        <v>23</v>
      </c>
      <c r="AC351" s="204" t="s">
        <v>6</v>
      </c>
      <c r="AD351" s="204"/>
      <c r="AE351" s="465"/>
      <c r="AF351" s="461"/>
      <c r="AG351" s="461"/>
      <c r="AH351" s="462"/>
      <c r="AI351" s="462"/>
      <c r="AJ351" s="473">
        <v>164600</v>
      </c>
    </row>
    <row r="352" spans="27:36">
      <c r="AA352" s="477" t="s">
        <v>507</v>
      </c>
      <c r="AB352" s="204" t="s">
        <v>22</v>
      </c>
      <c r="AC352" s="204" t="s">
        <v>6</v>
      </c>
      <c r="AD352" s="204"/>
      <c r="AE352" s="465">
        <v>2</v>
      </c>
      <c r="AF352" s="461">
        <v>58.5</v>
      </c>
      <c r="AG352" s="461">
        <v>80</v>
      </c>
      <c r="AH352" s="462">
        <v>0.73124999999999996</v>
      </c>
      <c r="AI352" s="462">
        <v>0.43893129770992367</v>
      </c>
      <c r="AJ352" s="473">
        <v>363400</v>
      </c>
    </row>
    <row r="353" spans="27:36">
      <c r="AA353" s="477" t="s">
        <v>429</v>
      </c>
      <c r="AB353" s="204" t="s">
        <v>106</v>
      </c>
      <c r="AC353" s="204" t="s">
        <v>6</v>
      </c>
      <c r="AD353" s="204"/>
      <c r="AE353" s="465">
        <v>5</v>
      </c>
      <c r="AF353" s="461">
        <v>12</v>
      </c>
      <c r="AG353" s="461">
        <v>52.6</v>
      </c>
      <c r="AH353" s="462">
        <v>0.22813688212927757</v>
      </c>
      <c r="AI353" s="462">
        <v>0.41249999999999998</v>
      </c>
      <c r="AJ353" s="473">
        <v>177300</v>
      </c>
    </row>
    <row r="354" spans="27:36">
      <c r="AA354" s="477" t="s">
        <v>306</v>
      </c>
      <c r="AB354" s="204" t="s">
        <v>53</v>
      </c>
      <c r="AC354" s="204" t="s">
        <v>6</v>
      </c>
      <c r="AD354" s="204"/>
      <c r="AE354" s="465">
        <v>17</v>
      </c>
      <c r="AF354" s="461">
        <v>33.529411764705884</v>
      </c>
      <c r="AG354" s="461">
        <v>73.882352941176464</v>
      </c>
      <c r="AH354" s="462">
        <v>0.45382165605095542</v>
      </c>
      <c r="AI354" s="462">
        <v>0.55993150684931503</v>
      </c>
      <c r="AJ354" s="473">
        <v>297600</v>
      </c>
    </row>
    <row r="355" spans="27:36">
      <c r="AA355" s="477" t="s">
        <v>508</v>
      </c>
      <c r="AB355" s="204" t="s">
        <v>4</v>
      </c>
      <c r="AC355" s="204" t="s">
        <v>6</v>
      </c>
      <c r="AD355" s="204"/>
      <c r="AE355" s="177">
        <v>8</v>
      </c>
      <c r="AF355" s="461">
        <v>0</v>
      </c>
      <c r="AG355" s="461">
        <v>8.015625</v>
      </c>
      <c r="AH355" s="462">
        <v>0.64912280701754388</v>
      </c>
      <c r="AI355" s="462">
        <v>0.64912280701754388</v>
      </c>
      <c r="AJ355" s="473">
        <v>332500</v>
      </c>
    </row>
    <row r="356" spans="27:36">
      <c r="AA356" s="477" t="s">
        <v>420</v>
      </c>
      <c r="AB356" s="204" t="s">
        <v>105</v>
      </c>
      <c r="AC356" s="204" t="s">
        <v>14</v>
      </c>
      <c r="AD356" s="204" t="s">
        <v>8</v>
      </c>
      <c r="AE356" s="465">
        <v>11</v>
      </c>
      <c r="AF356" s="461">
        <v>34.636363636363633</v>
      </c>
      <c r="AG356" s="461">
        <v>38.18181818181818</v>
      </c>
      <c r="AH356" s="462">
        <v>0.90714285714285714</v>
      </c>
      <c r="AI356" s="462">
        <v>1.0687679083094557</v>
      </c>
      <c r="AJ356" s="473">
        <v>307400</v>
      </c>
    </row>
    <row r="357" spans="27:36">
      <c r="AA357" s="477" t="s">
        <v>742</v>
      </c>
      <c r="AB357" s="204" t="s">
        <v>24</v>
      </c>
      <c r="AC357" s="204" t="s">
        <v>14</v>
      </c>
      <c r="AD357" s="204"/>
      <c r="AE357" s="465">
        <v>19</v>
      </c>
      <c r="AF357" s="461">
        <v>38.736842105263158</v>
      </c>
      <c r="AG357" s="461">
        <v>43.10526315789474</v>
      </c>
      <c r="AH357" s="462">
        <v>0.89865689865689868</v>
      </c>
      <c r="AI357" s="462">
        <v>0.95361380798273998</v>
      </c>
      <c r="AJ357" s="473">
        <v>343800</v>
      </c>
    </row>
    <row r="358" spans="27:36">
      <c r="AA358" s="477" t="s">
        <v>613</v>
      </c>
      <c r="AB358" s="204" t="s">
        <v>4</v>
      </c>
      <c r="AC358" s="204" t="s">
        <v>6</v>
      </c>
      <c r="AD358" s="204"/>
      <c r="AE358" s="177">
        <v>0</v>
      </c>
      <c r="AF358" s="461">
        <v>0</v>
      </c>
      <c r="AG358" s="461"/>
      <c r="AH358" s="462">
        <v>0</v>
      </c>
      <c r="AI358" s="462">
        <v>0</v>
      </c>
      <c r="AJ358" s="473">
        <v>164600</v>
      </c>
    </row>
    <row r="359" spans="27:36">
      <c r="AA359" s="477" t="s">
        <v>213</v>
      </c>
      <c r="AB359" s="204" t="s">
        <v>4</v>
      </c>
      <c r="AC359" s="204" t="s">
        <v>14</v>
      </c>
      <c r="AD359" s="204" t="s">
        <v>8</v>
      </c>
      <c r="AE359" s="465">
        <v>17</v>
      </c>
      <c r="AF359" s="461">
        <v>38.117647058823529</v>
      </c>
      <c r="AG359" s="461">
        <v>26.294117647058822</v>
      </c>
      <c r="AH359" s="462">
        <v>1.4496644295302012</v>
      </c>
      <c r="AI359" s="462">
        <v>1.3767123287671232</v>
      </c>
      <c r="AJ359" s="473">
        <v>338300</v>
      </c>
    </row>
    <row r="360" spans="27:36">
      <c r="AA360" s="477" t="s">
        <v>784</v>
      </c>
      <c r="AB360" s="204" t="s">
        <v>105</v>
      </c>
      <c r="AC360" s="204" t="s">
        <v>14</v>
      </c>
      <c r="AD360" s="204" t="s">
        <v>8</v>
      </c>
      <c r="AE360" s="465">
        <v>5</v>
      </c>
      <c r="AF360" s="461">
        <v>25.4</v>
      </c>
      <c r="AG360" s="461">
        <v>22.6</v>
      </c>
      <c r="AH360" s="462">
        <v>1.1238938053097345</v>
      </c>
      <c r="AI360" s="462">
        <v>0</v>
      </c>
      <c r="AJ360" s="473">
        <v>225400</v>
      </c>
    </row>
    <row r="361" spans="27:36">
      <c r="AA361" s="477" t="s">
        <v>214</v>
      </c>
      <c r="AB361" s="204" t="s">
        <v>22</v>
      </c>
      <c r="AC361" s="204" t="s">
        <v>8</v>
      </c>
      <c r="AD361" s="204"/>
      <c r="AE361" s="465">
        <v>20</v>
      </c>
      <c r="AF361" s="461">
        <v>65.95</v>
      </c>
      <c r="AG361" s="461">
        <v>79.45</v>
      </c>
      <c r="AH361" s="462">
        <v>0.83008181246066703</v>
      </c>
      <c r="AI361" s="462">
        <v>0.78701594533029617</v>
      </c>
      <c r="AJ361" s="473">
        <v>585300</v>
      </c>
    </row>
    <row r="362" spans="27:36">
      <c r="AA362" s="468" t="s">
        <v>1101</v>
      </c>
      <c r="AB362" s="204" t="s">
        <v>23</v>
      </c>
      <c r="AC362" s="204" t="s">
        <v>3</v>
      </c>
      <c r="AD362" s="204"/>
      <c r="AE362" s="465"/>
      <c r="AF362" s="461"/>
      <c r="AG362" s="461"/>
      <c r="AH362" s="462"/>
      <c r="AI362" s="462"/>
      <c r="AJ362" s="473">
        <v>164600</v>
      </c>
    </row>
    <row r="363" spans="27:36">
      <c r="AA363" s="477" t="s">
        <v>609</v>
      </c>
      <c r="AB363" s="204" t="s">
        <v>566</v>
      </c>
      <c r="AC363" s="204" t="s">
        <v>6</v>
      </c>
      <c r="AD363" s="204"/>
      <c r="AE363" s="465">
        <v>4</v>
      </c>
      <c r="AF363" s="461">
        <v>32.25</v>
      </c>
      <c r="AG363" s="461">
        <v>57.5</v>
      </c>
      <c r="AH363" s="462">
        <v>0.56086956521739129</v>
      </c>
      <c r="AI363" s="462">
        <v>0.3271604938271605</v>
      </c>
      <c r="AJ363" s="473">
        <v>229000</v>
      </c>
    </row>
    <row r="364" spans="27:36">
      <c r="AA364" s="477" t="s">
        <v>864</v>
      </c>
      <c r="AB364" s="204" t="s">
        <v>566</v>
      </c>
      <c r="AC364" s="204" t="s">
        <v>14</v>
      </c>
      <c r="AD364" s="204"/>
      <c r="AE364" s="177">
        <v>0</v>
      </c>
      <c r="AF364" s="461">
        <v>0</v>
      </c>
      <c r="AG364" s="461"/>
      <c r="AH364" s="462">
        <v>0</v>
      </c>
      <c r="AI364" s="462">
        <v>0</v>
      </c>
      <c r="AJ364" s="473">
        <v>164600</v>
      </c>
    </row>
    <row r="365" spans="27:36">
      <c r="AA365" s="477" t="s">
        <v>135</v>
      </c>
      <c r="AB365" s="204" t="s">
        <v>55</v>
      </c>
      <c r="AC365" s="204" t="s">
        <v>8</v>
      </c>
      <c r="AD365" s="204"/>
      <c r="AE365" s="465">
        <v>10</v>
      </c>
      <c r="AF365" s="461">
        <v>21.6</v>
      </c>
      <c r="AG365" s="461">
        <v>18</v>
      </c>
      <c r="AH365" s="462">
        <v>1.2</v>
      </c>
      <c r="AI365" s="462">
        <v>0.87403100775193798</v>
      </c>
      <c r="AJ365" s="473">
        <v>192800</v>
      </c>
    </row>
    <row r="366" spans="27:36">
      <c r="AA366" s="477" t="s">
        <v>125</v>
      </c>
      <c r="AB366" s="204" t="s">
        <v>22</v>
      </c>
      <c r="AC366" s="204" t="s">
        <v>14</v>
      </c>
      <c r="AD366" s="204"/>
      <c r="AE366" s="465">
        <v>23</v>
      </c>
      <c r="AF366" s="461">
        <v>52.173913043478258</v>
      </c>
      <c r="AG366" s="461">
        <v>55.130434782608695</v>
      </c>
      <c r="AH366" s="462">
        <v>0.94637223974763407</v>
      </c>
      <c r="AI366" s="462">
        <v>0.97055937193326791</v>
      </c>
      <c r="AJ366" s="473">
        <v>463000</v>
      </c>
    </row>
    <row r="367" spans="27:36">
      <c r="AA367" s="477" t="s">
        <v>169</v>
      </c>
      <c r="AB367" s="204" t="s">
        <v>104</v>
      </c>
      <c r="AC367" s="204" t="s">
        <v>6</v>
      </c>
      <c r="AD367" s="204"/>
      <c r="AE367" s="465">
        <v>23</v>
      </c>
      <c r="AF367" s="461">
        <v>46.608695652173914</v>
      </c>
      <c r="AG367" s="461">
        <v>66.869565217391298</v>
      </c>
      <c r="AH367" s="462">
        <v>0.69700910273081929</v>
      </c>
      <c r="AI367" s="462">
        <v>0.78378378378378377</v>
      </c>
      <c r="AJ367" s="473">
        <v>413600</v>
      </c>
    </row>
    <row r="368" spans="27:36">
      <c r="AA368" s="477" t="s">
        <v>240</v>
      </c>
      <c r="AB368" s="204" t="s">
        <v>28</v>
      </c>
      <c r="AC368" s="204" t="s">
        <v>37</v>
      </c>
      <c r="AD368" s="204"/>
      <c r="AE368" s="465">
        <v>21</v>
      </c>
      <c r="AF368" s="461">
        <v>61.80952380952381</v>
      </c>
      <c r="AG368" s="461">
        <v>80.142857142857139</v>
      </c>
      <c r="AH368" s="462">
        <v>0.77124183006535951</v>
      </c>
      <c r="AI368" s="462">
        <v>0.83263598326359833</v>
      </c>
      <c r="AJ368" s="473">
        <v>548600</v>
      </c>
    </row>
    <row r="369" spans="27:36">
      <c r="AA369" s="477" t="s">
        <v>614</v>
      </c>
      <c r="AB369" s="204" t="s">
        <v>4</v>
      </c>
      <c r="AC369" s="204" t="s">
        <v>6</v>
      </c>
      <c r="AD369" s="204"/>
      <c r="AE369" s="465">
        <v>6</v>
      </c>
      <c r="AF369" s="461">
        <v>28.5</v>
      </c>
      <c r="AG369" s="461">
        <v>69</v>
      </c>
      <c r="AH369" s="462">
        <v>0.41304347826086957</v>
      </c>
      <c r="AI369" s="462">
        <v>1</v>
      </c>
      <c r="AJ369" s="473">
        <v>252900</v>
      </c>
    </row>
    <row r="370" spans="27:36">
      <c r="AA370" s="477" t="s">
        <v>1102</v>
      </c>
      <c r="AB370" s="204" t="s">
        <v>104</v>
      </c>
      <c r="AC370" s="204" t="s">
        <v>6</v>
      </c>
      <c r="AD370" s="204"/>
      <c r="AE370" s="465"/>
      <c r="AF370" s="461"/>
      <c r="AG370" s="461"/>
      <c r="AH370" s="462"/>
      <c r="AI370" s="462"/>
      <c r="AJ370" s="473">
        <v>164600</v>
      </c>
    </row>
    <row r="371" spans="27:36">
      <c r="AA371" s="477" t="s">
        <v>126</v>
      </c>
      <c r="AB371" s="204" t="s">
        <v>106</v>
      </c>
      <c r="AC371" s="204" t="s">
        <v>397</v>
      </c>
      <c r="AD371" s="204"/>
      <c r="AE371" s="465">
        <v>15</v>
      </c>
      <c r="AF371" s="461">
        <v>51.733333333333334</v>
      </c>
      <c r="AG371" s="461">
        <v>76.066666666666663</v>
      </c>
      <c r="AH371" s="462">
        <v>0.68010517090271694</v>
      </c>
      <c r="AI371" s="462">
        <v>0.84240454914703489</v>
      </c>
      <c r="AJ371" s="473">
        <v>459100</v>
      </c>
    </row>
    <row r="372" spans="27:36">
      <c r="AA372" s="477" t="s">
        <v>1103</v>
      </c>
      <c r="AB372" s="204" t="s">
        <v>53</v>
      </c>
      <c r="AC372" s="204" t="s">
        <v>14</v>
      </c>
      <c r="AD372" s="204"/>
      <c r="AE372" s="465"/>
      <c r="AF372" s="461"/>
      <c r="AG372" s="461"/>
      <c r="AH372" s="462"/>
      <c r="AI372" s="462"/>
      <c r="AJ372" s="473">
        <v>164600</v>
      </c>
    </row>
    <row r="373" spans="27:36">
      <c r="AA373" s="477" t="s">
        <v>385</v>
      </c>
      <c r="AB373" s="204" t="s">
        <v>566</v>
      </c>
      <c r="AC373" s="204" t="s">
        <v>14</v>
      </c>
      <c r="AD373" s="204"/>
      <c r="AE373" s="465">
        <v>14</v>
      </c>
      <c r="AF373" s="461">
        <v>33.357142857142854</v>
      </c>
      <c r="AG373" s="461">
        <v>30.214285714285715</v>
      </c>
      <c r="AH373" s="462">
        <v>1.1040189125295508</v>
      </c>
      <c r="AI373" s="462">
        <v>1.0975609756097562</v>
      </c>
      <c r="AJ373" s="473">
        <v>296000</v>
      </c>
    </row>
    <row r="374" spans="27:36">
      <c r="AA374" s="477" t="s">
        <v>46</v>
      </c>
      <c r="AB374" s="204" t="s">
        <v>104</v>
      </c>
      <c r="AC374" s="204" t="s">
        <v>6</v>
      </c>
      <c r="AD374" s="204"/>
      <c r="AE374" s="177">
        <v>4</v>
      </c>
      <c r="AF374" s="461">
        <v>0.38</v>
      </c>
      <c r="AG374" s="461">
        <v>20</v>
      </c>
      <c r="AH374" s="462">
        <v>0.578125</v>
      </c>
      <c r="AI374" s="462">
        <v>0.578125</v>
      </c>
      <c r="AJ374" s="473">
        <v>205200</v>
      </c>
    </row>
    <row r="375" spans="27:36">
      <c r="AA375" s="477" t="s">
        <v>647</v>
      </c>
      <c r="AB375" s="204" t="s">
        <v>28</v>
      </c>
      <c r="AC375" s="204" t="s">
        <v>3</v>
      </c>
      <c r="AD375" s="475" t="s">
        <v>6</v>
      </c>
      <c r="AE375" s="465">
        <v>1</v>
      </c>
      <c r="AF375" s="461">
        <v>17</v>
      </c>
      <c r="AG375" s="461">
        <v>49</v>
      </c>
      <c r="AH375" s="462">
        <v>0.34693877551020408</v>
      </c>
      <c r="AI375" s="462">
        <v>1.04</v>
      </c>
      <c r="AJ375" s="473">
        <v>177300</v>
      </c>
    </row>
    <row r="376" spans="27:36">
      <c r="AA376" s="477" t="s">
        <v>513</v>
      </c>
      <c r="AB376" s="204" t="s">
        <v>28</v>
      </c>
      <c r="AC376" s="204" t="s">
        <v>3</v>
      </c>
      <c r="AD376" s="204"/>
      <c r="AE376" s="465">
        <v>7</v>
      </c>
      <c r="AF376" s="461">
        <v>52.571428571428569</v>
      </c>
      <c r="AG376" s="461">
        <v>75.142857142857139</v>
      </c>
      <c r="AH376" s="462">
        <v>0.69961977186311786</v>
      </c>
      <c r="AI376" s="462">
        <v>0</v>
      </c>
      <c r="AJ376" s="473">
        <v>419900</v>
      </c>
    </row>
    <row r="377" spans="27:36">
      <c r="AA377" s="477" t="s">
        <v>624</v>
      </c>
      <c r="AB377" s="204" t="s">
        <v>31</v>
      </c>
      <c r="AC377" s="204" t="s">
        <v>8</v>
      </c>
      <c r="AD377" s="204" t="s">
        <v>14</v>
      </c>
      <c r="AE377" s="465">
        <v>17</v>
      </c>
      <c r="AF377" s="461">
        <v>29.705882352941178</v>
      </c>
      <c r="AG377" s="461">
        <v>30.117647058823529</v>
      </c>
      <c r="AH377" s="462">
        <v>0.986328125</v>
      </c>
      <c r="AI377" s="462">
        <v>0.86894586894586889</v>
      </c>
      <c r="AJ377" s="473">
        <v>263600</v>
      </c>
    </row>
    <row r="378" spans="27:36">
      <c r="AA378" s="477" t="s">
        <v>286</v>
      </c>
      <c r="AB378" s="204" t="s">
        <v>55</v>
      </c>
      <c r="AC378" s="204" t="s">
        <v>14</v>
      </c>
      <c r="AD378" s="204"/>
      <c r="AE378" s="465">
        <v>23</v>
      </c>
      <c r="AF378" s="461">
        <v>43.652173913043477</v>
      </c>
      <c r="AG378" s="461">
        <v>45.391304347826086</v>
      </c>
      <c r="AH378" s="462">
        <v>0.96168582375478928</v>
      </c>
      <c r="AI378" s="462">
        <v>1.0053191489361701</v>
      </c>
      <c r="AJ378" s="473">
        <v>387400</v>
      </c>
    </row>
    <row r="379" spans="27:36">
      <c r="AA379" s="477" t="s">
        <v>127</v>
      </c>
      <c r="AB379" s="204" t="s">
        <v>82</v>
      </c>
      <c r="AC379" s="204" t="s">
        <v>397</v>
      </c>
      <c r="AD379" s="204"/>
      <c r="AE379" s="465">
        <v>15</v>
      </c>
      <c r="AF379" s="461">
        <v>43.8</v>
      </c>
      <c r="AG379" s="461">
        <v>62.866666666666667</v>
      </c>
      <c r="AH379" s="462">
        <v>0.69671261930010608</v>
      </c>
      <c r="AI379" s="462">
        <v>0.85547785547785549</v>
      </c>
      <c r="AJ379" s="473">
        <v>388700</v>
      </c>
    </row>
    <row r="380" spans="27:36">
      <c r="AA380" s="477" t="s">
        <v>307</v>
      </c>
      <c r="AB380" s="204" t="s">
        <v>106</v>
      </c>
      <c r="AC380" s="204" t="s">
        <v>8</v>
      </c>
      <c r="AD380" s="204"/>
      <c r="AE380" s="465">
        <v>16</v>
      </c>
      <c r="AF380" s="461">
        <v>53.0625</v>
      </c>
      <c r="AG380" s="461">
        <v>74.5</v>
      </c>
      <c r="AH380" s="462">
        <v>0.71224832214765099</v>
      </c>
      <c r="AI380" s="462">
        <v>0.87380627557980906</v>
      </c>
      <c r="AJ380" s="473">
        <v>470900</v>
      </c>
    </row>
    <row r="381" spans="27:36">
      <c r="AA381" s="477" t="s">
        <v>514</v>
      </c>
      <c r="AB381" s="204" t="s">
        <v>105</v>
      </c>
      <c r="AC381" s="204" t="s">
        <v>14</v>
      </c>
      <c r="AD381" s="204" t="s">
        <v>8</v>
      </c>
      <c r="AE381" s="465">
        <v>22</v>
      </c>
      <c r="AF381" s="461">
        <v>40</v>
      </c>
      <c r="AG381" s="461">
        <v>50.272727272727273</v>
      </c>
      <c r="AH381" s="462">
        <v>0.79566003616636527</v>
      </c>
      <c r="AI381" s="462">
        <v>0.89655172413793105</v>
      </c>
      <c r="AJ381" s="473">
        <v>355000</v>
      </c>
    </row>
    <row r="382" spans="27:36">
      <c r="AA382" s="477" t="s">
        <v>865</v>
      </c>
      <c r="AB382" s="204" t="s">
        <v>107</v>
      </c>
      <c r="AC382" s="204" t="s">
        <v>397</v>
      </c>
      <c r="AD382" s="204" t="s">
        <v>8</v>
      </c>
      <c r="AE382" s="465">
        <v>3</v>
      </c>
      <c r="AF382" s="461">
        <v>50</v>
      </c>
      <c r="AG382" s="461">
        <v>72.666666666666671</v>
      </c>
      <c r="AH382" s="462">
        <v>0.68807339449541283</v>
      </c>
      <c r="AI382" s="462">
        <v>0</v>
      </c>
      <c r="AJ382" s="473">
        <v>310600</v>
      </c>
    </row>
    <row r="383" spans="27:36">
      <c r="AA383" s="477" t="s">
        <v>800</v>
      </c>
      <c r="AB383" s="204" t="s">
        <v>55</v>
      </c>
      <c r="AC383" s="204" t="s">
        <v>6</v>
      </c>
      <c r="AD383" s="204"/>
      <c r="AE383" s="465">
        <v>1</v>
      </c>
      <c r="AF383" s="461">
        <v>74</v>
      </c>
      <c r="AG383" s="461">
        <v>80</v>
      </c>
      <c r="AH383" s="462">
        <v>0.92500000000000004</v>
      </c>
      <c r="AI383" s="462">
        <v>0</v>
      </c>
      <c r="AJ383" s="473">
        <v>328400</v>
      </c>
    </row>
    <row r="384" spans="27:36">
      <c r="AA384" s="477" t="s">
        <v>215</v>
      </c>
      <c r="AB384" s="204" t="s">
        <v>22</v>
      </c>
      <c r="AC384" s="204" t="s">
        <v>6</v>
      </c>
      <c r="AD384" s="204"/>
      <c r="AE384" s="465">
        <v>23</v>
      </c>
      <c r="AF384" s="461">
        <v>71.086956521739125</v>
      </c>
      <c r="AG384" s="461">
        <v>80.608695652173907</v>
      </c>
      <c r="AH384" s="462">
        <v>0.8818770226537217</v>
      </c>
      <c r="AI384" s="462">
        <v>0.82734952481520596</v>
      </c>
      <c r="AJ384" s="473">
        <v>630900</v>
      </c>
    </row>
    <row r="385" spans="1:36">
      <c r="AA385" s="468" t="s">
        <v>1104</v>
      </c>
      <c r="AB385" s="204" t="s">
        <v>23</v>
      </c>
      <c r="AC385" s="204" t="s">
        <v>6</v>
      </c>
      <c r="AD385" s="204"/>
      <c r="AE385" s="465"/>
      <c r="AF385" s="461"/>
      <c r="AG385" s="461"/>
      <c r="AH385" s="462"/>
      <c r="AI385" s="462"/>
      <c r="AJ385" s="473">
        <v>164600</v>
      </c>
    </row>
    <row r="386" spans="1:36">
      <c r="AA386" s="477" t="s">
        <v>99</v>
      </c>
      <c r="AB386" s="204" t="s">
        <v>106</v>
      </c>
      <c r="AC386" s="204" t="s">
        <v>397</v>
      </c>
      <c r="AD386" s="204"/>
      <c r="AE386" s="465">
        <v>5</v>
      </c>
      <c r="AF386" s="461">
        <v>56.4</v>
      </c>
      <c r="AG386" s="461">
        <v>67.8</v>
      </c>
      <c r="AH386" s="462">
        <v>0.83185840707964598</v>
      </c>
      <c r="AI386" s="462">
        <v>0.72943980929678187</v>
      </c>
      <c r="AJ386" s="473">
        <v>400400</v>
      </c>
    </row>
    <row r="387" spans="1:36">
      <c r="AA387" s="477" t="s">
        <v>193</v>
      </c>
      <c r="AB387" s="204" t="s">
        <v>657</v>
      </c>
      <c r="AC387" s="204" t="s">
        <v>37</v>
      </c>
      <c r="AD387" s="204"/>
      <c r="AE387" s="465">
        <v>21</v>
      </c>
      <c r="AF387" s="461">
        <v>54.666666666666664</v>
      </c>
      <c r="AG387" s="461">
        <v>75.19047619047619</v>
      </c>
      <c r="AH387" s="462">
        <v>0.72704243191893603</v>
      </c>
      <c r="AI387" s="462">
        <v>0.78870829769033357</v>
      </c>
      <c r="AJ387" s="473">
        <v>485200</v>
      </c>
    </row>
    <row r="388" spans="1:36">
      <c r="AA388" s="477" t="s">
        <v>47</v>
      </c>
      <c r="AB388" s="204" t="s">
        <v>24</v>
      </c>
      <c r="AC388" s="204" t="s">
        <v>1045</v>
      </c>
      <c r="AD388" s="204"/>
      <c r="AE388" s="465">
        <v>17</v>
      </c>
      <c r="AF388" s="461">
        <v>41.941176470588232</v>
      </c>
      <c r="AG388" s="461">
        <v>70.647058823529406</v>
      </c>
      <c r="AH388" s="462">
        <v>0.59367194004995838</v>
      </c>
      <c r="AI388" s="462">
        <v>0.64888658726048676</v>
      </c>
      <c r="AJ388" s="473">
        <v>372200</v>
      </c>
    </row>
    <row r="389" spans="1:36">
      <c r="AA389" s="477" t="s">
        <v>403</v>
      </c>
      <c r="AB389" s="204" t="s">
        <v>105</v>
      </c>
      <c r="AC389" s="204" t="s">
        <v>397</v>
      </c>
      <c r="AD389" s="204" t="s">
        <v>3</v>
      </c>
      <c r="AE389" s="465">
        <v>9</v>
      </c>
      <c r="AF389" s="461">
        <v>37.555555555555557</v>
      </c>
      <c r="AG389" s="461">
        <v>33.555555555555557</v>
      </c>
      <c r="AH389" s="462">
        <v>1.119205298013245</v>
      </c>
      <c r="AI389" s="462">
        <v>0.54947916666666663</v>
      </c>
      <c r="AJ389" s="473">
        <v>333300</v>
      </c>
    </row>
    <row r="390" spans="1:36">
      <c r="AA390" s="477" t="s">
        <v>349</v>
      </c>
      <c r="AB390" s="204" t="s">
        <v>4</v>
      </c>
      <c r="AC390" s="204" t="s">
        <v>6</v>
      </c>
      <c r="AD390" s="204"/>
      <c r="AE390" s="465">
        <v>23</v>
      </c>
      <c r="AF390" s="461">
        <v>60.086956521739133</v>
      </c>
      <c r="AG390" s="461">
        <v>80.086956521739125</v>
      </c>
      <c r="AH390" s="462">
        <v>0.750271444082519</v>
      </c>
      <c r="AI390" s="462">
        <v>0.63636363636363635</v>
      </c>
      <c r="AJ390" s="473">
        <v>533300</v>
      </c>
    </row>
    <row r="391" spans="1:36">
      <c r="AA391" s="477" t="s">
        <v>801</v>
      </c>
      <c r="AB391" s="204" t="s">
        <v>106</v>
      </c>
      <c r="AC391" s="204" t="s">
        <v>6</v>
      </c>
      <c r="AD391" s="204" t="s">
        <v>3</v>
      </c>
      <c r="AE391" s="465">
        <v>4</v>
      </c>
      <c r="AF391" s="461">
        <v>18.5</v>
      </c>
      <c r="AG391" s="461">
        <v>80</v>
      </c>
      <c r="AH391" s="462">
        <v>0.23125000000000001</v>
      </c>
      <c r="AI391" s="462">
        <v>0</v>
      </c>
      <c r="AJ391" s="473">
        <v>210000</v>
      </c>
    </row>
    <row r="392" spans="1:36">
      <c r="AA392" s="477" t="s">
        <v>1105</v>
      </c>
      <c r="AB392" s="204" t="s">
        <v>107</v>
      </c>
      <c r="AC392" s="204" t="s">
        <v>6</v>
      </c>
      <c r="AD392" s="204" t="s">
        <v>3</v>
      </c>
      <c r="AE392" s="465"/>
      <c r="AF392" s="461"/>
      <c r="AG392" s="461"/>
      <c r="AH392" s="462"/>
      <c r="AI392" s="462"/>
      <c r="AJ392" s="473">
        <v>311000</v>
      </c>
    </row>
    <row r="393" spans="1:36">
      <c r="AA393" s="477" t="s">
        <v>149</v>
      </c>
      <c r="AB393" s="204" t="s">
        <v>24</v>
      </c>
      <c r="AC393" s="204" t="s">
        <v>8</v>
      </c>
      <c r="AD393" s="204" t="s">
        <v>14</v>
      </c>
      <c r="AE393" s="465">
        <v>9</v>
      </c>
      <c r="AF393" s="461">
        <v>27.333333333333332</v>
      </c>
      <c r="AG393" s="461">
        <v>33</v>
      </c>
      <c r="AH393" s="462">
        <v>0.82828282828282829</v>
      </c>
      <c r="AI393" s="462">
        <v>0.7081174438687392</v>
      </c>
      <c r="AJ393" s="473">
        <v>242600</v>
      </c>
    </row>
    <row r="394" spans="1:36">
      <c r="AA394" s="477" t="s">
        <v>1106</v>
      </c>
      <c r="AB394" s="204" t="s">
        <v>657</v>
      </c>
      <c r="AC394" s="204" t="s">
        <v>14</v>
      </c>
      <c r="AD394" s="204"/>
      <c r="AE394" s="465"/>
      <c r="AF394" s="461"/>
      <c r="AG394" s="461"/>
      <c r="AH394" s="462"/>
      <c r="AI394" s="462"/>
      <c r="AJ394" s="473">
        <v>164600</v>
      </c>
    </row>
    <row r="395" spans="1:36" s="5" customFormat="1">
      <c r="A395" s="54"/>
      <c r="B395" s="7"/>
      <c r="C395" s="7"/>
      <c r="D395" s="7"/>
      <c r="E395" s="7"/>
      <c r="F395" s="2"/>
      <c r="G395" s="7"/>
      <c r="H395" s="4"/>
      <c r="I395" s="4"/>
      <c r="J395" s="4"/>
      <c r="K395" s="4"/>
      <c r="L395" s="4"/>
      <c r="M395" s="1"/>
      <c r="N395" s="1"/>
      <c r="O395"/>
      <c r="P395"/>
      <c r="Q395"/>
      <c r="R395"/>
      <c r="S395"/>
      <c r="T395"/>
      <c r="U395"/>
      <c r="V395"/>
      <c r="Y395" s="6"/>
      <c r="AA395" s="477" t="s">
        <v>440</v>
      </c>
      <c r="AB395" s="204" t="s">
        <v>28</v>
      </c>
      <c r="AC395" s="204" t="s">
        <v>6</v>
      </c>
      <c r="AD395" s="204" t="s">
        <v>3</v>
      </c>
      <c r="AE395" s="465">
        <v>20</v>
      </c>
      <c r="AF395" s="461">
        <v>49.5</v>
      </c>
      <c r="AG395" s="461">
        <v>75.2</v>
      </c>
      <c r="AH395" s="462">
        <v>0.6582446808510638</v>
      </c>
      <c r="AI395" s="462">
        <v>0.64059196617336156</v>
      </c>
      <c r="AJ395" s="473">
        <v>439300</v>
      </c>
    </row>
    <row r="396" spans="1:36" s="5" customFormat="1">
      <c r="A396" s="54"/>
      <c r="B396" s="7"/>
      <c r="C396" s="7"/>
      <c r="D396" s="7"/>
      <c r="E396" s="7"/>
      <c r="F396" s="2"/>
      <c r="G396" s="7"/>
      <c r="H396" s="4"/>
      <c r="I396" s="4"/>
      <c r="J396" s="4"/>
      <c r="K396" s="4"/>
      <c r="L396" s="4"/>
      <c r="M396" s="1"/>
      <c r="N396" s="1"/>
      <c r="O396"/>
      <c r="P396"/>
      <c r="Q396"/>
      <c r="R396"/>
      <c r="S396"/>
      <c r="T396"/>
      <c r="U396"/>
      <c r="V396"/>
      <c r="Y396" s="6"/>
      <c r="AA396" s="477" t="s">
        <v>545</v>
      </c>
      <c r="AB396" s="204" t="s">
        <v>28</v>
      </c>
      <c r="AC396" s="204" t="s">
        <v>14</v>
      </c>
      <c r="AD396" s="204"/>
      <c r="AE396" s="465">
        <v>23</v>
      </c>
      <c r="AF396" s="461">
        <v>45.130434782608695</v>
      </c>
      <c r="AG396" s="461">
        <v>47.608695652173914</v>
      </c>
      <c r="AH396" s="462">
        <v>0.94794520547945205</v>
      </c>
      <c r="AI396" s="462">
        <v>1.0159817351598173</v>
      </c>
      <c r="AJ396" s="473">
        <v>400500</v>
      </c>
    </row>
    <row r="397" spans="1:36">
      <c r="AA397" s="477" t="s">
        <v>546</v>
      </c>
      <c r="AB397" s="204" t="s">
        <v>28</v>
      </c>
      <c r="AC397" s="204" t="s">
        <v>14</v>
      </c>
      <c r="AD397" s="204" t="s">
        <v>8</v>
      </c>
      <c r="AE397" s="465">
        <v>21</v>
      </c>
      <c r="AF397" s="461">
        <v>32</v>
      </c>
      <c r="AG397" s="461">
        <v>36.142857142857146</v>
      </c>
      <c r="AH397" s="462">
        <v>0.88537549407114624</v>
      </c>
      <c r="AI397" s="462">
        <v>0.65217391304347827</v>
      </c>
      <c r="AJ397" s="473">
        <v>284000</v>
      </c>
    </row>
    <row r="398" spans="1:36">
      <c r="AA398" s="468" t="s">
        <v>1107</v>
      </c>
      <c r="AB398" s="204" t="s">
        <v>58</v>
      </c>
      <c r="AC398" s="204" t="s">
        <v>3</v>
      </c>
      <c r="AD398" s="204" t="s">
        <v>6</v>
      </c>
      <c r="AE398" s="465"/>
      <c r="AF398" s="461"/>
      <c r="AG398" s="461"/>
      <c r="AH398" s="462"/>
      <c r="AI398" s="462"/>
      <c r="AJ398" s="473">
        <v>164600</v>
      </c>
    </row>
    <row r="399" spans="1:36">
      <c r="AA399" s="477" t="s">
        <v>1108</v>
      </c>
      <c r="AB399" s="204" t="s">
        <v>82</v>
      </c>
      <c r="AC399" s="204" t="s">
        <v>6</v>
      </c>
      <c r="AD399" s="204" t="s">
        <v>1045</v>
      </c>
      <c r="AE399" s="465"/>
      <c r="AF399" s="461"/>
      <c r="AG399" s="461"/>
      <c r="AH399" s="462"/>
      <c r="AI399" s="462"/>
      <c r="AJ399" s="473">
        <v>164600</v>
      </c>
    </row>
    <row r="400" spans="1:36">
      <c r="AA400" s="477" t="s">
        <v>1109</v>
      </c>
      <c r="AB400" s="204" t="s">
        <v>106</v>
      </c>
      <c r="AC400" s="204" t="s">
        <v>6</v>
      </c>
      <c r="AD400" s="204"/>
      <c r="AE400" s="465">
        <v>4</v>
      </c>
      <c r="AF400" s="461">
        <v>33</v>
      </c>
      <c r="AG400" s="461">
        <v>80</v>
      </c>
      <c r="AH400" s="462">
        <v>0.41249999999999998</v>
      </c>
      <c r="AI400" s="462"/>
      <c r="AJ400" s="473">
        <v>234300</v>
      </c>
    </row>
    <row r="401" spans="6:36">
      <c r="AA401" s="477" t="s">
        <v>744</v>
      </c>
      <c r="AB401" s="204" t="s">
        <v>107</v>
      </c>
      <c r="AC401" s="204" t="s">
        <v>8</v>
      </c>
      <c r="AD401" s="204"/>
      <c r="AE401" s="177">
        <v>0</v>
      </c>
      <c r="AF401" s="461">
        <v>0.9</v>
      </c>
      <c r="AG401" s="461"/>
      <c r="AH401" s="462">
        <v>0</v>
      </c>
      <c r="AI401" s="462">
        <v>0</v>
      </c>
      <c r="AJ401" s="473">
        <v>164600</v>
      </c>
    </row>
    <row r="402" spans="6:36">
      <c r="AA402" s="477" t="s">
        <v>74</v>
      </c>
      <c r="AB402" s="204" t="s">
        <v>105</v>
      </c>
      <c r="AC402" s="204" t="s">
        <v>6</v>
      </c>
      <c r="AD402" s="204" t="s">
        <v>3</v>
      </c>
      <c r="AE402" s="465">
        <v>1</v>
      </c>
      <c r="AF402" s="461">
        <v>39</v>
      </c>
      <c r="AG402" s="461">
        <v>84</v>
      </c>
      <c r="AH402" s="462">
        <v>0.4642857142857143</v>
      </c>
      <c r="AI402" s="462">
        <v>0.35</v>
      </c>
      <c r="AJ402" s="473">
        <v>242300</v>
      </c>
    </row>
    <row r="403" spans="6:36">
      <c r="AA403" s="477" t="s">
        <v>257</v>
      </c>
      <c r="AB403" s="204" t="s">
        <v>105</v>
      </c>
      <c r="AC403" s="204" t="s">
        <v>14</v>
      </c>
      <c r="AD403" s="204"/>
      <c r="AE403" s="465">
        <v>11</v>
      </c>
      <c r="AF403" s="461">
        <v>19.818181818181817</v>
      </c>
      <c r="AG403" s="461">
        <v>20.545454545454547</v>
      </c>
      <c r="AH403" s="462">
        <v>0.96460176991150437</v>
      </c>
      <c r="AI403" s="462">
        <v>1.1071428571428572</v>
      </c>
      <c r="AJ403" s="473">
        <v>192800</v>
      </c>
    </row>
    <row r="404" spans="6:36">
      <c r="AA404" s="477" t="s">
        <v>1110</v>
      </c>
      <c r="AB404" s="204" t="s">
        <v>105</v>
      </c>
      <c r="AC404" s="204" t="s">
        <v>8</v>
      </c>
      <c r="AD404" s="204" t="s">
        <v>14</v>
      </c>
      <c r="AE404" s="465">
        <v>3</v>
      </c>
      <c r="AF404" s="461">
        <v>9</v>
      </c>
      <c r="AG404" s="461">
        <v>10.666666666666666</v>
      </c>
      <c r="AH404" s="462">
        <v>0.84375</v>
      </c>
      <c r="AI404" s="462"/>
      <c r="AJ404" s="473">
        <v>177300</v>
      </c>
    </row>
    <row r="405" spans="6:36">
      <c r="O405" s="5"/>
      <c r="P405" s="5"/>
      <c r="Q405" s="5"/>
      <c r="R405" s="5"/>
      <c r="S405" s="5"/>
      <c r="T405" s="5"/>
      <c r="U405" s="5"/>
      <c r="V405" s="5"/>
      <c r="AA405" s="468" t="s">
        <v>1111</v>
      </c>
      <c r="AB405" s="204" t="s">
        <v>28</v>
      </c>
      <c r="AC405" s="204" t="s">
        <v>8</v>
      </c>
      <c r="AD405" s="204" t="s">
        <v>14</v>
      </c>
      <c r="AE405" s="465"/>
      <c r="AF405" s="461"/>
      <c r="AG405" s="461"/>
      <c r="AH405" s="462"/>
      <c r="AI405" s="462"/>
      <c r="AJ405" s="473">
        <v>164600</v>
      </c>
    </row>
    <row r="406" spans="6:36">
      <c r="O406" s="5"/>
      <c r="P406" s="5"/>
      <c r="Q406" s="5"/>
      <c r="R406" s="5"/>
      <c r="S406" s="5"/>
      <c r="T406" s="5"/>
      <c r="U406" s="5"/>
      <c r="V406" s="5"/>
      <c r="AA406" s="468" t="s">
        <v>1112</v>
      </c>
      <c r="AB406" s="204" t="s">
        <v>4</v>
      </c>
      <c r="AC406" s="204" t="s">
        <v>8</v>
      </c>
      <c r="AD406" s="204"/>
      <c r="AE406" s="465"/>
      <c r="AF406" s="461"/>
      <c r="AG406" s="461"/>
      <c r="AH406" s="462"/>
      <c r="AI406" s="462"/>
      <c r="AJ406" s="473">
        <v>247800</v>
      </c>
    </row>
    <row r="407" spans="6:36">
      <c r="AA407" s="477" t="s">
        <v>516</v>
      </c>
      <c r="AB407" s="204" t="s">
        <v>4</v>
      </c>
      <c r="AC407" s="204" t="s">
        <v>37</v>
      </c>
      <c r="AD407" s="204"/>
      <c r="AE407" s="177">
        <v>0</v>
      </c>
      <c r="AF407" s="461">
        <v>0</v>
      </c>
      <c r="AG407" s="461"/>
      <c r="AH407" s="462">
        <v>0</v>
      </c>
      <c r="AI407" s="462">
        <v>0</v>
      </c>
      <c r="AJ407" s="473">
        <v>164600</v>
      </c>
    </row>
    <row r="408" spans="6:36">
      <c r="AA408" s="477" t="s">
        <v>150</v>
      </c>
      <c r="AB408" s="204" t="s">
        <v>82</v>
      </c>
      <c r="AC408" s="204" t="s">
        <v>8</v>
      </c>
      <c r="AD408" s="204"/>
      <c r="AE408" s="465">
        <v>15</v>
      </c>
      <c r="AF408" s="461">
        <v>39.666666666666664</v>
      </c>
      <c r="AG408" s="461">
        <v>43.333333333333336</v>
      </c>
      <c r="AH408" s="462">
        <v>0.91538461538461535</v>
      </c>
      <c r="AI408" s="462">
        <v>0.73969072164948457</v>
      </c>
      <c r="AJ408" s="473">
        <v>352000</v>
      </c>
    </row>
    <row r="409" spans="6:36">
      <c r="AA409" s="477" t="s">
        <v>518</v>
      </c>
      <c r="AB409" s="204" t="s">
        <v>23</v>
      </c>
      <c r="AC409" s="204" t="s">
        <v>6</v>
      </c>
      <c r="AD409" s="204"/>
      <c r="AE409" s="465">
        <v>10</v>
      </c>
      <c r="AF409" s="461">
        <v>54.3</v>
      </c>
      <c r="AG409" s="461">
        <v>80.8</v>
      </c>
      <c r="AH409" s="462">
        <v>0.67202970297029707</v>
      </c>
      <c r="AI409" s="462">
        <v>0.42268041237113402</v>
      </c>
      <c r="AJ409" s="473">
        <v>481900</v>
      </c>
    </row>
    <row r="410" spans="6:36">
      <c r="F410" s="7"/>
      <c r="AA410" s="477" t="s">
        <v>75</v>
      </c>
      <c r="AB410" s="204" t="s">
        <v>53</v>
      </c>
      <c r="AC410" s="204" t="s">
        <v>14</v>
      </c>
      <c r="AD410" s="204"/>
      <c r="AE410" s="465">
        <v>2</v>
      </c>
      <c r="AF410" s="461">
        <v>48.5</v>
      </c>
      <c r="AG410" s="461">
        <v>48.5</v>
      </c>
      <c r="AH410" s="462">
        <v>1</v>
      </c>
      <c r="AI410" s="462">
        <v>1.0141150922909881</v>
      </c>
      <c r="AJ410" s="473">
        <v>344300</v>
      </c>
    </row>
    <row r="411" spans="6:36">
      <c r="F411" s="7"/>
      <c r="AA411" s="477" t="s">
        <v>170</v>
      </c>
      <c r="AB411" s="204" t="s">
        <v>55</v>
      </c>
      <c r="AC411" s="204" t="s">
        <v>397</v>
      </c>
      <c r="AD411" s="204"/>
      <c r="AE411" s="465">
        <v>11</v>
      </c>
      <c r="AF411" s="461">
        <v>29.90909090909091</v>
      </c>
      <c r="AG411" s="461">
        <v>35.272727272727273</v>
      </c>
      <c r="AH411" s="462">
        <v>0.84793814432989689</v>
      </c>
      <c r="AI411" s="462">
        <v>0.9538461538461539</v>
      </c>
      <c r="AJ411" s="473">
        <v>265400</v>
      </c>
    </row>
    <row r="412" spans="6:36">
      <c r="AA412" s="477" t="s">
        <v>802</v>
      </c>
      <c r="AB412" s="204" t="s">
        <v>58</v>
      </c>
      <c r="AC412" s="204" t="s">
        <v>8</v>
      </c>
      <c r="AD412" s="204"/>
      <c r="AE412" s="465">
        <v>15</v>
      </c>
      <c r="AF412" s="461">
        <v>23.933333333333334</v>
      </c>
      <c r="AG412" s="461">
        <v>22.333333333333332</v>
      </c>
      <c r="AH412" s="462">
        <v>1.0716417910447762</v>
      </c>
      <c r="AI412" s="462">
        <v>0</v>
      </c>
      <c r="AJ412" s="473">
        <v>212400</v>
      </c>
    </row>
    <row r="413" spans="6:36">
      <c r="AA413" s="477" t="s">
        <v>326</v>
      </c>
      <c r="AB413" s="204" t="s">
        <v>55</v>
      </c>
      <c r="AC413" s="204" t="s">
        <v>14</v>
      </c>
      <c r="AD413" s="204"/>
      <c r="AE413" s="465">
        <v>18</v>
      </c>
      <c r="AF413" s="461">
        <v>39.388888888888886</v>
      </c>
      <c r="AG413" s="461">
        <v>40.277777777777779</v>
      </c>
      <c r="AH413" s="462">
        <v>0.97793103448275864</v>
      </c>
      <c r="AI413" s="462">
        <v>0.88030160226201692</v>
      </c>
      <c r="AJ413" s="473">
        <v>349600</v>
      </c>
    </row>
    <row r="414" spans="6:36">
      <c r="AA414" s="477" t="s">
        <v>519</v>
      </c>
      <c r="AB414" s="204" t="s">
        <v>4</v>
      </c>
      <c r="AC414" s="204" t="s">
        <v>6</v>
      </c>
      <c r="AD414" s="204"/>
      <c r="AE414" s="177">
        <v>0</v>
      </c>
      <c r="AF414" s="461">
        <v>0</v>
      </c>
      <c r="AG414" s="461"/>
      <c r="AH414" s="462">
        <v>0</v>
      </c>
      <c r="AI414" s="462">
        <v>0</v>
      </c>
      <c r="AJ414" s="473">
        <v>164600</v>
      </c>
    </row>
    <row r="415" spans="6:36">
      <c r="AA415" s="477" t="s">
        <v>350</v>
      </c>
      <c r="AB415" s="204" t="s">
        <v>22</v>
      </c>
      <c r="AC415" s="204" t="s">
        <v>37</v>
      </c>
      <c r="AD415" s="204"/>
      <c r="AE415" s="465">
        <v>24</v>
      </c>
      <c r="AF415" s="461">
        <v>41.5</v>
      </c>
      <c r="AG415" s="461">
        <v>79.625</v>
      </c>
      <c r="AH415" s="462">
        <v>0.52119309262166402</v>
      </c>
      <c r="AI415" s="462">
        <v>0.44199881023200477</v>
      </c>
      <c r="AJ415" s="473">
        <v>368300</v>
      </c>
    </row>
    <row r="416" spans="6:36">
      <c r="AA416" s="477" t="s">
        <v>151</v>
      </c>
      <c r="AB416" s="204" t="s">
        <v>4</v>
      </c>
      <c r="AC416" s="204" t="s">
        <v>14</v>
      </c>
      <c r="AD416" s="204"/>
      <c r="AE416" s="465">
        <v>22</v>
      </c>
      <c r="AF416" s="461">
        <v>44.727272727272727</v>
      </c>
      <c r="AG416" s="461">
        <v>39.5</v>
      </c>
      <c r="AH416" s="462">
        <v>1.1323360184119677</v>
      </c>
      <c r="AI416" s="462">
        <v>0.78264268960125094</v>
      </c>
      <c r="AJ416" s="473">
        <v>397000</v>
      </c>
    </row>
    <row r="417" spans="27:36">
      <c r="AA417" s="477" t="s">
        <v>138</v>
      </c>
      <c r="AB417" s="204" t="s">
        <v>58</v>
      </c>
      <c r="AC417" s="204" t="s">
        <v>14</v>
      </c>
      <c r="AD417" s="204" t="s">
        <v>8</v>
      </c>
      <c r="AE417" s="465">
        <v>24</v>
      </c>
      <c r="AF417" s="461">
        <v>45.5</v>
      </c>
      <c r="AG417" s="461">
        <v>51.625</v>
      </c>
      <c r="AH417" s="462">
        <v>0.88135593220338981</v>
      </c>
      <c r="AI417" s="462">
        <v>0.81595092024539873</v>
      </c>
      <c r="AJ417" s="473">
        <v>403800</v>
      </c>
    </row>
    <row r="418" spans="27:36">
      <c r="AA418" s="477" t="s">
        <v>648</v>
      </c>
      <c r="AB418" s="204" t="s">
        <v>28</v>
      </c>
      <c r="AC418" s="204" t="s">
        <v>6</v>
      </c>
      <c r="AD418" s="204"/>
      <c r="AE418" s="465">
        <v>21</v>
      </c>
      <c r="AF418" s="461">
        <v>29.047619047619047</v>
      </c>
      <c r="AG418" s="461">
        <v>78.095238095238102</v>
      </c>
      <c r="AH418" s="462">
        <v>0.37195121951219512</v>
      </c>
      <c r="AI418" s="462">
        <v>0</v>
      </c>
      <c r="AJ418" s="473">
        <v>257800</v>
      </c>
    </row>
    <row r="419" spans="27:36">
      <c r="AA419" s="468" t="s">
        <v>1113</v>
      </c>
      <c r="AB419" s="204" t="s">
        <v>105</v>
      </c>
      <c r="AC419" s="204" t="s">
        <v>14</v>
      </c>
      <c r="AD419" s="204"/>
      <c r="AE419" s="465"/>
      <c r="AF419" s="461"/>
      <c r="AG419" s="461"/>
      <c r="AH419" s="462"/>
      <c r="AI419" s="462"/>
      <c r="AJ419" s="473">
        <v>164600</v>
      </c>
    </row>
    <row r="420" spans="27:36">
      <c r="AA420" s="477" t="s">
        <v>520</v>
      </c>
      <c r="AB420" s="204" t="s">
        <v>566</v>
      </c>
      <c r="AC420" s="204" t="s">
        <v>14</v>
      </c>
      <c r="AD420" s="204"/>
      <c r="AE420" s="177">
        <v>2</v>
      </c>
      <c r="AF420" s="461">
        <v>0</v>
      </c>
      <c r="AG420" s="461">
        <v>7.75</v>
      </c>
      <c r="AH420" s="462">
        <v>1.4516129032258065</v>
      </c>
      <c r="AI420" s="462">
        <v>1.4516129032258065</v>
      </c>
      <c r="AJ420" s="473">
        <v>164600</v>
      </c>
    </row>
    <row r="421" spans="27:36">
      <c r="AA421" s="477" t="s">
        <v>1114</v>
      </c>
      <c r="AB421" s="204" t="s">
        <v>24</v>
      </c>
      <c r="AC421" s="204" t="s">
        <v>8</v>
      </c>
      <c r="AD421" s="204"/>
      <c r="AE421" s="465">
        <v>2</v>
      </c>
      <c r="AF421" s="461">
        <v>19.5</v>
      </c>
      <c r="AG421" s="461">
        <v>31.5</v>
      </c>
      <c r="AH421" s="462">
        <v>0.61904761904761907</v>
      </c>
      <c r="AI421" s="462"/>
      <c r="AJ421" s="473">
        <v>177300</v>
      </c>
    </row>
    <row r="422" spans="27:36">
      <c r="AA422" s="477" t="s">
        <v>328</v>
      </c>
      <c r="AB422" s="204" t="s">
        <v>566</v>
      </c>
      <c r="AC422" s="204" t="s">
        <v>8</v>
      </c>
      <c r="AD422" s="204"/>
      <c r="AE422" s="465">
        <v>15</v>
      </c>
      <c r="AF422" s="461">
        <v>56.133333333333333</v>
      </c>
      <c r="AG422" s="461">
        <v>72.599999999999994</v>
      </c>
      <c r="AH422" s="462">
        <v>0.77318640955004592</v>
      </c>
      <c r="AI422" s="462">
        <v>0.66423357664233573</v>
      </c>
      <c r="AJ422" s="473">
        <v>498200</v>
      </c>
    </row>
    <row r="423" spans="27:36">
      <c r="AA423" s="477" t="s">
        <v>308</v>
      </c>
      <c r="AB423" s="204" t="s">
        <v>23</v>
      </c>
      <c r="AC423" s="204" t="s">
        <v>3</v>
      </c>
      <c r="AD423" s="204"/>
      <c r="AE423" s="465">
        <v>18</v>
      </c>
      <c r="AF423" s="461">
        <v>68.277777777777771</v>
      </c>
      <c r="AG423" s="461">
        <v>76.777777777777771</v>
      </c>
      <c r="AH423" s="462">
        <v>0.88929088277858181</v>
      </c>
      <c r="AI423" s="462">
        <v>0.625</v>
      </c>
      <c r="AJ423" s="473">
        <v>606000</v>
      </c>
    </row>
    <row r="424" spans="27:36">
      <c r="AA424" s="477" t="s">
        <v>642</v>
      </c>
      <c r="AB424" s="204" t="s">
        <v>23</v>
      </c>
      <c r="AC424" s="204" t="s">
        <v>397</v>
      </c>
      <c r="AD424" s="204"/>
      <c r="AE424" s="465">
        <v>3</v>
      </c>
      <c r="AF424" s="461">
        <v>54</v>
      </c>
      <c r="AG424" s="461">
        <v>39.666666666666664</v>
      </c>
      <c r="AH424" s="462">
        <v>1.3613445378151261</v>
      </c>
      <c r="AI424" s="462">
        <v>0</v>
      </c>
      <c r="AJ424" s="473">
        <v>335500</v>
      </c>
    </row>
    <row r="425" spans="27:36">
      <c r="AA425" s="477" t="s">
        <v>309</v>
      </c>
      <c r="AB425" s="204" t="s">
        <v>23</v>
      </c>
      <c r="AC425" s="204" t="s">
        <v>397</v>
      </c>
      <c r="AD425" s="204"/>
      <c r="AE425" s="465">
        <v>20</v>
      </c>
      <c r="AF425" s="461">
        <v>75.2</v>
      </c>
      <c r="AG425" s="461">
        <v>76.3</v>
      </c>
      <c r="AH425" s="462">
        <v>0.98558322411533417</v>
      </c>
      <c r="AI425" s="462">
        <v>0.98631636562671043</v>
      </c>
      <c r="AJ425" s="473">
        <v>667400</v>
      </c>
    </row>
    <row r="426" spans="27:36">
      <c r="AA426" s="477" t="s">
        <v>747</v>
      </c>
      <c r="AB426" s="204" t="s">
        <v>107</v>
      </c>
      <c r="AC426" s="204" t="s">
        <v>8</v>
      </c>
      <c r="AD426" s="204"/>
      <c r="AE426" s="465">
        <v>1</v>
      </c>
      <c r="AF426" s="461">
        <v>18</v>
      </c>
      <c r="AG426" s="461">
        <v>23</v>
      </c>
      <c r="AH426" s="462">
        <v>0.78260869565217395</v>
      </c>
      <c r="AI426" s="462">
        <v>1.1333333333333333</v>
      </c>
      <c r="AJ426" s="473">
        <v>177300</v>
      </c>
    </row>
    <row r="427" spans="27:36">
      <c r="AA427" s="468" t="s">
        <v>1115</v>
      </c>
      <c r="AB427" s="204" t="s">
        <v>24</v>
      </c>
      <c r="AC427" s="204" t="s">
        <v>3</v>
      </c>
      <c r="AD427" s="204"/>
      <c r="AE427" s="465"/>
      <c r="AF427" s="461"/>
      <c r="AG427" s="461"/>
      <c r="AH427" s="462"/>
      <c r="AI427" s="462"/>
      <c r="AJ427" s="473">
        <v>164600</v>
      </c>
    </row>
    <row r="428" spans="27:36">
      <c r="AA428" s="477" t="s">
        <v>619</v>
      </c>
      <c r="AB428" s="204" t="s">
        <v>31</v>
      </c>
      <c r="AC428" s="204" t="s">
        <v>6</v>
      </c>
      <c r="AD428" s="204"/>
      <c r="AE428" s="177">
        <v>1</v>
      </c>
      <c r="AF428" s="461">
        <v>0</v>
      </c>
      <c r="AG428" s="461">
        <v>80</v>
      </c>
      <c r="AH428" s="462">
        <v>0.95</v>
      </c>
      <c r="AI428" s="462">
        <v>0.95</v>
      </c>
      <c r="AJ428" s="473">
        <v>177300</v>
      </c>
    </row>
    <row r="429" spans="27:36">
      <c r="AA429" s="477" t="s">
        <v>171</v>
      </c>
      <c r="AB429" s="204" t="s">
        <v>82</v>
      </c>
      <c r="AC429" s="204" t="s">
        <v>1045</v>
      </c>
      <c r="AD429" s="204" t="s">
        <v>3</v>
      </c>
      <c r="AE429" s="465">
        <v>13</v>
      </c>
      <c r="AF429" s="461">
        <v>36.769230769230766</v>
      </c>
      <c r="AG429" s="461">
        <v>51.384615384615387</v>
      </c>
      <c r="AH429" s="462">
        <v>0.71556886227544914</v>
      </c>
      <c r="AI429" s="462">
        <v>0.3987138263665595</v>
      </c>
      <c r="AJ429" s="473">
        <v>326300</v>
      </c>
    </row>
    <row r="430" spans="27:36">
      <c r="AA430" s="477" t="s">
        <v>221</v>
      </c>
      <c r="AB430" s="204" t="s">
        <v>22</v>
      </c>
      <c r="AC430" s="204" t="s">
        <v>8</v>
      </c>
      <c r="AD430" s="204"/>
      <c r="AE430" s="465">
        <v>19</v>
      </c>
      <c r="AF430" s="461">
        <v>43.736842105263158</v>
      </c>
      <c r="AG430" s="461">
        <v>55.842105263157897</v>
      </c>
      <c r="AH430" s="462">
        <v>0.7832233741753063</v>
      </c>
      <c r="AI430" s="462">
        <v>0.94857142857142862</v>
      </c>
      <c r="AJ430" s="473">
        <v>388200</v>
      </c>
    </row>
    <row r="431" spans="27:36">
      <c r="AA431" s="468" t="s">
        <v>1116</v>
      </c>
      <c r="AB431" s="204" t="s">
        <v>105</v>
      </c>
      <c r="AC431" s="204" t="s">
        <v>6</v>
      </c>
      <c r="AD431" s="204"/>
      <c r="AE431" s="465"/>
      <c r="AF431" s="461"/>
      <c r="AG431" s="461"/>
      <c r="AH431" s="462"/>
      <c r="AI431" s="462"/>
      <c r="AJ431" s="473">
        <v>164600</v>
      </c>
    </row>
    <row r="432" spans="27:36">
      <c r="AA432" s="477" t="s">
        <v>748</v>
      </c>
      <c r="AB432" s="204" t="s">
        <v>55</v>
      </c>
      <c r="AC432" s="204" t="s">
        <v>8</v>
      </c>
      <c r="AD432" s="204"/>
      <c r="AE432" s="465">
        <v>2</v>
      </c>
      <c r="AF432" s="461">
        <v>13</v>
      </c>
      <c r="AG432" s="461">
        <v>19</v>
      </c>
      <c r="AH432" s="462">
        <v>0.68421052631578949</v>
      </c>
      <c r="AI432" s="462">
        <v>0</v>
      </c>
      <c r="AJ432" s="473">
        <v>177300</v>
      </c>
    </row>
    <row r="433" spans="27:36">
      <c r="AA433" s="468" t="s">
        <v>1117</v>
      </c>
      <c r="AB433" s="204" t="s">
        <v>28</v>
      </c>
      <c r="AC433" s="204" t="s">
        <v>397</v>
      </c>
      <c r="AD433" s="204"/>
      <c r="AE433" s="465"/>
      <c r="AF433" s="461"/>
      <c r="AG433" s="461"/>
      <c r="AH433" s="462"/>
      <c r="AI433" s="462"/>
      <c r="AJ433" s="473">
        <v>164600</v>
      </c>
    </row>
    <row r="434" spans="27:36">
      <c r="AA434" s="477" t="s">
        <v>522</v>
      </c>
      <c r="AB434" s="204" t="s">
        <v>23</v>
      </c>
      <c r="AC434" s="204" t="s">
        <v>8</v>
      </c>
      <c r="AD434" s="204"/>
      <c r="AE434" s="465">
        <v>15</v>
      </c>
      <c r="AF434" s="461">
        <v>31.2</v>
      </c>
      <c r="AG434" s="461">
        <v>41.4</v>
      </c>
      <c r="AH434" s="462">
        <v>0.75362318840579712</v>
      </c>
      <c r="AI434" s="462">
        <v>0</v>
      </c>
      <c r="AJ434" s="473">
        <v>276900</v>
      </c>
    </row>
    <row r="435" spans="27:36">
      <c r="AA435" s="477" t="s">
        <v>137</v>
      </c>
      <c r="AB435" s="204" t="s">
        <v>106</v>
      </c>
      <c r="AC435" s="204" t="s">
        <v>14</v>
      </c>
      <c r="AD435" s="204"/>
      <c r="AE435" s="465">
        <v>10</v>
      </c>
      <c r="AF435" s="461">
        <v>34.299999999999997</v>
      </c>
      <c r="AG435" s="461">
        <v>34.6</v>
      </c>
      <c r="AH435" s="462">
        <v>0.99132947976878616</v>
      </c>
      <c r="AI435" s="462">
        <v>0.91320754716981134</v>
      </c>
      <c r="AJ435" s="473">
        <v>304400</v>
      </c>
    </row>
    <row r="436" spans="27:36">
      <c r="AA436" s="477" t="s">
        <v>844</v>
      </c>
      <c r="AB436" s="204" t="s">
        <v>28</v>
      </c>
      <c r="AC436" s="204" t="s">
        <v>14</v>
      </c>
      <c r="AD436" s="204" t="s">
        <v>8</v>
      </c>
      <c r="AE436" s="465">
        <v>16</v>
      </c>
      <c r="AF436" s="461">
        <v>30.1875</v>
      </c>
      <c r="AG436" s="461">
        <v>39.5</v>
      </c>
      <c r="AH436" s="462">
        <v>0.76424050632911389</v>
      </c>
      <c r="AI436" s="462">
        <v>0</v>
      </c>
      <c r="AJ436" s="473">
        <v>267900</v>
      </c>
    </row>
    <row r="437" spans="27:36">
      <c r="AA437" s="477" t="s">
        <v>1118</v>
      </c>
      <c r="AB437" s="204" t="s">
        <v>4</v>
      </c>
      <c r="AC437" s="204" t="s">
        <v>8</v>
      </c>
      <c r="AD437" s="204"/>
      <c r="AE437" s="465">
        <v>4</v>
      </c>
      <c r="AF437" s="461">
        <v>23.5</v>
      </c>
      <c r="AG437" s="461">
        <v>37.25</v>
      </c>
      <c r="AH437" s="462">
        <v>0.63087248322147649</v>
      </c>
      <c r="AI437" s="462">
        <v>0.59649122807017541</v>
      </c>
      <c r="AJ437" s="473">
        <v>208600</v>
      </c>
    </row>
    <row r="438" spans="27:36">
      <c r="AA438" s="477" t="s">
        <v>329</v>
      </c>
      <c r="AB438" s="204" t="s">
        <v>24</v>
      </c>
      <c r="AC438" s="204" t="s">
        <v>14</v>
      </c>
      <c r="AD438" s="204"/>
      <c r="AE438" s="465">
        <v>22</v>
      </c>
      <c r="AF438" s="461">
        <v>39.18181818181818</v>
      </c>
      <c r="AG438" s="461">
        <v>45.454545454545453</v>
      </c>
      <c r="AH438" s="462">
        <v>0.86199999999999999</v>
      </c>
      <c r="AI438" s="462">
        <v>1.022653721682848</v>
      </c>
      <c r="AJ438" s="473">
        <v>347700</v>
      </c>
    </row>
    <row r="439" spans="27:36">
      <c r="AA439" s="477" t="s">
        <v>783</v>
      </c>
      <c r="AB439" s="475" t="s">
        <v>31</v>
      </c>
      <c r="AC439" s="204" t="s">
        <v>6</v>
      </c>
      <c r="AD439" s="204"/>
      <c r="AE439" s="465">
        <v>16</v>
      </c>
      <c r="AF439" s="461">
        <v>42.5625</v>
      </c>
      <c r="AG439" s="461">
        <v>78.0625</v>
      </c>
      <c r="AH439" s="462">
        <v>0.54523618895116088</v>
      </c>
      <c r="AI439" s="462">
        <v>0</v>
      </c>
      <c r="AJ439" s="473">
        <v>377700</v>
      </c>
    </row>
    <row r="440" spans="27:36">
      <c r="AA440" s="477" t="s">
        <v>194</v>
      </c>
      <c r="AB440" s="204" t="s">
        <v>657</v>
      </c>
      <c r="AC440" s="204" t="s">
        <v>1045</v>
      </c>
      <c r="AD440" s="204" t="s">
        <v>8</v>
      </c>
      <c r="AE440" s="465">
        <v>24</v>
      </c>
      <c r="AF440" s="461">
        <v>50.541666666666664</v>
      </c>
      <c r="AG440" s="461">
        <v>76.25</v>
      </c>
      <c r="AH440" s="462">
        <v>0.66284153005464486</v>
      </c>
      <c r="AI440" s="462">
        <v>0.70149253731343286</v>
      </c>
      <c r="AJ440" s="473">
        <v>448600</v>
      </c>
    </row>
    <row r="441" spans="27:36">
      <c r="AA441" s="477" t="s">
        <v>1119</v>
      </c>
      <c r="AB441" s="204" t="s">
        <v>657</v>
      </c>
      <c r="AC441" s="204" t="s">
        <v>14</v>
      </c>
      <c r="AD441" s="204"/>
      <c r="AE441" s="465"/>
      <c r="AF441" s="461"/>
      <c r="AG441" s="461"/>
      <c r="AH441" s="462"/>
      <c r="AI441" s="462"/>
      <c r="AJ441" s="473">
        <v>164600</v>
      </c>
    </row>
    <row r="442" spans="27:36">
      <c r="AA442" s="477" t="s">
        <v>289</v>
      </c>
      <c r="AB442" s="475" t="s">
        <v>4</v>
      </c>
      <c r="AC442" s="204" t="s">
        <v>14</v>
      </c>
      <c r="AD442" s="204"/>
      <c r="AE442" s="465">
        <v>12</v>
      </c>
      <c r="AF442" s="461">
        <v>21.833333333333332</v>
      </c>
      <c r="AG442" s="461">
        <v>21.083333333333332</v>
      </c>
      <c r="AH442" s="462">
        <v>1.0355731225296443</v>
      </c>
      <c r="AI442" s="462">
        <v>0.98947368421052628</v>
      </c>
      <c r="AJ442" s="473">
        <v>193800</v>
      </c>
    </row>
    <row r="443" spans="27:36">
      <c r="AA443" s="477" t="s">
        <v>845</v>
      </c>
      <c r="AB443" s="204" t="s">
        <v>82</v>
      </c>
      <c r="AC443" s="204" t="s">
        <v>8</v>
      </c>
      <c r="AD443" s="204" t="s">
        <v>6</v>
      </c>
      <c r="AE443" s="465">
        <v>21</v>
      </c>
      <c r="AF443" s="461">
        <v>35.38095238095238</v>
      </c>
      <c r="AG443" s="461">
        <v>78.333333333333329</v>
      </c>
      <c r="AH443" s="462">
        <v>0.45167173252279635</v>
      </c>
      <c r="AI443" s="462">
        <v>0.53448275862068961</v>
      </c>
      <c r="AJ443" s="473">
        <v>314000</v>
      </c>
    </row>
    <row r="444" spans="27:36">
      <c r="AA444" s="477" t="s">
        <v>846</v>
      </c>
      <c r="AB444" s="204" t="s">
        <v>657</v>
      </c>
      <c r="AC444" s="204" t="s">
        <v>8</v>
      </c>
      <c r="AD444" s="204" t="s">
        <v>6</v>
      </c>
      <c r="AE444" s="465">
        <v>8</v>
      </c>
      <c r="AF444" s="461">
        <v>32.5</v>
      </c>
      <c r="AG444" s="461">
        <v>69.75</v>
      </c>
      <c r="AH444" s="462">
        <v>0.46594982078853048</v>
      </c>
      <c r="AI444" s="462">
        <v>0.65217391304347827</v>
      </c>
      <c r="AJ444" s="473">
        <v>288400</v>
      </c>
    </row>
    <row r="445" spans="27:36">
      <c r="AA445" s="477" t="s">
        <v>76</v>
      </c>
      <c r="AB445" s="204" t="s">
        <v>104</v>
      </c>
      <c r="AC445" s="204" t="s">
        <v>14</v>
      </c>
      <c r="AD445" s="204"/>
      <c r="AE445" s="465">
        <v>24</v>
      </c>
      <c r="AF445" s="461">
        <v>49.708333333333336</v>
      </c>
      <c r="AG445" s="461">
        <v>45.5</v>
      </c>
      <c r="AH445" s="462">
        <v>1.0924908424908424</v>
      </c>
      <c r="AI445" s="462">
        <v>1.126232741617357</v>
      </c>
      <c r="AJ445" s="473">
        <v>441200</v>
      </c>
    </row>
    <row r="446" spans="27:36">
      <c r="AA446" s="477" t="s">
        <v>81</v>
      </c>
      <c r="AB446" s="204" t="s">
        <v>566</v>
      </c>
      <c r="AC446" s="204" t="s">
        <v>8</v>
      </c>
      <c r="AD446" s="204" t="s">
        <v>14</v>
      </c>
      <c r="AE446" s="465">
        <v>1</v>
      </c>
      <c r="AF446" s="461">
        <v>11</v>
      </c>
      <c r="AG446" s="461">
        <v>13</v>
      </c>
      <c r="AH446" s="462">
        <v>0.84615384615384615</v>
      </c>
      <c r="AI446" s="462">
        <v>0</v>
      </c>
      <c r="AJ446" s="473">
        <v>177300</v>
      </c>
    </row>
    <row r="447" spans="27:36">
      <c r="AA447" s="477" t="s">
        <v>154</v>
      </c>
      <c r="AB447" s="204" t="s">
        <v>22</v>
      </c>
      <c r="AC447" s="204" t="s">
        <v>8</v>
      </c>
      <c r="AD447" s="204" t="s">
        <v>14</v>
      </c>
      <c r="AE447" s="465">
        <v>22</v>
      </c>
      <c r="AF447" s="461">
        <v>47.5</v>
      </c>
      <c r="AG447" s="461">
        <v>53.81818181818182</v>
      </c>
      <c r="AH447" s="462">
        <v>0.88260135135135132</v>
      </c>
      <c r="AI447" s="462">
        <v>1.0301624129930393</v>
      </c>
      <c r="AJ447" s="473">
        <v>421600</v>
      </c>
    </row>
    <row r="448" spans="27:36">
      <c r="AA448" s="468" t="s">
        <v>1120</v>
      </c>
      <c r="AB448" s="204" t="s">
        <v>106</v>
      </c>
      <c r="AC448" s="204" t="s">
        <v>8</v>
      </c>
      <c r="AD448" s="204"/>
      <c r="AE448" s="465"/>
      <c r="AF448" s="461"/>
      <c r="AG448" s="461"/>
      <c r="AH448" s="462"/>
      <c r="AI448" s="462"/>
      <c r="AJ448" s="473">
        <v>164600</v>
      </c>
    </row>
    <row r="449" spans="27:36">
      <c r="AA449" s="477" t="s">
        <v>803</v>
      </c>
      <c r="AB449" s="475" t="s">
        <v>657</v>
      </c>
      <c r="AC449" s="204" t="s">
        <v>14</v>
      </c>
      <c r="AD449" s="204"/>
      <c r="AE449" s="177">
        <v>0</v>
      </c>
      <c r="AF449" s="461">
        <v>0</v>
      </c>
      <c r="AG449" s="461"/>
      <c r="AH449" s="462">
        <v>0</v>
      </c>
      <c r="AI449" s="462">
        <v>0</v>
      </c>
      <c r="AJ449" s="473">
        <v>164600</v>
      </c>
    </row>
    <row r="450" spans="27:36">
      <c r="AA450" s="477" t="s">
        <v>262</v>
      </c>
      <c r="AB450" s="204" t="s">
        <v>566</v>
      </c>
      <c r="AC450" s="204" t="s">
        <v>6</v>
      </c>
      <c r="AD450" s="204"/>
      <c r="AE450" s="465">
        <v>12</v>
      </c>
      <c r="AF450" s="461">
        <v>50.25</v>
      </c>
      <c r="AG450" s="461">
        <v>78.25</v>
      </c>
      <c r="AH450" s="462">
        <v>0.64217252396166136</v>
      </c>
      <c r="AI450" s="462">
        <v>0.56837606837606836</v>
      </c>
      <c r="AJ450" s="473">
        <v>446000</v>
      </c>
    </row>
    <row r="451" spans="27:36">
      <c r="AA451" s="477" t="s">
        <v>1121</v>
      </c>
      <c r="AB451" s="204" t="s">
        <v>107</v>
      </c>
      <c r="AC451" s="204" t="s">
        <v>8</v>
      </c>
      <c r="AD451" s="204"/>
      <c r="AE451" s="465">
        <v>15</v>
      </c>
      <c r="AF451" s="461">
        <v>47.666666666666664</v>
      </c>
      <c r="AG451" s="461">
        <v>43.866666666666667</v>
      </c>
      <c r="AH451" s="462">
        <v>1.0866261398176291</v>
      </c>
      <c r="AI451" s="462">
        <v>0.96485061511423553</v>
      </c>
      <c r="AJ451" s="473">
        <v>423000</v>
      </c>
    </row>
    <row r="452" spans="27:36">
      <c r="AA452" s="468" t="s">
        <v>1122</v>
      </c>
      <c r="AB452" s="204" t="s">
        <v>53</v>
      </c>
      <c r="AC452" s="204" t="s">
        <v>3</v>
      </c>
      <c r="AD452" s="204"/>
      <c r="AE452" s="465"/>
      <c r="AF452" s="461"/>
      <c r="AG452" s="461"/>
      <c r="AH452" s="462"/>
      <c r="AI452" s="462"/>
      <c r="AJ452" s="473">
        <v>164600</v>
      </c>
    </row>
    <row r="453" spans="27:36">
      <c r="AA453" s="477" t="s">
        <v>77</v>
      </c>
      <c r="AB453" s="204" t="s">
        <v>53</v>
      </c>
      <c r="AC453" s="204" t="s">
        <v>8</v>
      </c>
      <c r="AD453" s="204"/>
      <c r="AE453" s="465">
        <v>22</v>
      </c>
      <c r="AF453" s="461">
        <v>75.318181818181813</v>
      </c>
      <c r="AG453" s="461">
        <v>62.636363636363633</v>
      </c>
      <c r="AH453" s="462">
        <v>1.2024673439767779</v>
      </c>
      <c r="AI453" s="462">
        <v>1.2540322580645162</v>
      </c>
      <c r="AJ453" s="473">
        <v>668400</v>
      </c>
    </row>
    <row r="454" spans="27:36">
      <c r="AA454" s="477" t="s">
        <v>330</v>
      </c>
      <c r="AB454" s="204" t="s">
        <v>566</v>
      </c>
      <c r="AC454" s="204" t="s">
        <v>14</v>
      </c>
      <c r="AD454" s="204"/>
      <c r="AE454" s="465">
        <v>21</v>
      </c>
      <c r="AF454" s="461">
        <v>65</v>
      </c>
      <c r="AG454" s="461">
        <v>52</v>
      </c>
      <c r="AH454" s="462">
        <v>1.25</v>
      </c>
      <c r="AI454" s="462">
        <v>0.94268009295120059</v>
      </c>
      <c r="AJ454" s="473">
        <v>576900</v>
      </c>
    </row>
    <row r="455" spans="27:36">
      <c r="AA455" s="477" t="s">
        <v>19</v>
      </c>
      <c r="AB455" s="204" t="s">
        <v>106</v>
      </c>
      <c r="AC455" s="204" t="s">
        <v>37</v>
      </c>
      <c r="AD455" s="204"/>
      <c r="AE455" s="465">
        <v>24</v>
      </c>
      <c r="AF455" s="461">
        <v>53.125</v>
      </c>
      <c r="AG455" s="461">
        <v>78.166666666666671</v>
      </c>
      <c r="AH455" s="462">
        <v>0.67963752665245203</v>
      </c>
      <c r="AI455" s="462">
        <v>0.64358208955223883</v>
      </c>
      <c r="AJ455" s="473">
        <v>471500</v>
      </c>
    </row>
    <row r="456" spans="27:36">
      <c r="AA456" s="477" t="s">
        <v>173</v>
      </c>
      <c r="AB456" s="204" t="s">
        <v>24</v>
      </c>
      <c r="AC456" s="204" t="s">
        <v>8</v>
      </c>
      <c r="AD456" s="204" t="s">
        <v>397</v>
      </c>
      <c r="AE456" s="465">
        <v>21</v>
      </c>
      <c r="AF456" s="461">
        <v>54.38095238095238</v>
      </c>
      <c r="AG456" s="461">
        <v>72.095238095238102</v>
      </c>
      <c r="AH456" s="462">
        <v>0.7542932628797886</v>
      </c>
      <c r="AI456" s="462">
        <v>0.73402255639097747</v>
      </c>
      <c r="AJ456" s="473">
        <v>482600</v>
      </c>
    </row>
    <row r="457" spans="27:36">
      <c r="AA457" s="477" t="s">
        <v>331</v>
      </c>
      <c r="AB457" s="204" t="s">
        <v>107</v>
      </c>
      <c r="AC457" s="204" t="s">
        <v>3</v>
      </c>
      <c r="AD457" s="204"/>
      <c r="AE457" s="465">
        <v>21</v>
      </c>
      <c r="AF457" s="461">
        <v>67.571428571428569</v>
      </c>
      <c r="AG457" s="461">
        <v>77.285714285714292</v>
      </c>
      <c r="AH457" s="462">
        <v>0.87430683918669128</v>
      </c>
      <c r="AI457" s="462">
        <v>0.91653786707882534</v>
      </c>
      <c r="AJ457" s="473">
        <v>599700</v>
      </c>
    </row>
    <row r="458" spans="27:36">
      <c r="AA458" s="477" t="s">
        <v>129</v>
      </c>
      <c r="AB458" s="204" t="s">
        <v>82</v>
      </c>
      <c r="AC458" s="204" t="s">
        <v>8</v>
      </c>
      <c r="AD458" s="204" t="s">
        <v>14</v>
      </c>
      <c r="AE458" s="465">
        <v>6</v>
      </c>
      <c r="AF458" s="461">
        <v>32.5</v>
      </c>
      <c r="AG458" s="461">
        <v>28.833333333333332</v>
      </c>
      <c r="AH458" s="462">
        <v>1.1271676300578035</v>
      </c>
      <c r="AI458" s="462">
        <v>0.97028571428571431</v>
      </c>
      <c r="AJ458" s="473">
        <v>259600</v>
      </c>
    </row>
    <row r="459" spans="27:36">
      <c r="AA459" s="477" t="s">
        <v>752</v>
      </c>
      <c r="AB459" s="204" t="s">
        <v>107</v>
      </c>
      <c r="AC459" s="204" t="s">
        <v>14</v>
      </c>
      <c r="AD459" s="204" t="s">
        <v>8</v>
      </c>
      <c r="AE459" s="465">
        <v>22</v>
      </c>
      <c r="AF459" s="461">
        <v>30.545454545454547</v>
      </c>
      <c r="AG459" s="461">
        <v>32</v>
      </c>
      <c r="AH459" s="462">
        <v>0.95454545454545459</v>
      </c>
      <c r="AI459" s="462">
        <v>0</v>
      </c>
      <c r="AJ459" s="473">
        <v>271100</v>
      </c>
    </row>
    <row r="460" spans="27:36">
      <c r="AA460" s="477" t="s">
        <v>753</v>
      </c>
      <c r="AB460" s="204" t="s">
        <v>105</v>
      </c>
      <c r="AC460" s="204" t="s">
        <v>397</v>
      </c>
      <c r="AD460" s="204"/>
      <c r="AE460" s="465">
        <v>4</v>
      </c>
      <c r="AF460" s="461">
        <v>36.25</v>
      </c>
      <c r="AG460" s="461">
        <v>42.25</v>
      </c>
      <c r="AH460" s="462">
        <v>0.85798816568047342</v>
      </c>
      <c r="AI460" s="462">
        <v>0.87383177570093462</v>
      </c>
      <c r="AJ460" s="473">
        <v>257400</v>
      </c>
    </row>
    <row r="461" spans="27:36">
      <c r="AA461" s="477" t="s">
        <v>20</v>
      </c>
      <c r="AB461" s="204" t="s">
        <v>4</v>
      </c>
      <c r="AC461" s="204" t="s">
        <v>8</v>
      </c>
      <c r="AD461" s="204" t="s">
        <v>14</v>
      </c>
      <c r="AE461" s="465">
        <v>23</v>
      </c>
      <c r="AF461" s="461">
        <v>39.478260869565219</v>
      </c>
      <c r="AG461" s="461">
        <v>51.652173913043477</v>
      </c>
      <c r="AH461" s="462">
        <v>0.76430976430976427</v>
      </c>
      <c r="AI461" s="462">
        <v>0.75575657894736847</v>
      </c>
      <c r="AJ461" s="473">
        <v>350400</v>
      </c>
    </row>
    <row r="462" spans="27:36">
      <c r="AA462" s="468" t="s">
        <v>1123</v>
      </c>
      <c r="AB462" s="204" t="s">
        <v>24</v>
      </c>
      <c r="AC462" s="204" t="s">
        <v>6</v>
      </c>
      <c r="AD462" s="204"/>
      <c r="AE462" s="465"/>
      <c r="AF462" s="461"/>
      <c r="AG462" s="461"/>
      <c r="AH462" s="462"/>
      <c r="AI462" s="462"/>
      <c r="AJ462" s="473">
        <v>319500</v>
      </c>
    </row>
    <row r="463" spans="27:36">
      <c r="AA463" s="477" t="s">
        <v>100</v>
      </c>
      <c r="AB463" s="204" t="s">
        <v>58</v>
      </c>
      <c r="AC463" s="204" t="s">
        <v>8</v>
      </c>
      <c r="AD463" s="204"/>
      <c r="AE463" s="465">
        <v>23</v>
      </c>
      <c r="AF463" s="461">
        <v>57.826086956521742</v>
      </c>
      <c r="AG463" s="461">
        <v>77.913043478260875</v>
      </c>
      <c r="AH463" s="462">
        <v>0.7421875</v>
      </c>
      <c r="AI463" s="462">
        <v>0.63195342820181111</v>
      </c>
      <c r="AJ463" s="473">
        <v>513200</v>
      </c>
    </row>
    <row r="464" spans="27:36">
      <c r="AA464" s="477" t="s">
        <v>79</v>
      </c>
      <c r="AB464" s="204" t="s">
        <v>53</v>
      </c>
      <c r="AC464" s="204" t="s">
        <v>37</v>
      </c>
      <c r="AD464" s="204"/>
      <c r="AE464" s="465">
        <v>7</v>
      </c>
      <c r="AF464" s="461">
        <v>67.142857142857139</v>
      </c>
      <c r="AG464" s="461">
        <v>81.285714285714292</v>
      </c>
      <c r="AH464" s="462">
        <v>0.82601054481546576</v>
      </c>
      <c r="AI464" s="462">
        <v>0.89233576642335766</v>
      </c>
      <c r="AJ464" s="473">
        <v>536300</v>
      </c>
    </row>
    <row r="465" spans="1:36">
      <c r="AA465" s="468" t="s">
        <v>1124</v>
      </c>
      <c r="AB465" s="204" t="s">
        <v>23</v>
      </c>
      <c r="AC465" s="204" t="s">
        <v>14</v>
      </c>
      <c r="AD465" s="204"/>
      <c r="AE465" s="465"/>
      <c r="AF465" s="461"/>
      <c r="AG465" s="461"/>
      <c r="AH465" s="462"/>
      <c r="AI465" s="462"/>
      <c r="AJ465" s="473">
        <v>164600</v>
      </c>
    </row>
    <row r="466" spans="1:36">
      <c r="AA466" s="477" t="s">
        <v>50</v>
      </c>
      <c r="AB466" s="204" t="s">
        <v>31</v>
      </c>
      <c r="AC466" s="204" t="s">
        <v>14</v>
      </c>
      <c r="AD466" s="204"/>
      <c r="AE466" s="465">
        <v>24</v>
      </c>
      <c r="AF466" s="461">
        <v>56.958333333333336</v>
      </c>
      <c r="AG466" s="461">
        <v>62.166666666666664</v>
      </c>
      <c r="AH466" s="462">
        <v>0.91621983914209115</v>
      </c>
      <c r="AI466" s="462">
        <v>0.94479385045422781</v>
      </c>
      <c r="AJ466" s="473">
        <v>505500</v>
      </c>
    </row>
    <row r="467" spans="1:36">
      <c r="AA467" s="477" t="s">
        <v>310</v>
      </c>
      <c r="AB467" s="204" t="s">
        <v>23</v>
      </c>
      <c r="AC467" s="204" t="s">
        <v>6</v>
      </c>
      <c r="AD467" s="204"/>
      <c r="AE467" s="465">
        <v>6</v>
      </c>
      <c r="AF467" s="461">
        <v>44</v>
      </c>
      <c r="AG467" s="461">
        <v>79.833333333333329</v>
      </c>
      <c r="AH467" s="462">
        <v>0.55114822546972864</v>
      </c>
      <c r="AI467" s="462">
        <v>0.51941747572815533</v>
      </c>
      <c r="AJ467" s="473">
        <v>351400</v>
      </c>
    </row>
    <row r="468" spans="1:36">
      <c r="AA468" s="477" t="s">
        <v>866</v>
      </c>
      <c r="AB468" s="204" t="s">
        <v>31</v>
      </c>
      <c r="AC468" s="204" t="s">
        <v>8</v>
      </c>
      <c r="AD468" s="204"/>
      <c r="AE468" s="177">
        <v>0</v>
      </c>
      <c r="AF468" s="461">
        <v>0</v>
      </c>
      <c r="AG468" s="461"/>
      <c r="AH468" s="462">
        <v>0</v>
      </c>
      <c r="AI468" s="462">
        <v>0</v>
      </c>
      <c r="AJ468" s="473">
        <v>164600</v>
      </c>
    </row>
    <row r="469" spans="1:36">
      <c r="AA469" s="477" t="s">
        <v>375</v>
      </c>
      <c r="AB469" s="204" t="s">
        <v>55</v>
      </c>
      <c r="AC469" s="204" t="s">
        <v>37</v>
      </c>
      <c r="AD469" s="204"/>
      <c r="AE469" s="465">
        <v>24</v>
      </c>
      <c r="AF469" s="461">
        <v>40.416666666666664</v>
      </c>
      <c r="AG469" s="461">
        <v>80</v>
      </c>
      <c r="AH469" s="462">
        <v>0.50520833333333337</v>
      </c>
      <c r="AI469" s="462">
        <v>0.63844155844155848</v>
      </c>
      <c r="AJ469" s="473">
        <v>358700</v>
      </c>
    </row>
    <row r="470" spans="1:36">
      <c r="AA470" s="477" t="s">
        <v>755</v>
      </c>
      <c r="AB470" s="204" t="s">
        <v>657</v>
      </c>
      <c r="AC470" s="204" t="s">
        <v>37</v>
      </c>
      <c r="AD470" s="204"/>
      <c r="AE470" s="177">
        <v>0</v>
      </c>
      <c r="AF470" s="461">
        <v>0</v>
      </c>
      <c r="AG470" s="461"/>
      <c r="AH470" s="462">
        <v>0</v>
      </c>
      <c r="AI470" s="462">
        <v>0</v>
      </c>
      <c r="AJ470" s="473">
        <v>164600</v>
      </c>
    </row>
    <row r="471" spans="1:36">
      <c r="AA471" s="477" t="s">
        <v>263</v>
      </c>
      <c r="AB471" s="204" t="s">
        <v>566</v>
      </c>
      <c r="AC471" s="204" t="s">
        <v>8</v>
      </c>
      <c r="AD471" s="204"/>
      <c r="AE471" s="465">
        <v>23</v>
      </c>
      <c r="AF471" s="461">
        <v>73.347826086956516</v>
      </c>
      <c r="AG471" s="461">
        <v>76.521739130434781</v>
      </c>
      <c r="AH471" s="462">
        <v>0.95852272727272725</v>
      </c>
      <c r="AI471" s="462">
        <v>0.93952618453865333</v>
      </c>
      <c r="AJ471" s="473">
        <v>651000</v>
      </c>
    </row>
    <row r="472" spans="1:36">
      <c r="AA472" s="477" t="s">
        <v>265</v>
      </c>
      <c r="AB472" s="204" t="s">
        <v>566</v>
      </c>
      <c r="AC472" s="204" t="s">
        <v>3</v>
      </c>
      <c r="AD472" s="204"/>
      <c r="AE472" s="465">
        <v>22</v>
      </c>
      <c r="AF472" s="461">
        <v>76.318181818181813</v>
      </c>
      <c r="AG472" s="461">
        <v>79.045454545454547</v>
      </c>
      <c r="AH472" s="462">
        <v>0.9654974123059229</v>
      </c>
      <c r="AI472" s="462">
        <v>0.8170466883821933</v>
      </c>
      <c r="AJ472" s="473">
        <v>677300</v>
      </c>
    </row>
    <row r="473" spans="1:36">
      <c r="AA473" s="477" t="s">
        <v>804</v>
      </c>
      <c r="AB473" s="204" t="s">
        <v>53</v>
      </c>
      <c r="AC473" s="204" t="s">
        <v>6</v>
      </c>
      <c r="AD473" s="204"/>
      <c r="AE473" s="465">
        <v>1</v>
      </c>
      <c r="AF473" s="461">
        <v>19</v>
      </c>
      <c r="AG473" s="461">
        <v>52</v>
      </c>
      <c r="AH473" s="462">
        <v>0.36538461538461536</v>
      </c>
      <c r="AI473" s="462">
        <v>0</v>
      </c>
      <c r="AJ473" s="473">
        <v>177300</v>
      </c>
    </row>
    <row r="474" spans="1:36">
      <c r="AA474" s="477" t="s">
        <v>620</v>
      </c>
      <c r="AB474" s="204" t="s">
        <v>31</v>
      </c>
      <c r="AC474" s="204" t="s">
        <v>14</v>
      </c>
      <c r="AD474" s="204"/>
      <c r="AE474" s="465">
        <v>8</v>
      </c>
      <c r="AF474" s="461">
        <v>23.5</v>
      </c>
      <c r="AG474" s="461">
        <v>24.25</v>
      </c>
      <c r="AH474" s="462">
        <v>0.96907216494845361</v>
      </c>
      <c r="AI474" s="462">
        <v>0</v>
      </c>
      <c r="AJ474" s="473">
        <v>208600</v>
      </c>
    </row>
    <row r="475" spans="1:36">
      <c r="AA475" s="477" t="s">
        <v>527</v>
      </c>
      <c r="AB475" s="204" t="s">
        <v>106</v>
      </c>
      <c r="AC475" s="204" t="s">
        <v>14</v>
      </c>
      <c r="AD475" s="204"/>
      <c r="AE475" s="177">
        <v>0</v>
      </c>
      <c r="AF475" s="461">
        <v>0</v>
      </c>
      <c r="AG475" s="461"/>
      <c r="AH475" s="462">
        <v>0</v>
      </c>
      <c r="AI475" s="462">
        <v>0</v>
      </c>
      <c r="AJ475" s="473">
        <v>164600</v>
      </c>
    </row>
    <row r="476" spans="1:36">
      <c r="AA476" s="477" t="s">
        <v>241</v>
      </c>
      <c r="AB476" s="204" t="s">
        <v>105</v>
      </c>
      <c r="AC476" s="204" t="s">
        <v>3</v>
      </c>
      <c r="AD476" s="204"/>
      <c r="AE476" s="465">
        <v>23</v>
      </c>
      <c r="AF476" s="461">
        <v>60.130434782608695</v>
      </c>
      <c r="AG476" s="461">
        <v>77.869565217391298</v>
      </c>
      <c r="AH476" s="462">
        <v>0.77219430485762142</v>
      </c>
      <c r="AI476" s="462">
        <v>0.75855130784708247</v>
      </c>
      <c r="AJ476" s="473">
        <v>533700</v>
      </c>
    </row>
    <row r="477" spans="1:36">
      <c r="AA477" s="477" t="s">
        <v>242</v>
      </c>
      <c r="AB477" s="204" t="s">
        <v>107</v>
      </c>
      <c r="AC477" s="204" t="s">
        <v>6</v>
      </c>
      <c r="AD477" s="204"/>
      <c r="AE477" s="465">
        <v>19</v>
      </c>
      <c r="AF477" s="461">
        <v>57.05263157894737</v>
      </c>
      <c r="AG477" s="461">
        <v>77.368421052631575</v>
      </c>
      <c r="AH477" s="462">
        <v>0.73741496598639455</v>
      </c>
      <c r="AI477" s="462">
        <v>0.62165377751338491</v>
      </c>
      <c r="AJ477" s="473">
        <v>506300</v>
      </c>
    </row>
    <row r="478" spans="1:36" s="5" customFormat="1">
      <c r="A478" s="54"/>
      <c r="B478" s="7"/>
      <c r="C478" s="7"/>
      <c r="D478" s="7"/>
      <c r="E478" s="7"/>
      <c r="F478" s="2"/>
      <c r="G478" s="7"/>
      <c r="H478" s="4"/>
      <c r="I478" s="4"/>
      <c r="J478" s="4"/>
      <c r="K478" s="4"/>
      <c r="L478" s="4"/>
      <c r="M478" s="1"/>
      <c r="N478" s="1"/>
      <c r="O478"/>
      <c r="P478"/>
      <c r="Q478"/>
      <c r="R478"/>
      <c r="S478"/>
      <c r="T478"/>
      <c r="U478"/>
      <c r="V478"/>
      <c r="Y478" s="6"/>
      <c r="AA478" s="468" t="s">
        <v>1125</v>
      </c>
      <c r="AB478" s="204" t="s">
        <v>107</v>
      </c>
      <c r="AC478" s="204" t="s">
        <v>8</v>
      </c>
      <c r="AD478" s="204"/>
      <c r="AE478" s="465"/>
      <c r="AF478" s="461"/>
      <c r="AG478" s="461"/>
      <c r="AH478" s="462"/>
      <c r="AI478" s="462"/>
      <c r="AJ478" s="473">
        <v>164600</v>
      </c>
    </row>
    <row r="479" spans="1:36">
      <c r="AA479" s="477" t="s">
        <v>195</v>
      </c>
      <c r="AB479" s="204" t="s">
        <v>657</v>
      </c>
      <c r="AC479" s="204" t="s">
        <v>8</v>
      </c>
      <c r="AD479" s="204" t="s">
        <v>14</v>
      </c>
      <c r="AE479" s="465">
        <v>21</v>
      </c>
      <c r="AF479" s="461">
        <v>37.61904761904762</v>
      </c>
      <c r="AG479" s="461">
        <v>50.80952380952381</v>
      </c>
      <c r="AH479" s="462">
        <v>0.74039362699156519</v>
      </c>
      <c r="AI479" s="462">
        <v>0.70878378378378382</v>
      </c>
      <c r="AJ479" s="473">
        <v>333900</v>
      </c>
    </row>
    <row r="480" spans="1:36">
      <c r="AA480" s="468" t="s">
        <v>1126</v>
      </c>
      <c r="AB480" s="204" t="s">
        <v>4</v>
      </c>
      <c r="AC480" s="204" t="s">
        <v>397</v>
      </c>
      <c r="AD480" s="204"/>
      <c r="AE480" s="465"/>
      <c r="AF480" s="461"/>
      <c r="AG480" s="461"/>
      <c r="AH480" s="462"/>
      <c r="AI480" s="462"/>
      <c r="AJ480" s="473">
        <v>164600</v>
      </c>
    </row>
    <row r="481" spans="6:36">
      <c r="AA481" s="477" t="s">
        <v>757</v>
      </c>
      <c r="AB481" s="204" t="s">
        <v>24</v>
      </c>
      <c r="AC481" s="204" t="s">
        <v>14</v>
      </c>
      <c r="AD481" s="204"/>
      <c r="AE481" s="465">
        <v>9</v>
      </c>
      <c r="AF481" s="461">
        <v>45.555555555555557</v>
      </c>
      <c r="AG481" s="461">
        <v>40.555555555555557</v>
      </c>
      <c r="AH481" s="462">
        <v>1.1232876712328768</v>
      </c>
      <c r="AI481" s="462">
        <v>0</v>
      </c>
      <c r="AJ481" s="473">
        <v>404300</v>
      </c>
    </row>
    <row r="482" spans="6:36">
      <c r="AA482" s="477" t="s">
        <v>155</v>
      </c>
      <c r="AB482" s="204" t="s">
        <v>566</v>
      </c>
      <c r="AC482" s="204" t="s">
        <v>6</v>
      </c>
      <c r="AD482" s="204"/>
      <c r="AE482" s="465">
        <v>23</v>
      </c>
      <c r="AF482" s="461">
        <v>46.217391304347828</v>
      </c>
      <c r="AG482" s="461">
        <v>80.478260869565219</v>
      </c>
      <c r="AH482" s="462">
        <v>0.57428417071853055</v>
      </c>
      <c r="AI482" s="462">
        <v>0.32250000000000001</v>
      </c>
      <c r="AJ482" s="473">
        <v>410200</v>
      </c>
    </row>
    <row r="483" spans="6:36">
      <c r="AA483" s="477" t="s">
        <v>806</v>
      </c>
      <c r="AB483" s="204" t="s">
        <v>55</v>
      </c>
      <c r="AC483" s="204" t="s">
        <v>14</v>
      </c>
      <c r="AD483" s="204"/>
      <c r="AE483" s="177">
        <v>0</v>
      </c>
      <c r="AF483" s="461">
        <v>0</v>
      </c>
      <c r="AG483" s="461"/>
      <c r="AH483" s="462">
        <v>0</v>
      </c>
      <c r="AI483" s="462">
        <v>0</v>
      </c>
      <c r="AJ483" s="473">
        <v>177300</v>
      </c>
    </row>
    <row r="484" spans="6:36">
      <c r="AA484" s="477" t="s">
        <v>217</v>
      </c>
      <c r="AB484" s="204" t="s">
        <v>58</v>
      </c>
      <c r="AC484" s="204" t="s">
        <v>14</v>
      </c>
      <c r="AD484" s="204"/>
      <c r="AE484" s="465">
        <v>23</v>
      </c>
      <c r="AF484" s="461">
        <v>67.826086956521735</v>
      </c>
      <c r="AG484" s="461">
        <v>47.391304347826086</v>
      </c>
      <c r="AH484" s="462">
        <v>1.4311926605504588</v>
      </c>
      <c r="AI484" s="462">
        <v>1.1935064935064934</v>
      </c>
      <c r="AJ484" s="473">
        <v>602000</v>
      </c>
    </row>
    <row r="485" spans="6:36">
      <c r="AA485" s="477" t="s">
        <v>268</v>
      </c>
      <c r="AB485" s="204" t="s">
        <v>82</v>
      </c>
      <c r="AC485" s="204" t="s">
        <v>14</v>
      </c>
      <c r="AD485" s="204"/>
      <c r="AE485" s="465">
        <v>17</v>
      </c>
      <c r="AF485" s="461">
        <v>31.941176470588236</v>
      </c>
      <c r="AG485" s="461">
        <v>28.647058823529413</v>
      </c>
      <c r="AH485" s="462">
        <v>1.1149897330595482</v>
      </c>
      <c r="AI485" s="462">
        <v>1.0696517412935322</v>
      </c>
      <c r="AJ485" s="473">
        <v>283500</v>
      </c>
    </row>
    <row r="486" spans="6:36">
      <c r="AA486" s="477" t="s">
        <v>402</v>
      </c>
      <c r="AB486" s="204" t="s">
        <v>105</v>
      </c>
      <c r="AC486" s="204" t="s">
        <v>14</v>
      </c>
      <c r="AD486" s="204"/>
      <c r="AE486" s="465">
        <v>8</v>
      </c>
      <c r="AF486" s="461">
        <v>30</v>
      </c>
      <c r="AG486" s="461">
        <v>26.875</v>
      </c>
      <c r="AH486" s="462">
        <v>1.1162790697674418</v>
      </c>
      <c r="AI486" s="462">
        <v>1.2007797270955165</v>
      </c>
      <c r="AJ486" s="473">
        <v>266200</v>
      </c>
    </row>
    <row r="487" spans="6:36">
      <c r="AA487" s="468" t="s">
        <v>1127</v>
      </c>
      <c r="AB487" s="204" t="s">
        <v>105</v>
      </c>
      <c r="AC487" s="204" t="s">
        <v>8</v>
      </c>
      <c r="AD487" s="204" t="s">
        <v>14</v>
      </c>
      <c r="AE487" s="465"/>
      <c r="AF487" s="461"/>
      <c r="AG487" s="461"/>
      <c r="AH487" s="462"/>
      <c r="AI487" s="462"/>
      <c r="AJ487" s="473">
        <v>164600</v>
      </c>
    </row>
    <row r="488" spans="6:36">
      <c r="O488" s="5"/>
      <c r="P488" s="5"/>
      <c r="Q488" s="5"/>
      <c r="R488" s="5"/>
      <c r="S488" s="5"/>
      <c r="T488" s="5"/>
      <c r="U488" s="5"/>
      <c r="V488" s="5"/>
      <c r="AA488" s="477" t="s">
        <v>760</v>
      </c>
      <c r="AB488" s="204" t="s">
        <v>107</v>
      </c>
      <c r="AC488" s="204" t="s">
        <v>14</v>
      </c>
      <c r="AD488" s="204"/>
      <c r="AE488" s="177">
        <v>9</v>
      </c>
      <c r="AF488" s="461">
        <v>0</v>
      </c>
      <c r="AG488" s="461">
        <v>2.2469135802469133</v>
      </c>
      <c r="AH488" s="462">
        <v>1.1153846153846154</v>
      </c>
      <c r="AI488" s="462">
        <v>1.1153846153846154</v>
      </c>
      <c r="AJ488" s="473">
        <v>164600</v>
      </c>
    </row>
    <row r="489" spans="6:36">
      <c r="AA489" s="477" t="s">
        <v>643</v>
      </c>
      <c r="AB489" s="204" t="s">
        <v>23</v>
      </c>
      <c r="AC489" s="204" t="s">
        <v>6</v>
      </c>
      <c r="AD489" s="204"/>
      <c r="AE489" s="465">
        <v>23</v>
      </c>
      <c r="AF489" s="461">
        <v>59.913043478260867</v>
      </c>
      <c r="AG489" s="461">
        <v>79.956521739130437</v>
      </c>
      <c r="AH489" s="462">
        <v>0.74932028276237084</v>
      </c>
      <c r="AI489" s="462">
        <v>0.65622825330549761</v>
      </c>
      <c r="AJ489" s="473">
        <v>531700</v>
      </c>
    </row>
    <row r="490" spans="6:36">
      <c r="AA490" s="477" t="s">
        <v>243</v>
      </c>
      <c r="AB490" s="204" t="s">
        <v>107</v>
      </c>
      <c r="AC490" s="204" t="s">
        <v>14</v>
      </c>
      <c r="AD490" s="204"/>
      <c r="AE490" s="465">
        <v>24</v>
      </c>
      <c r="AF490" s="461">
        <v>55.833333333333336</v>
      </c>
      <c r="AG490" s="461">
        <v>53.833333333333336</v>
      </c>
      <c r="AH490" s="462">
        <v>1.0371517027863777</v>
      </c>
      <c r="AI490" s="462">
        <v>0.99853587115666176</v>
      </c>
      <c r="AJ490" s="473">
        <v>495500</v>
      </c>
    </row>
    <row r="491" spans="6:36">
      <c r="AA491" s="477" t="s">
        <v>198</v>
      </c>
      <c r="AB491" s="204" t="s">
        <v>657</v>
      </c>
      <c r="AC491" s="204" t="s">
        <v>1045</v>
      </c>
      <c r="AD491" s="204" t="s">
        <v>3</v>
      </c>
      <c r="AE491" s="465">
        <v>24</v>
      </c>
      <c r="AF491" s="461">
        <v>59.541666666666664</v>
      </c>
      <c r="AG491" s="461">
        <v>80</v>
      </c>
      <c r="AH491" s="462">
        <v>0.74427083333333333</v>
      </c>
      <c r="AI491" s="462">
        <v>0.82568238213399503</v>
      </c>
      <c r="AJ491" s="473">
        <v>528400</v>
      </c>
    </row>
    <row r="492" spans="6:36">
      <c r="AA492" s="477" t="s">
        <v>197</v>
      </c>
      <c r="AB492" s="204" t="s">
        <v>566</v>
      </c>
      <c r="AC492" s="204" t="s">
        <v>6</v>
      </c>
      <c r="AD492" s="204"/>
      <c r="AE492" s="465">
        <v>24</v>
      </c>
      <c r="AF492" s="461">
        <v>55.666666666666664</v>
      </c>
      <c r="AG492" s="461">
        <v>79.5</v>
      </c>
      <c r="AH492" s="462">
        <v>0.70020964360587001</v>
      </c>
      <c r="AI492" s="462">
        <v>0.59548104956268222</v>
      </c>
      <c r="AJ492" s="473">
        <v>494000</v>
      </c>
    </row>
    <row r="493" spans="6:36">
      <c r="F493" s="7"/>
      <c r="AA493" s="468" t="s">
        <v>1128</v>
      </c>
      <c r="AB493" s="204" t="s">
        <v>104</v>
      </c>
      <c r="AC493" s="204" t="s">
        <v>8</v>
      </c>
      <c r="AD493" s="204"/>
      <c r="AE493" s="465"/>
      <c r="AF493" s="461"/>
      <c r="AG493" s="461"/>
      <c r="AH493" s="462"/>
      <c r="AI493" s="462"/>
      <c r="AJ493" s="473">
        <v>164600</v>
      </c>
    </row>
    <row r="494" spans="6:36">
      <c r="AA494" s="477" t="s">
        <v>761</v>
      </c>
      <c r="AB494" s="204" t="s">
        <v>106</v>
      </c>
      <c r="AC494" s="204" t="s">
        <v>14</v>
      </c>
      <c r="AD494" s="204"/>
      <c r="AE494" s="465">
        <v>21</v>
      </c>
      <c r="AF494" s="461">
        <v>52.666666666666664</v>
      </c>
      <c r="AG494" s="461">
        <v>56.714285714285715</v>
      </c>
      <c r="AH494" s="462">
        <v>0.92863140218303941</v>
      </c>
      <c r="AI494" s="462">
        <v>1.0111856823266219</v>
      </c>
      <c r="AJ494" s="473">
        <v>467400</v>
      </c>
    </row>
    <row r="495" spans="6:36">
      <c r="AA495" s="477" t="s">
        <v>174</v>
      </c>
      <c r="AB495" s="204" t="s">
        <v>104</v>
      </c>
      <c r="AC495" s="204" t="s">
        <v>397</v>
      </c>
      <c r="AD495" s="204"/>
      <c r="AE495" s="465">
        <v>17</v>
      </c>
      <c r="AF495" s="461">
        <v>46.294117647058826</v>
      </c>
      <c r="AG495" s="461">
        <v>74</v>
      </c>
      <c r="AH495" s="462">
        <v>0.62559618441971387</v>
      </c>
      <c r="AI495" s="462">
        <v>0.56322444678609063</v>
      </c>
      <c r="AJ495" s="473">
        <v>410900</v>
      </c>
    </row>
    <row r="496" spans="6:36">
      <c r="AA496" s="468" t="s">
        <v>1129</v>
      </c>
      <c r="AB496" s="204" t="s">
        <v>23</v>
      </c>
      <c r="AC496" s="204" t="s">
        <v>37</v>
      </c>
      <c r="AD496" s="204" t="s">
        <v>397</v>
      </c>
      <c r="AE496" s="465"/>
      <c r="AF496" s="461"/>
      <c r="AG496" s="461"/>
      <c r="AH496" s="462"/>
      <c r="AI496" s="462"/>
      <c r="AJ496" s="473">
        <v>164600</v>
      </c>
    </row>
    <row r="497" spans="27:36">
      <c r="AA497" s="477" t="s">
        <v>175</v>
      </c>
      <c r="AB497" s="204" t="s">
        <v>104</v>
      </c>
      <c r="AC497" s="204" t="s">
        <v>6</v>
      </c>
      <c r="AD497" s="204" t="s">
        <v>3</v>
      </c>
      <c r="AE497" s="465">
        <v>22</v>
      </c>
      <c r="AF497" s="461">
        <v>46.590909090909093</v>
      </c>
      <c r="AG497" s="461">
        <v>79.590909090909093</v>
      </c>
      <c r="AH497" s="462">
        <v>0.58537978298115367</v>
      </c>
      <c r="AI497" s="462">
        <v>0.51166407465007779</v>
      </c>
      <c r="AJ497" s="473">
        <v>413500</v>
      </c>
    </row>
    <row r="498" spans="27:36">
      <c r="AA498" s="477" t="s">
        <v>874</v>
      </c>
      <c r="AB498" s="204" t="s">
        <v>24</v>
      </c>
      <c r="AC498" s="204" t="s">
        <v>6</v>
      </c>
      <c r="AD498" s="204"/>
      <c r="AE498" s="465">
        <v>14</v>
      </c>
      <c r="AF498" s="463">
        <v>41.285714285714285</v>
      </c>
      <c r="AG498" s="463">
        <v>80</v>
      </c>
      <c r="AH498" s="464">
        <v>0.51607142857142863</v>
      </c>
      <c r="AI498" s="464">
        <v>0</v>
      </c>
      <c r="AJ498" s="473">
        <v>366400</v>
      </c>
    </row>
    <row r="499" spans="27:36">
      <c r="AA499" s="477" t="s">
        <v>762</v>
      </c>
      <c r="AB499" s="204" t="s">
        <v>28</v>
      </c>
      <c r="AC499" s="204" t="s">
        <v>1045</v>
      </c>
      <c r="AD499" s="204" t="s">
        <v>3</v>
      </c>
      <c r="AE499" s="465">
        <v>20</v>
      </c>
      <c r="AF499" s="461">
        <v>32.299999999999997</v>
      </c>
      <c r="AG499" s="461">
        <v>42.1</v>
      </c>
      <c r="AH499" s="462">
        <v>0.76722090261282661</v>
      </c>
      <c r="AI499" s="462">
        <v>0.8436317780580076</v>
      </c>
      <c r="AJ499" s="473">
        <v>286700</v>
      </c>
    </row>
    <row r="500" spans="27:36">
      <c r="AA500" s="477" t="s">
        <v>311</v>
      </c>
      <c r="AB500" s="204" t="s">
        <v>23</v>
      </c>
      <c r="AC500" s="204" t="s">
        <v>14</v>
      </c>
      <c r="AD500" s="204"/>
      <c r="AE500" s="465">
        <v>8</v>
      </c>
      <c r="AF500" s="461">
        <v>30.625</v>
      </c>
      <c r="AG500" s="461">
        <v>27.375</v>
      </c>
      <c r="AH500" s="462">
        <v>1.1187214611872147</v>
      </c>
      <c r="AI500" s="462">
        <v>1.1852941176470588</v>
      </c>
      <c r="AJ500" s="473">
        <v>271800</v>
      </c>
    </row>
    <row r="501" spans="27:36">
      <c r="AA501" s="477" t="s">
        <v>176</v>
      </c>
      <c r="AB501" s="204" t="s">
        <v>104</v>
      </c>
      <c r="AC501" s="204" t="s">
        <v>6</v>
      </c>
      <c r="AD501" s="204"/>
      <c r="AE501" s="465">
        <v>16</v>
      </c>
      <c r="AF501" s="461">
        <v>29</v>
      </c>
      <c r="AG501" s="461">
        <v>78.75</v>
      </c>
      <c r="AH501" s="462">
        <v>0.36825396825396828</v>
      </c>
      <c r="AI501" s="462">
        <v>0.35714285714285715</v>
      </c>
      <c r="AJ501" s="473">
        <v>257400</v>
      </c>
    </row>
    <row r="502" spans="27:36">
      <c r="AA502" s="468" t="s">
        <v>1130</v>
      </c>
      <c r="AB502" s="204" t="s">
        <v>106</v>
      </c>
      <c r="AC502" s="204" t="s">
        <v>14</v>
      </c>
      <c r="AD502" s="204"/>
      <c r="AE502" s="465"/>
      <c r="AF502" s="461"/>
      <c r="AG502" s="461"/>
      <c r="AH502" s="462"/>
      <c r="AI502" s="462"/>
      <c r="AJ502" s="473">
        <v>164600</v>
      </c>
    </row>
    <row r="503" spans="27:36">
      <c r="AA503" s="477" t="s">
        <v>763</v>
      </c>
      <c r="AB503" s="204" t="s">
        <v>22</v>
      </c>
      <c r="AC503" s="204" t="s">
        <v>8</v>
      </c>
      <c r="AD503" s="204"/>
      <c r="AE503" s="465">
        <v>23</v>
      </c>
      <c r="AF503" s="461">
        <v>54</v>
      </c>
      <c r="AG503" s="461">
        <v>78.869565217391298</v>
      </c>
      <c r="AH503" s="462">
        <v>0.68467475192943772</v>
      </c>
      <c r="AI503" s="462">
        <v>0.75437693099897019</v>
      </c>
      <c r="AJ503" s="473">
        <v>479200</v>
      </c>
    </row>
    <row r="504" spans="27:36">
      <c r="AA504" s="477" t="s">
        <v>101</v>
      </c>
      <c r="AB504" s="204" t="s">
        <v>58</v>
      </c>
      <c r="AC504" s="204" t="s">
        <v>1045</v>
      </c>
      <c r="AD504" s="204"/>
      <c r="AE504" s="465">
        <v>21</v>
      </c>
      <c r="AF504" s="461">
        <v>73.095238095238102</v>
      </c>
      <c r="AG504" s="461">
        <v>78.142857142857139</v>
      </c>
      <c r="AH504" s="462">
        <v>0.93540524070688602</v>
      </c>
      <c r="AI504" s="462">
        <v>0.62409138110072693</v>
      </c>
      <c r="AJ504" s="473">
        <v>647900</v>
      </c>
    </row>
    <row r="505" spans="27:36">
      <c r="AA505" s="477" t="s">
        <v>218</v>
      </c>
      <c r="AB505" s="204" t="s">
        <v>22</v>
      </c>
      <c r="AC505" s="204" t="s">
        <v>3</v>
      </c>
      <c r="AD505" s="204"/>
      <c r="AE505" s="465">
        <v>23</v>
      </c>
      <c r="AF505" s="461">
        <v>53.217391304347828</v>
      </c>
      <c r="AG505" s="461">
        <v>80.434782608695656</v>
      </c>
      <c r="AH505" s="462">
        <v>0.66162162162162164</v>
      </c>
      <c r="AI505" s="462">
        <v>0.6707841031149302</v>
      </c>
      <c r="AJ505" s="473">
        <v>472300</v>
      </c>
    </row>
    <row r="506" spans="27:36">
      <c r="AA506" s="468" t="s">
        <v>1131</v>
      </c>
      <c r="AB506" s="204" t="s">
        <v>55</v>
      </c>
      <c r="AC506" s="204" t="s">
        <v>8</v>
      </c>
      <c r="AD506" s="204" t="s">
        <v>6</v>
      </c>
      <c r="AE506" s="465"/>
      <c r="AF506" s="461"/>
      <c r="AG506" s="461"/>
      <c r="AH506" s="462"/>
      <c r="AI506" s="462"/>
      <c r="AJ506" s="473">
        <v>164600</v>
      </c>
    </row>
    <row r="507" spans="27:36">
      <c r="AA507" s="468" t="s">
        <v>222</v>
      </c>
      <c r="AB507" s="204" t="s">
        <v>22</v>
      </c>
      <c r="AC507" s="204" t="s">
        <v>37</v>
      </c>
      <c r="AD507" s="204" t="s">
        <v>397</v>
      </c>
      <c r="AE507" s="465"/>
      <c r="AF507" s="461"/>
      <c r="AG507" s="461"/>
      <c r="AH507" s="462"/>
      <c r="AI507" s="462"/>
      <c r="AJ507" s="473">
        <v>255600</v>
      </c>
    </row>
    <row r="508" spans="27:36">
      <c r="AA508" s="477" t="s">
        <v>51</v>
      </c>
      <c r="AB508" s="204" t="s">
        <v>82</v>
      </c>
      <c r="AC508" s="204" t="s">
        <v>8</v>
      </c>
      <c r="AD508" s="204"/>
      <c r="AE508" s="465">
        <v>1</v>
      </c>
      <c r="AF508" s="461">
        <v>69</v>
      </c>
      <c r="AG508" s="461">
        <v>40</v>
      </c>
      <c r="AH508" s="462">
        <v>1.7250000000000001</v>
      </c>
      <c r="AI508" s="462">
        <v>0.71616161616161611</v>
      </c>
      <c r="AJ508" s="473">
        <v>428700</v>
      </c>
    </row>
    <row r="509" spans="27:36">
      <c r="AA509" s="477" t="s">
        <v>80</v>
      </c>
      <c r="AB509" s="204" t="s">
        <v>53</v>
      </c>
      <c r="AC509" s="204" t="s">
        <v>6</v>
      </c>
      <c r="AD509" s="204"/>
      <c r="AE509" s="465">
        <v>15</v>
      </c>
      <c r="AF509" s="461">
        <v>30.4</v>
      </c>
      <c r="AG509" s="461">
        <v>66.8</v>
      </c>
      <c r="AH509" s="462">
        <v>0.45508982035928142</v>
      </c>
      <c r="AI509" s="462">
        <v>0.58068057080131719</v>
      </c>
      <c r="AJ509" s="473">
        <v>269800</v>
      </c>
    </row>
    <row r="510" spans="27:36">
      <c r="AA510" s="477" t="s">
        <v>635</v>
      </c>
      <c r="AB510" s="204" t="s">
        <v>566</v>
      </c>
      <c r="AC510" s="204" t="s">
        <v>8</v>
      </c>
      <c r="AD510" s="204"/>
      <c r="AE510" s="465">
        <v>24</v>
      </c>
      <c r="AF510" s="461">
        <v>38.166666666666664</v>
      </c>
      <c r="AG510" s="461">
        <v>74.666666666666671</v>
      </c>
      <c r="AH510" s="462">
        <v>0.5111607142857143</v>
      </c>
      <c r="AI510" s="462">
        <v>0.57738095238095233</v>
      </c>
      <c r="AJ510" s="473">
        <v>338700</v>
      </c>
    </row>
    <row r="511" spans="27:36">
      <c r="AA511" s="477" t="s">
        <v>332</v>
      </c>
      <c r="AB511" s="204" t="s">
        <v>31</v>
      </c>
      <c r="AC511" s="204" t="s">
        <v>14</v>
      </c>
      <c r="AD511" s="204"/>
      <c r="AE511" s="465">
        <v>22</v>
      </c>
      <c r="AF511" s="461">
        <v>62.772727272727273</v>
      </c>
      <c r="AG511" s="461">
        <v>58.090909090909093</v>
      </c>
      <c r="AH511" s="462">
        <v>1.0805946791862284</v>
      </c>
      <c r="AI511" s="462">
        <v>1.0579576816927323</v>
      </c>
      <c r="AJ511" s="473">
        <v>557100</v>
      </c>
    </row>
    <row r="512" spans="27:36">
      <c r="AA512" s="477" t="s">
        <v>621</v>
      </c>
      <c r="AB512" s="204" t="s">
        <v>31</v>
      </c>
      <c r="AC512" s="204" t="s">
        <v>397</v>
      </c>
      <c r="AD512" s="204"/>
      <c r="AE512" s="177">
        <v>0</v>
      </c>
      <c r="AF512" s="461">
        <v>0</v>
      </c>
      <c r="AG512" s="461"/>
      <c r="AH512" s="462">
        <v>0</v>
      </c>
      <c r="AI512" s="462">
        <v>0</v>
      </c>
      <c r="AJ512" s="473">
        <v>164600</v>
      </c>
    </row>
    <row r="513" spans="27:36">
      <c r="AA513" s="477" t="s">
        <v>389</v>
      </c>
      <c r="AB513" s="204" t="s">
        <v>566</v>
      </c>
      <c r="AC513" s="204" t="s">
        <v>6</v>
      </c>
      <c r="AD513" s="204"/>
      <c r="AE513" s="177"/>
      <c r="AF513" s="461"/>
      <c r="AG513" s="461"/>
      <c r="AH513" s="462"/>
      <c r="AI513" s="462"/>
      <c r="AJ513" s="473">
        <v>177300</v>
      </c>
    </row>
    <row r="514" spans="27:36">
      <c r="AA514" s="477" t="s">
        <v>636</v>
      </c>
      <c r="AB514" s="204" t="s">
        <v>566</v>
      </c>
      <c r="AC514" s="204" t="s">
        <v>6</v>
      </c>
      <c r="AD514" s="204"/>
      <c r="AE514" s="465">
        <v>14</v>
      </c>
      <c r="AF514" s="461">
        <v>48.642857142857146</v>
      </c>
      <c r="AG514" s="461">
        <v>77.571428571428569</v>
      </c>
      <c r="AH514" s="462">
        <v>0.6270718232044199</v>
      </c>
      <c r="AI514" s="462">
        <v>0.36032028469750887</v>
      </c>
      <c r="AJ514" s="473">
        <v>431700</v>
      </c>
    </row>
    <row r="515" spans="27:36">
      <c r="AA515" s="477" t="s">
        <v>1132</v>
      </c>
      <c r="AB515" s="204" t="s">
        <v>53</v>
      </c>
      <c r="AC515" s="204" t="s">
        <v>8</v>
      </c>
      <c r="AD515" s="204"/>
      <c r="AE515" s="465">
        <v>1</v>
      </c>
      <c r="AF515" s="461">
        <v>33</v>
      </c>
      <c r="AG515" s="461">
        <v>46</v>
      </c>
      <c r="AH515" s="462">
        <v>0.71739130434782605</v>
      </c>
      <c r="AI515" s="462"/>
      <c r="AJ515" s="473">
        <v>205000</v>
      </c>
    </row>
    <row r="516" spans="27:36">
      <c r="AA516" s="477" t="s">
        <v>637</v>
      </c>
      <c r="AB516" s="204" t="s">
        <v>566</v>
      </c>
      <c r="AC516" s="204" t="s">
        <v>3</v>
      </c>
      <c r="AD516" s="204" t="s">
        <v>1045</v>
      </c>
      <c r="AE516" s="177">
        <v>0</v>
      </c>
      <c r="AF516" s="461">
        <v>0</v>
      </c>
      <c r="AG516" s="461"/>
      <c r="AH516" s="462">
        <v>0</v>
      </c>
      <c r="AI516" s="462">
        <v>0</v>
      </c>
      <c r="AJ516" s="473">
        <v>164600</v>
      </c>
    </row>
    <row r="517" spans="27:36">
      <c r="AA517" s="477" t="s">
        <v>533</v>
      </c>
      <c r="AB517" s="204" t="s">
        <v>28</v>
      </c>
      <c r="AC517" s="204" t="s">
        <v>8</v>
      </c>
      <c r="AD517" s="204" t="s">
        <v>14</v>
      </c>
      <c r="AE517" s="465">
        <v>19</v>
      </c>
      <c r="AF517" s="461">
        <v>29.842105263157894</v>
      </c>
      <c r="AG517" s="461">
        <v>38.94736842105263</v>
      </c>
      <c r="AH517" s="462">
        <v>0.76621621621621616</v>
      </c>
      <c r="AI517" s="462">
        <v>0</v>
      </c>
      <c r="AJ517" s="473">
        <v>264800</v>
      </c>
    </row>
    <row r="518" spans="27:36">
      <c r="AA518" s="477" t="s">
        <v>177</v>
      </c>
      <c r="AB518" s="204" t="s">
        <v>104</v>
      </c>
      <c r="AC518" s="204" t="s">
        <v>8</v>
      </c>
      <c r="AD518" s="204"/>
      <c r="AE518" s="465">
        <v>23</v>
      </c>
      <c r="AF518" s="461">
        <v>53.565217391304351</v>
      </c>
      <c r="AG518" s="461">
        <v>79.347826086956516</v>
      </c>
      <c r="AH518" s="462">
        <v>0.67506849315068496</v>
      </c>
      <c r="AI518" s="462">
        <v>0.63821989528795808</v>
      </c>
      <c r="AJ518" s="473">
        <v>475400</v>
      </c>
    </row>
    <row r="519" spans="27:36">
      <c r="AA519" s="170"/>
      <c r="AB519" s="171"/>
      <c r="AC519" s="172"/>
      <c r="AD519" s="172"/>
      <c r="AE519" s="177"/>
      <c r="AF519" s="88"/>
      <c r="AG519" s="88"/>
      <c r="AH519" s="168"/>
      <c r="AI519" s="168"/>
      <c r="AJ519" s="169"/>
    </row>
    <row r="520" spans="27:36">
      <c r="AA520" s="170"/>
      <c r="AB520" s="171"/>
      <c r="AC520" s="173"/>
      <c r="AD520" s="173"/>
      <c r="AE520" s="177"/>
      <c r="AF520" s="88"/>
      <c r="AG520" s="88"/>
      <c r="AH520" s="168"/>
      <c r="AI520" s="168"/>
      <c r="AJ520" s="169"/>
    </row>
    <row r="521" spans="27:36">
      <c r="AA521" s="170"/>
      <c r="AB521" s="171"/>
      <c r="AC521" s="173"/>
      <c r="AD521" s="173"/>
      <c r="AE521" s="177"/>
      <c r="AF521" s="88"/>
      <c r="AG521" s="88"/>
      <c r="AH521" s="168"/>
      <c r="AI521" s="168"/>
      <c r="AJ521" s="169"/>
    </row>
    <row r="522" spans="27:36">
      <c r="AA522" s="170"/>
      <c r="AB522" s="171"/>
      <c r="AC522" s="172"/>
      <c r="AD522" s="172"/>
      <c r="AE522" s="177"/>
      <c r="AF522" s="88"/>
      <c r="AG522" s="88"/>
      <c r="AH522" s="168"/>
      <c r="AI522" s="168"/>
      <c r="AJ522" s="169"/>
    </row>
    <row r="523" spans="27:36">
      <c r="AA523" s="170"/>
      <c r="AB523" s="171"/>
      <c r="AC523" s="173"/>
      <c r="AD523" s="173"/>
      <c r="AE523" s="177"/>
      <c r="AF523" s="88"/>
      <c r="AG523" s="88"/>
      <c r="AH523" s="168"/>
      <c r="AI523" s="168"/>
      <c r="AJ523" s="169"/>
    </row>
    <row r="524" spans="27:36">
      <c r="AA524" s="170"/>
      <c r="AB524" s="171"/>
      <c r="AC524" s="173"/>
      <c r="AD524" s="173"/>
      <c r="AE524" s="177"/>
      <c r="AF524" s="88"/>
      <c r="AG524" s="88"/>
      <c r="AH524" s="168"/>
      <c r="AI524" s="168"/>
      <c r="AJ524" s="169"/>
    </row>
    <row r="525" spans="27:36">
      <c r="AA525" s="170"/>
      <c r="AB525" s="171"/>
      <c r="AC525" s="172"/>
      <c r="AD525" s="172"/>
      <c r="AE525" s="177"/>
      <c r="AF525" s="88"/>
      <c r="AG525" s="88"/>
      <c r="AH525" s="168"/>
      <c r="AI525" s="168"/>
      <c r="AJ525" s="169"/>
    </row>
    <row r="526" spans="27:36">
      <c r="AA526" s="170"/>
      <c r="AB526" s="171"/>
      <c r="AC526" s="172"/>
      <c r="AD526" s="172"/>
      <c r="AE526" s="177"/>
      <c r="AF526" s="88"/>
      <c r="AG526" s="88"/>
      <c r="AH526" s="168"/>
      <c r="AI526" s="168"/>
      <c r="AJ526" s="169"/>
    </row>
    <row r="527" spans="27:36">
      <c r="AA527" s="170"/>
      <c r="AB527" s="171"/>
      <c r="AC527" s="172"/>
      <c r="AD527" s="172"/>
      <c r="AE527" s="177"/>
      <c r="AF527" s="88"/>
      <c r="AG527" s="88"/>
      <c r="AH527" s="168"/>
      <c r="AI527" s="168"/>
      <c r="AJ527" s="169"/>
    </row>
    <row r="528" spans="27:36">
      <c r="AA528" s="170"/>
      <c r="AB528" s="171"/>
      <c r="AC528" s="172"/>
      <c r="AD528" s="172"/>
      <c r="AE528" s="177"/>
      <c r="AF528" s="88"/>
      <c r="AG528" s="88"/>
      <c r="AH528" s="168"/>
      <c r="AI528" s="168"/>
      <c r="AJ528" s="169"/>
    </row>
    <row r="529" spans="27:36">
      <c r="AA529" s="170"/>
      <c r="AB529" s="171"/>
      <c r="AC529" s="174"/>
      <c r="AD529" s="174"/>
      <c r="AE529" s="177"/>
      <c r="AF529" s="88"/>
      <c r="AG529" s="88"/>
      <c r="AH529" s="168"/>
      <c r="AI529" s="168"/>
      <c r="AJ529" s="169"/>
    </row>
    <row r="530" spans="27:36">
      <c r="AA530" s="170"/>
      <c r="AB530" s="171"/>
      <c r="AC530" s="173"/>
      <c r="AD530" s="173"/>
      <c r="AE530" s="177"/>
      <c r="AF530" s="88"/>
      <c r="AG530" s="88"/>
      <c r="AH530" s="168"/>
      <c r="AI530" s="168"/>
      <c r="AJ530" s="169"/>
    </row>
    <row r="531" spans="27:36">
      <c r="AA531" s="170"/>
      <c r="AB531" s="171"/>
      <c r="AC531" s="173"/>
      <c r="AD531" s="173"/>
      <c r="AE531" s="177"/>
      <c r="AF531" s="88"/>
      <c r="AG531" s="88"/>
      <c r="AH531" s="168"/>
      <c r="AI531" s="168"/>
      <c r="AJ531" s="169"/>
    </row>
    <row r="532" spans="27:36">
      <c r="AA532" s="170"/>
      <c r="AB532" s="171"/>
      <c r="AC532" s="173"/>
      <c r="AD532" s="173"/>
      <c r="AE532" s="177"/>
      <c r="AF532" s="88"/>
      <c r="AG532" s="88"/>
      <c r="AH532" s="168"/>
      <c r="AI532" s="168"/>
      <c r="AJ532" s="169"/>
    </row>
  </sheetData>
  <autoFilter ref="AB2:AG524" xr:uid="{00000000-0009-0000-0000-000007000000}">
    <sortState ref="AB3:AG515">
      <sortCondition ref="AB2:AB515"/>
    </sortState>
  </autoFilter>
  <mergeCells count="4">
    <mergeCell ref="Q1:X1"/>
    <mergeCell ref="A46:N46"/>
    <mergeCell ref="A48:I48"/>
    <mergeCell ref="A49:I49"/>
  </mergeCells>
  <conditionalFormatting sqref="Q36:X36">
    <cfRule type="cellIs" dxfId="340" priority="220" operator="greaterThanOrEqual">
      <formula>17</formula>
    </cfRule>
    <cfRule type="cellIs" dxfId="339" priority="221" operator="lessThan">
      <formula>12</formula>
    </cfRule>
    <cfRule type="cellIs" dxfId="338" priority="222" operator="between">
      <formula>12</formula>
      <formula>16</formula>
    </cfRule>
    <cfRule type="cellIs" dxfId="337" priority="223" operator="greaterThan">
      <formula>17</formula>
    </cfRule>
  </conditionalFormatting>
  <conditionalFormatting sqref="Q4:X5 Q7:X10 Q12:X17 Q19:X20 Q22:X23 Q25:X31 Q33:X34">
    <cfRule type="cellIs" dxfId="336" priority="202" operator="equal">
      <formula>"Bye"</formula>
    </cfRule>
    <cfRule type="cellIs" dxfId="335" priority="203" operator="equal">
      <formula>"ORIGIN"</formula>
    </cfRule>
  </conditionalFormatting>
  <conditionalFormatting sqref="I38">
    <cfRule type="expression" dxfId="334" priority="104">
      <formula>"if+$E$38=""Try Again"""</formula>
    </cfRule>
    <cfRule type="expression" dxfId="333" priority="105">
      <formula>"if+$E$38=""excellent"""</formula>
    </cfRule>
  </conditionalFormatting>
  <conditionalFormatting sqref="J41">
    <cfRule type="cellIs" dxfId="332" priority="100" operator="lessThanOrEqual">
      <formula>0</formula>
    </cfRule>
    <cfRule type="cellIs" dxfId="331" priority="101" operator="greaterThanOrEqual">
      <formula>0</formula>
    </cfRule>
  </conditionalFormatting>
  <conditionalFormatting sqref="I41">
    <cfRule type="cellIs" dxfId="330" priority="97" operator="equal">
      <formula>"Oh no, you're broke, TRY AGAIN!!"</formula>
    </cfRule>
    <cfRule type="cellIs" dxfId="329" priority="98" operator="equal">
      <formula>"Oh no, you're broke, TRY AGAIN!!"</formula>
    </cfRule>
    <cfRule type="cellIs" dxfId="328" priority="99" operator="equal">
      <formula>"Trades are great, you're good to go!"</formula>
    </cfRule>
  </conditionalFormatting>
  <conditionalFormatting sqref="I4:I34">
    <cfRule type="cellIs" dxfId="327" priority="94" operator="equal">
      <formula>2</formula>
    </cfRule>
  </conditionalFormatting>
  <conditionalFormatting sqref="H4:H34">
    <cfRule type="cellIs" dxfId="326" priority="93" operator="equal">
      <formula>"Yes"</formula>
    </cfRule>
  </conditionalFormatting>
  <conditionalFormatting sqref="G4:G34">
    <cfRule type="cellIs" dxfId="325" priority="90" operator="equal">
      <formula>"No"</formula>
    </cfRule>
    <cfRule type="cellIs" dxfId="324" priority="91" operator="equal">
      <formula>"Yes"</formula>
    </cfRule>
  </conditionalFormatting>
  <conditionalFormatting sqref="Q7:X34">
    <cfRule type="cellIs" dxfId="323" priority="89" operator="equal">
      <formula>"Omitted"</formula>
    </cfRule>
  </conditionalFormatting>
  <conditionalFormatting sqref="Q4:X5">
    <cfRule type="cellIs" dxfId="322" priority="88" operator="equal">
      <formula>"Omitted"</formula>
    </cfRule>
  </conditionalFormatting>
  <conditionalFormatting sqref="L4:L34">
    <cfRule type="cellIs" dxfId="321" priority="87" operator="lessThanOrEqual">
      <formula>0</formula>
    </cfRule>
  </conditionalFormatting>
  <conditionalFormatting sqref="Q35:X35">
    <cfRule type="cellIs" dxfId="320" priority="86" operator="equal">
      <formula>"Omitted"</formula>
    </cfRule>
  </conditionalFormatting>
  <conditionalFormatting sqref="Q24:X24">
    <cfRule type="cellIs" dxfId="319" priority="85" operator="equal">
      <formula>"Omitted"</formula>
    </cfRule>
  </conditionalFormatting>
  <conditionalFormatting sqref="Q21:X21">
    <cfRule type="cellIs" dxfId="318" priority="84" operator="equal">
      <formula>"Omitted"</formula>
    </cfRule>
  </conditionalFormatting>
  <conditionalFormatting sqref="Q6:X6">
    <cfRule type="cellIs" dxfId="317" priority="83" operator="equal">
      <formula>"Omitted"</formula>
    </cfRule>
  </conditionalFormatting>
  <conditionalFormatting sqref="Q11:X11">
    <cfRule type="cellIs" dxfId="316" priority="82" operator="equal">
      <formula>"Omitted"</formula>
    </cfRule>
  </conditionalFormatting>
  <conditionalFormatting sqref="Q18:X18">
    <cfRule type="cellIs" dxfId="315" priority="81" operator="equal">
      <formula>"Omitted"</formula>
    </cfRule>
  </conditionalFormatting>
  <conditionalFormatting sqref="R4:R5">
    <cfRule type="cellIs" dxfId="314" priority="80" operator="equal">
      <formula>"Omitted"</formula>
    </cfRule>
  </conditionalFormatting>
  <conditionalFormatting sqref="S4:S5">
    <cfRule type="cellIs" dxfId="313" priority="79" operator="equal">
      <formula>"Omitted"</formula>
    </cfRule>
  </conditionalFormatting>
  <conditionalFormatting sqref="Q4:Q5">
    <cfRule type="cellIs" dxfId="312" priority="78" operator="equal">
      <formula>"Omitted"</formula>
    </cfRule>
  </conditionalFormatting>
  <conditionalFormatting sqref="Q7:Q10">
    <cfRule type="cellIs" dxfId="311" priority="77" operator="equal">
      <formula>"Omitted"</formula>
    </cfRule>
  </conditionalFormatting>
  <conditionalFormatting sqref="Q7:Q10">
    <cfRule type="cellIs" dxfId="310" priority="76" operator="equal">
      <formula>"Omitted"</formula>
    </cfRule>
  </conditionalFormatting>
  <conditionalFormatting sqref="Q12:Q17">
    <cfRule type="cellIs" dxfId="309" priority="75" operator="equal">
      <formula>"Omitted"</formula>
    </cfRule>
  </conditionalFormatting>
  <conditionalFormatting sqref="Q12:Q17">
    <cfRule type="cellIs" dxfId="308" priority="74" operator="equal">
      <formula>"Omitted"</formula>
    </cfRule>
  </conditionalFormatting>
  <conditionalFormatting sqref="Q19:Q20">
    <cfRule type="cellIs" dxfId="307" priority="73" operator="equal">
      <formula>"Omitted"</formula>
    </cfRule>
  </conditionalFormatting>
  <conditionalFormatting sqref="Q19:Q20">
    <cfRule type="cellIs" dxfId="306" priority="72" operator="equal">
      <formula>"Omitted"</formula>
    </cfRule>
  </conditionalFormatting>
  <conditionalFormatting sqref="Q22:Q23">
    <cfRule type="cellIs" dxfId="305" priority="71" operator="equal">
      <formula>"Omitted"</formula>
    </cfRule>
  </conditionalFormatting>
  <conditionalFormatting sqref="Q22:Q23">
    <cfRule type="cellIs" dxfId="304" priority="70" operator="equal">
      <formula>"Omitted"</formula>
    </cfRule>
  </conditionalFormatting>
  <conditionalFormatting sqref="Q25:Q31">
    <cfRule type="cellIs" dxfId="303" priority="69" operator="equal">
      <formula>"Omitted"</formula>
    </cfRule>
  </conditionalFormatting>
  <conditionalFormatting sqref="Q25:Q31">
    <cfRule type="cellIs" dxfId="302" priority="68" operator="equal">
      <formula>"Omitted"</formula>
    </cfRule>
  </conditionalFormatting>
  <conditionalFormatting sqref="Q33:Q34">
    <cfRule type="cellIs" dxfId="301" priority="67" operator="equal">
      <formula>"Omitted"</formula>
    </cfRule>
  </conditionalFormatting>
  <conditionalFormatting sqref="Q33:Q34">
    <cfRule type="cellIs" dxfId="300" priority="66" operator="equal">
      <formula>"Omitted"</formula>
    </cfRule>
  </conditionalFormatting>
  <conditionalFormatting sqref="T4:T5">
    <cfRule type="cellIs" dxfId="299" priority="65" operator="equal">
      <formula>"Omitted"</formula>
    </cfRule>
  </conditionalFormatting>
  <conditionalFormatting sqref="T7:T10">
    <cfRule type="cellIs" dxfId="298" priority="64" operator="equal">
      <formula>"Omitted"</formula>
    </cfRule>
  </conditionalFormatting>
  <conditionalFormatting sqref="T7:T10">
    <cfRule type="cellIs" dxfId="297" priority="63" operator="equal">
      <formula>"Omitted"</formula>
    </cfRule>
  </conditionalFormatting>
  <conditionalFormatting sqref="T12:T17">
    <cfRule type="cellIs" dxfId="296" priority="62" operator="equal">
      <formula>"Omitted"</formula>
    </cfRule>
  </conditionalFormatting>
  <conditionalFormatting sqref="T12:T17">
    <cfRule type="cellIs" dxfId="295" priority="61" operator="equal">
      <formula>"Omitted"</formula>
    </cfRule>
  </conditionalFormatting>
  <conditionalFormatting sqref="T19:T20">
    <cfRule type="cellIs" dxfId="294" priority="60" operator="equal">
      <formula>"Omitted"</formula>
    </cfRule>
  </conditionalFormatting>
  <conditionalFormatting sqref="T19:T20">
    <cfRule type="cellIs" dxfId="293" priority="59" operator="equal">
      <formula>"Omitted"</formula>
    </cfRule>
  </conditionalFormatting>
  <conditionalFormatting sqref="T22:T23">
    <cfRule type="cellIs" dxfId="292" priority="58" operator="equal">
      <formula>"Omitted"</formula>
    </cfRule>
  </conditionalFormatting>
  <conditionalFormatting sqref="T22:T23">
    <cfRule type="cellIs" dxfId="291" priority="57" operator="equal">
      <formula>"Omitted"</formula>
    </cfRule>
  </conditionalFormatting>
  <conditionalFormatting sqref="T25:T31">
    <cfRule type="cellIs" dxfId="290" priority="56" operator="equal">
      <formula>"Omitted"</formula>
    </cfRule>
  </conditionalFormatting>
  <conditionalFormatting sqref="T25:T31">
    <cfRule type="cellIs" dxfId="289" priority="55" operator="equal">
      <formula>"Omitted"</formula>
    </cfRule>
  </conditionalFormatting>
  <conditionalFormatting sqref="T33:T34">
    <cfRule type="cellIs" dxfId="288" priority="54" operator="equal">
      <formula>"Omitted"</formula>
    </cfRule>
  </conditionalFormatting>
  <conditionalFormatting sqref="T33:T34">
    <cfRule type="cellIs" dxfId="287" priority="53" operator="equal">
      <formula>"Omitted"</formula>
    </cfRule>
  </conditionalFormatting>
  <conditionalFormatting sqref="U4:U5">
    <cfRule type="cellIs" dxfId="286" priority="52" operator="equal">
      <formula>"Omitted"</formula>
    </cfRule>
  </conditionalFormatting>
  <conditionalFormatting sqref="U7:U10">
    <cfRule type="cellIs" dxfId="285" priority="51" operator="equal">
      <formula>"Omitted"</formula>
    </cfRule>
  </conditionalFormatting>
  <conditionalFormatting sqref="U7:U10">
    <cfRule type="cellIs" dxfId="284" priority="50" operator="equal">
      <formula>"Omitted"</formula>
    </cfRule>
  </conditionalFormatting>
  <conditionalFormatting sqref="U12:U17">
    <cfRule type="cellIs" dxfId="283" priority="49" operator="equal">
      <formula>"Omitted"</formula>
    </cfRule>
  </conditionalFormatting>
  <conditionalFormatting sqref="U12:U17">
    <cfRule type="cellIs" dxfId="282" priority="48" operator="equal">
      <formula>"Omitted"</formula>
    </cfRule>
  </conditionalFormatting>
  <conditionalFormatting sqref="U19:U20">
    <cfRule type="cellIs" dxfId="281" priority="47" operator="equal">
      <formula>"Omitted"</formula>
    </cfRule>
  </conditionalFormatting>
  <conditionalFormatting sqref="U19:U20">
    <cfRule type="cellIs" dxfId="280" priority="46" operator="equal">
      <formula>"Omitted"</formula>
    </cfRule>
  </conditionalFormatting>
  <conditionalFormatting sqref="U22:U23">
    <cfRule type="cellIs" dxfId="279" priority="45" operator="equal">
      <formula>"Omitted"</formula>
    </cfRule>
  </conditionalFormatting>
  <conditionalFormatting sqref="U22:U23">
    <cfRule type="cellIs" dxfId="278" priority="44" operator="equal">
      <formula>"Omitted"</formula>
    </cfRule>
  </conditionalFormatting>
  <conditionalFormatting sqref="U25:U31">
    <cfRule type="cellIs" dxfId="277" priority="43" operator="equal">
      <formula>"Omitted"</formula>
    </cfRule>
  </conditionalFormatting>
  <conditionalFormatting sqref="U25:U31">
    <cfRule type="cellIs" dxfId="276" priority="42" operator="equal">
      <formula>"Omitted"</formula>
    </cfRule>
  </conditionalFormatting>
  <conditionalFormatting sqref="U33:U34">
    <cfRule type="cellIs" dxfId="275" priority="41" operator="equal">
      <formula>"Omitted"</formula>
    </cfRule>
  </conditionalFormatting>
  <conditionalFormatting sqref="U33:U34">
    <cfRule type="cellIs" dxfId="274" priority="40" operator="equal">
      <formula>"Omitted"</formula>
    </cfRule>
  </conditionalFormatting>
  <conditionalFormatting sqref="V4:V5">
    <cfRule type="cellIs" dxfId="273" priority="39" operator="equal">
      <formula>"Omitted"</formula>
    </cfRule>
  </conditionalFormatting>
  <conditionalFormatting sqref="V7:V10">
    <cfRule type="cellIs" dxfId="272" priority="38" operator="equal">
      <formula>"Omitted"</formula>
    </cfRule>
  </conditionalFormatting>
  <conditionalFormatting sqref="V7:V10">
    <cfRule type="cellIs" dxfId="271" priority="37" operator="equal">
      <formula>"Omitted"</formula>
    </cfRule>
  </conditionalFormatting>
  <conditionalFormatting sqref="V12:V17">
    <cfRule type="cellIs" dxfId="270" priority="36" operator="equal">
      <formula>"Omitted"</formula>
    </cfRule>
  </conditionalFormatting>
  <conditionalFormatting sqref="V12:V17">
    <cfRule type="cellIs" dxfId="269" priority="35" operator="equal">
      <formula>"Omitted"</formula>
    </cfRule>
  </conditionalFormatting>
  <conditionalFormatting sqref="V19:V20">
    <cfRule type="cellIs" dxfId="268" priority="34" operator="equal">
      <formula>"Omitted"</formula>
    </cfRule>
  </conditionalFormatting>
  <conditionalFormatting sqref="V19:V20">
    <cfRule type="cellIs" dxfId="267" priority="33" operator="equal">
      <formula>"Omitted"</formula>
    </cfRule>
  </conditionalFormatting>
  <conditionalFormatting sqref="V22:V23">
    <cfRule type="cellIs" dxfId="266" priority="32" operator="equal">
      <formula>"Omitted"</formula>
    </cfRule>
  </conditionalFormatting>
  <conditionalFormatting sqref="V22:V23">
    <cfRule type="cellIs" dxfId="265" priority="31" operator="equal">
      <formula>"Omitted"</formula>
    </cfRule>
  </conditionalFormatting>
  <conditionalFormatting sqref="V25:V31">
    <cfRule type="cellIs" dxfId="264" priority="30" operator="equal">
      <formula>"Omitted"</formula>
    </cfRule>
  </conditionalFormatting>
  <conditionalFormatting sqref="V25:V31">
    <cfRule type="cellIs" dxfId="263" priority="29" operator="equal">
      <formula>"Omitted"</formula>
    </cfRule>
  </conditionalFormatting>
  <conditionalFormatting sqref="V33:V34">
    <cfRule type="cellIs" dxfId="262" priority="28" operator="equal">
      <formula>"Omitted"</formula>
    </cfRule>
  </conditionalFormatting>
  <conditionalFormatting sqref="V33:V34">
    <cfRule type="cellIs" dxfId="261" priority="27" operator="equal">
      <formula>"Omitted"</formula>
    </cfRule>
  </conditionalFormatting>
  <conditionalFormatting sqref="W4:W5">
    <cfRule type="cellIs" dxfId="260" priority="26" operator="equal">
      <formula>"Omitted"</formula>
    </cfRule>
  </conditionalFormatting>
  <conditionalFormatting sqref="W7:W10">
    <cfRule type="cellIs" dxfId="259" priority="25" operator="equal">
      <formula>"Omitted"</formula>
    </cfRule>
  </conditionalFormatting>
  <conditionalFormatting sqref="W7:W10">
    <cfRule type="cellIs" dxfId="258" priority="24" operator="equal">
      <formula>"Omitted"</formula>
    </cfRule>
  </conditionalFormatting>
  <conditionalFormatting sqref="W12:W17">
    <cfRule type="cellIs" dxfId="257" priority="23" operator="equal">
      <formula>"Omitted"</formula>
    </cfRule>
  </conditionalFormatting>
  <conditionalFormatting sqref="W12:W17">
    <cfRule type="cellIs" dxfId="256" priority="22" operator="equal">
      <formula>"Omitted"</formula>
    </cfRule>
  </conditionalFormatting>
  <conditionalFormatting sqref="W19:W20">
    <cfRule type="cellIs" dxfId="255" priority="21" operator="equal">
      <formula>"Omitted"</formula>
    </cfRule>
  </conditionalFormatting>
  <conditionalFormatting sqref="W19:W20">
    <cfRule type="cellIs" dxfId="254" priority="20" operator="equal">
      <formula>"Omitted"</formula>
    </cfRule>
  </conditionalFormatting>
  <conditionalFormatting sqref="W22:W23">
    <cfRule type="cellIs" dxfId="253" priority="19" operator="equal">
      <formula>"Omitted"</formula>
    </cfRule>
  </conditionalFormatting>
  <conditionalFormatting sqref="W22:W23">
    <cfRule type="cellIs" dxfId="252" priority="18" operator="equal">
      <formula>"Omitted"</formula>
    </cfRule>
  </conditionalFormatting>
  <conditionalFormatting sqref="W25:W31">
    <cfRule type="cellIs" dxfId="251" priority="17" operator="equal">
      <formula>"Omitted"</formula>
    </cfRule>
  </conditionalFormatting>
  <conditionalFormatting sqref="W25:W31">
    <cfRule type="cellIs" dxfId="250" priority="16" operator="equal">
      <formula>"Omitted"</formula>
    </cfRule>
  </conditionalFormatting>
  <conditionalFormatting sqref="W33:W34">
    <cfRule type="cellIs" dxfId="249" priority="15" operator="equal">
      <formula>"Omitted"</formula>
    </cfRule>
  </conditionalFormatting>
  <conditionalFormatting sqref="W33:W34">
    <cfRule type="cellIs" dxfId="248" priority="14" operator="equal">
      <formula>"Omitted"</formula>
    </cfRule>
  </conditionalFormatting>
  <conditionalFormatting sqref="X4:X5">
    <cfRule type="cellIs" dxfId="247" priority="13" operator="equal">
      <formula>"Omitted"</formula>
    </cfRule>
  </conditionalFormatting>
  <conditionalFormatting sqref="X7:X10">
    <cfRule type="cellIs" dxfId="246" priority="12" operator="equal">
      <formula>"Omitted"</formula>
    </cfRule>
  </conditionalFormatting>
  <conditionalFormatting sqref="X7:X10">
    <cfRule type="cellIs" dxfId="245" priority="11" operator="equal">
      <formula>"Omitted"</formula>
    </cfRule>
  </conditionalFormatting>
  <conditionalFormatting sqref="X12:X17">
    <cfRule type="cellIs" dxfId="244" priority="10" operator="equal">
      <formula>"Omitted"</formula>
    </cfRule>
  </conditionalFormatting>
  <conditionalFormatting sqref="X12:X17">
    <cfRule type="cellIs" dxfId="243" priority="9" operator="equal">
      <formula>"Omitted"</formula>
    </cfRule>
  </conditionalFormatting>
  <conditionalFormatting sqref="X19:X20">
    <cfRule type="cellIs" dxfId="242" priority="8" operator="equal">
      <formula>"Omitted"</formula>
    </cfRule>
  </conditionalFormatting>
  <conditionalFormatting sqref="X19:X20">
    <cfRule type="cellIs" dxfId="241" priority="7" operator="equal">
      <formula>"Omitted"</formula>
    </cfRule>
  </conditionalFormatting>
  <conditionalFormatting sqref="X22:X23">
    <cfRule type="cellIs" dxfId="240" priority="6" operator="equal">
      <formula>"Omitted"</formula>
    </cfRule>
  </conditionalFormatting>
  <conditionalFormatting sqref="X22:X23">
    <cfRule type="cellIs" dxfId="239" priority="5" operator="equal">
      <formula>"Omitted"</formula>
    </cfRule>
  </conditionalFormatting>
  <conditionalFormatting sqref="X25:X31">
    <cfRule type="cellIs" dxfId="238" priority="4" operator="equal">
      <formula>"Omitted"</formula>
    </cfRule>
  </conditionalFormatting>
  <conditionalFormatting sqref="X25:X31">
    <cfRule type="cellIs" dxfId="237" priority="3" operator="equal">
      <formula>"Omitted"</formula>
    </cfRule>
  </conditionalFormatting>
  <conditionalFormatting sqref="X33:X34">
    <cfRule type="cellIs" dxfId="236" priority="2" operator="equal">
      <formula>"Omitted"</formula>
    </cfRule>
  </conditionalFormatting>
  <conditionalFormatting sqref="X33:X34">
    <cfRule type="cellIs" dxfId="235" priority="1" operator="equal">
      <formula>"Omitted"</formula>
    </cfRule>
  </conditionalFormatting>
  <dataValidations count="4">
    <dataValidation type="list" allowBlank="1" showInputMessage="1" showErrorMessage="1" sqref="H4:H34 I6:L6 I32:L32 I11:L11 I18:L18 I21:L21 I24:L24" xr:uid="{00000000-0002-0000-0700-000000000000}">
      <formula1>$AL$3:$AL$4</formula1>
    </dataValidation>
    <dataValidation type="list" allowBlank="1" showInputMessage="1" showErrorMessage="1" sqref="B11 B32 B24 B21 B18 B6" xr:uid="{00000000-0002-0000-0700-000001000000}">
      <formula1>$AA$3:$AA$518</formula1>
    </dataValidation>
    <dataValidation type="list" allowBlank="1" showInputMessage="1" showErrorMessage="1" sqref="B4:B5 B33:B34 B25:B31 B22:B23 B19:B20 B12:B17 B7:B10" xr:uid="{00000000-0002-0000-0700-000002000000}">
      <formula1>$AA$3:$AA$550</formula1>
    </dataValidation>
    <dataValidation type="list" allowBlank="1" showInputMessage="1" showErrorMessage="1" prompt="Choose if playing or not" sqref="G4:G34" xr:uid="{00000000-0002-0000-0700-000003000000}">
      <formula1>$AL$3:$AL$4</formula1>
    </dataValidation>
  </dataValidations>
  <pageMargins left="0.7" right="0.7" top="0.75" bottom="0.75" header="0.3" footer="0.3"/>
  <pageSetup paperSize="9" orientation="portrait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T546"/>
  <sheetViews>
    <sheetView zoomScale="85" zoomScaleNormal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O5" sqref="O5"/>
    </sheetView>
  </sheetViews>
  <sheetFormatPr defaultRowHeight="14.4"/>
  <cols>
    <col min="1" max="1" width="24.6640625" style="479" bestFit="1" customWidth="1"/>
    <col min="2" max="2" width="13.33203125" style="176" customWidth="1"/>
    <col min="3" max="4" width="8.6640625" style="176" bestFit="1" customWidth="1"/>
    <col min="5" max="5" width="8.109375" style="178" customWidth="1"/>
    <col min="6" max="6" width="7" style="176" bestFit="1" customWidth="1"/>
    <col min="7" max="7" width="7.88671875" style="176" bestFit="1" customWidth="1"/>
    <col min="8" max="8" width="7.5546875" style="176" bestFit="1" customWidth="1"/>
    <col min="9" max="9" width="7.109375" style="176" customWidth="1"/>
    <col min="10" max="10" width="10.88671875" style="176" customWidth="1"/>
    <col min="11" max="11" width="1.88671875" style="41" customWidth="1"/>
    <col min="12" max="12" width="7.33203125" style="182" customWidth="1"/>
    <col min="13" max="13" width="7.88671875" style="5" customWidth="1"/>
    <col min="14" max="14" width="2.33203125" customWidth="1"/>
    <col min="15" max="15" width="7.109375" bestFit="1" customWidth="1"/>
    <col min="16" max="16" width="10.44140625" bestFit="1" customWidth="1"/>
    <col min="17" max="17" width="7.33203125" style="191" customWidth="1"/>
    <col min="18" max="18" width="6.44140625" style="191" customWidth="1"/>
    <col min="19" max="19" width="7.109375" customWidth="1"/>
    <col min="20" max="20" width="7.33203125" customWidth="1"/>
    <col min="21" max="21" width="7.109375" customWidth="1"/>
    <col min="22" max="22" width="2.109375" customWidth="1"/>
    <col min="23" max="23" width="7.109375" bestFit="1" customWidth="1"/>
    <col min="25" max="25" width="7.33203125" customWidth="1"/>
    <col min="26" max="26" width="6.109375" customWidth="1"/>
    <col min="27" max="27" width="7.44140625" customWidth="1"/>
    <col min="28" max="28" width="8.109375" customWidth="1"/>
    <col min="29" max="29" width="8.44140625" customWidth="1"/>
    <col min="30" max="30" width="2.44140625" customWidth="1"/>
    <col min="31" max="31" width="8" style="334" bestFit="1" customWidth="1"/>
    <col min="32" max="32" width="9.88671875" style="335" bestFit="1" customWidth="1"/>
    <col min="33" max="33" width="6.6640625" style="336" customWidth="1"/>
    <col min="34" max="34" width="6" style="336" customWidth="1"/>
    <col min="35" max="35" width="8.5546875" style="336" bestFit="1" customWidth="1"/>
    <col min="36" max="36" width="7.109375" style="337" customWidth="1"/>
    <col min="37" max="37" width="9.109375" style="336"/>
    <col min="38" max="38" width="2.44140625" customWidth="1"/>
    <col min="39" max="39" width="8" style="305" bestFit="1" customWidth="1"/>
    <col min="40" max="40" width="9.109375" style="41"/>
    <col min="41" max="41" width="6.33203125" style="382" customWidth="1"/>
    <col min="42" max="42" width="5.33203125" style="382" bestFit="1" customWidth="1"/>
    <col min="43" max="43" width="8.5546875" style="382" bestFit="1" customWidth="1"/>
    <col min="44" max="44" width="5.88671875" style="396" bestFit="1" customWidth="1"/>
    <col min="45" max="45" width="9.5546875" style="41" bestFit="1" customWidth="1"/>
  </cols>
  <sheetData>
    <row r="1" spans="1:46" s="5" customFormat="1" ht="16.2" thickBot="1">
      <c r="A1" s="197" t="s">
        <v>1039</v>
      </c>
      <c r="B1" s="194"/>
      <c r="C1" s="194"/>
      <c r="D1" s="194"/>
      <c r="E1" s="194"/>
      <c r="F1" s="194"/>
      <c r="G1" s="194"/>
      <c r="H1" s="194"/>
      <c r="I1" s="194"/>
      <c r="J1" s="194"/>
      <c r="K1" s="195"/>
      <c r="L1" s="196"/>
      <c r="M1" s="195"/>
      <c r="O1" s="200" t="s">
        <v>810</v>
      </c>
      <c r="P1" s="198"/>
      <c r="Q1" s="199"/>
      <c r="R1" s="199"/>
      <c r="S1" s="198"/>
      <c r="T1" s="195"/>
      <c r="U1" s="195"/>
      <c r="W1" s="200" t="s">
        <v>854</v>
      </c>
      <c r="X1" s="198"/>
      <c r="Y1" s="199"/>
      <c r="Z1" s="199"/>
      <c r="AA1" s="198"/>
      <c r="AB1" s="195"/>
      <c r="AC1" s="195"/>
      <c r="AE1" s="340" t="s">
        <v>855</v>
      </c>
      <c r="AF1" s="341"/>
      <c r="AG1" s="342"/>
      <c r="AH1" s="342"/>
      <c r="AI1" s="342"/>
      <c r="AJ1" s="343"/>
      <c r="AK1" s="342"/>
      <c r="AM1" s="200" t="s">
        <v>870</v>
      </c>
      <c r="AN1" s="262"/>
      <c r="AO1" s="262"/>
      <c r="AP1" s="262"/>
      <c r="AQ1" s="378"/>
      <c r="AR1" s="391"/>
      <c r="AS1" s="379"/>
    </row>
    <row r="2" spans="1:46" s="64" customFormat="1" ht="43.2">
      <c r="A2" s="161" t="s">
        <v>0</v>
      </c>
      <c r="B2" s="162" t="s">
        <v>1036</v>
      </c>
      <c r="C2" s="162" t="s">
        <v>690</v>
      </c>
      <c r="D2" s="162" t="s">
        <v>691</v>
      </c>
      <c r="E2" s="162" t="s">
        <v>1038</v>
      </c>
      <c r="F2" s="163" t="s">
        <v>814</v>
      </c>
      <c r="G2" s="163" t="s">
        <v>1136</v>
      </c>
      <c r="H2" s="164" t="s">
        <v>811</v>
      </c>
      <c r="I2" s="164" t="s">
        <v>766</v>
      </c>
      <c r="J2" s="164" t="s">
        <v>1040</v>
      </c>
      <c r="K2" s="38"/>
      <c r="L2" s="164" t="s">
        <v>764</v>
      </c>
      <c r="M2" s="163" t="s">
        <v>765</v>
      </c>
      <c r="O2" s="162" t="s">
        <v>807</v>
      </c>
      <c r="P2" s="162" t="s">
        <v>848</v>
      </c>
      <c r="Q2" s="162" t="s">
        <v>849</v>
      </c>
      <c r="R2" s="201" t="s">
        <v>850</v>
      </c>
      <c r="S2" s="162" t="s">
        <v>808</v>
      </c>
      <c r="T2" s="164" t="s">
        <v>851</v>
      </c>
      <c r="U2" s="163" t="s">
        <v>852</v>
      </c>
      <c r="W2" s="162" t="s">
        <v>807</v>
      </c>
      <c r="X2" s="162" t="s">
        <v>853</v>
      </c>
      <c r="Y2" s="162" t="s">
        <v>849</v>
      </c>
      <c r="Z2" s="201" t="s">
        <v>850</v>
      </c>
      <c r="AA2" s="162" t="s">
        <v>808</v>
      </c>
      <c r="AB2" s="164" t="s">
        <v>851</v>
      </c>
      <c r="AC2" s="163" t="s">
        <v>852</v>
      </c>
      <c r="AE2" s="344" t="s">
        <v>807</v>
      </c>
      <c r="AF2" s="345" t="s">
        <v>868</v>
      </c>
      <c r="AG2" s="346" t="s">
        <v>856</v>
      </c>
      <c r="AH2" s="347" t="s">
        <v>824</v>
      </c>
      <c r="AI2" s="346" t="s">
        <v>808</v>
      </c>
      <c r="AJ2" s="348" t="s">
        <v>851</v>
      </c>
      <c r="AK2" s="346" t="s">
        <v>867</v>
      </c>
      <c r="AM2" s="344" t="s">
        <v>807</v>
      </c>
      <c r="AN2" s="345" t="s">
        <v>875</v>
      </c>
      <c r="AO2" s="346" t="s">
        <v>856</v>
      </c>
      <c r="AP2" s="347" t="s">
        <v>824</v>
      </c>
      <c r="AQ2" s="346" t="s">
        <v>808</v>
      </c>
      <c r="AR2" s="392" t="s">
        <v>851</v>
      </c>
      <c r="AS2" s="346" t="s">
        <v>867</v>
      </c>
    </row>
    <row r="3" spans="1:46" s="6" customFormat="1" ht="15.6">
      <c r="A3" s="165" t="s">
        <v>692</v>
      </c>
      <c r="B3" s="166"/>
      <c r="C3" s="167"/>
      <c r="D3" s="167"/>
      <c r="E3" s="177"/>
      <c r="F3" s="88"/>
      <c r="G3" s="88"/>
      <c r="H3" s="168"/>
      <c r="I3" s="168"/>
      <c r="J3" s="169">
        <v>164600</v>
      </c>
      <c r="K3" s="85"/>
      <c r="L3" s="183"/>
      <c r="M3" s="184"/>
      <c r="O3" s="202"/>
      <c r="P3" s="202"/>
      <c r="Q3" s="203"/>
      <c r="R3" s="203"/>
      <c r="S3" s="202"/>
      <c r="T3" s="202"/>
      <c r="U3" s="202"/>
      <c r="W3" s="328"/>
      <c r="X3" s="328"/>
      <c r="Y3" s="328"/>
      <c r="Z3" s="328"/>
      <c r="AA3" s="328"/>
      <c r="AB3" s="328"/>
      <c r="AC3" s="328"/>
      <c r="AE3" s="349"/>
      <c r="AF3" s="350"/>
      <c r="AG3" s="351"/>
      <c r="AH3" s="351"/>
      <c r="AI3" s="351"/>
      <c r="AJ3" s="352"/>
      <c r="AK3" s="351"/>
      <c r="AM3" s="309"/>
      <c r="AN3" s="86"/>
      <c r="AO3" s="380"/>
      <c r="AP3" s="380"/>
      <c r="AQ3" s="380"/>
      <c r="AR3" s="393"/>
      <c r="AS3" s="380"/>
    </row>
    <row r="4" spans="1:46" s="6" customFormat="1" ht="15.6">
      <c r="A4" s="477" t="s">
        <v>444</v>
      </c>
      <c r="B4" s="204" t="s">
        <v>22</v>
      </c>
      <c r="C4" s="204" t="s">
        <v>6</v>
      </c>
      <c r="D4" s="204" t="s">
        <v>3</v>
      </c>
      <c r="E4" s="465">
        <v>4</v>
      </c>
      <c r="F4" s="461">
        <v>24.25</v>
      </c>
      <c r="G4" s="461">
        <v>66.5</v>
      </c>
      <c r="H4" s="462">
        <v>0.36466165413533835</v>
      </c>
      <c r="I4" s="462">
        <v>0</v>
      </c>
      <c r="J4" s="473">
        <v>215200</v>
      </c>
      <c r="K4" s="466"/>
      <c r="L4" s="461">
        <v>0</v>
      </c>
      <c r="M4" s="461" t="s">
        <v>693</v>
      </c>
      <c r="O4" s="204"/>
      <c r="P4" s="169"/>
      <c r="Q4" s="205"/>
      <c r="R4" s="205"/>
      <c r="S4" s="205"/>
      <c r="T4" s="206"/>
      <c r="U4" s="206"/>
      <c r="W4" s="324"/>
      <c r="X4" s="329"/>
      <c r="Y4" s="324"/>
      <c r="Z4" s="324"/>
      <c r="AA4" s="324"/>
      <c r="AB4" s="324"/>
      <c r="AC4" s="324"/>
      <c r="AE4" s="353"/>
      <c r="AF4" s="354"/>
      <c r="AG4" s="355"/>
      <c r="AH4" s="355"/>
      <c r="AI4" s="355"/>
      <c r="AJ4" s="356"/>
      <c r="AK4" s="355"/>
      <c r="AM4" s="86"/>
      <c r="AN4" s="86"/>
      <c r="AO4" s="380"/>
      <c r="AP4" s="380"/>
      <c r="AQ4" s="380"/>
      <c r="AR4" s="393"/>
      <c r="AS4" s="380"/>
      <c r="AT4" s="86" t="s">
        <v>444</v>
      </c>
    </row>
    <row r="5" spans="1:46" s="6" customFormat="1" ht="15.6">
      <c r="A5" s="477" t="s">
        <v>445</v>
      </c>
      <c r="B5" s="204" t="s">
        <v>23</v>
      </c>
      <c r="C5" s="204" t="s">
        <v>6</v>
      </c>
      <c r="D5" s="204"/>
      <c r="E5" s="465">
        <v>24</v>
      </c>
      <c r="F5" s="461">
        <v>52.041666666666664</v>
      </c>
      <c r="G5" s="461">
        <v>80.333333333333329</v>
      </c>
      <c r="H5" s="462">
        <v>0.64782157676348551</v>
      </c>
      <c r="I5" s="462">
        <v>0.55448275862068963</v>
      </c>
      <c r="J5" s="473">
        <v>461900</v>
      </c>
      <c r="K5" s="466"/>
      <c r="L5" s="461">
        <v>44.666666666666664</v>
      </c>
      <c r="M5" s="461">
        <v>80.555555555555557</v>
      </c>
      <c r="O5" s="204"/>
      <c r="P5" s="169"/>
      <c r="Q5" s="205"/>
      <c r="R5" s="205"/>
      <c r="S5" s="205"/>
      <c r="T5" s="206"/>
      <c r="U5" s="206"/>
      <c r="W5" s="324"/>
      <c r="X5" s="325"/>
      <c r="Y5" s="326"/>
      <c r="Z5" s="326"/>
      <c r="AA5" s="326"/>
      <c r="AB5" s="327"/>
      <c r="AC5" s="327"/>
      <c r="AE5" s="353"/>
      <c r="AF5" s="354"/>
      <c r="AG5" s="355"/>
      <c r="AH5" s="355"/>
      <c r="AI5" s="355"/>
      <c r="AJ5" s="356"/>
      <c r="AK5" s="355"/>
      <c r="AM5" s="86"/>
      <c r="AN5" s="86"/>
      <c r="AO5" s="380"/>
      <c r="AP5" s="380"/>
      <c r="AQ5" s="380"/>
      <c r="AR5" s="393"/>
      <c r="AS5" s="380"/>
      <c r="AT5" s="86" t="s">
        <v>644</v>
      </c>
    </row>
    <row r="6" spans="1:46" s="6" customFormat="1" ht="15.6">
      <c r="A6" s="477" t="s">
        <v>610</v>
      </c>
      <c r="B6" s="204" t="s">
        <v>105</v>
      </c>
      <c r="C6" s="204" t="s">
        <v>8</v>
      </c>
      <c r="D6" s="204" t="s">
        <v>14</v>
      </c>
      <c r="E6" s="465">
        <v>17</v>
      </c>
      <c r="F6" s="461">
        <v>39.294117647058826</v>
      </c>
      <c r="G6" s="461">
        <v>59</v>
      </c>
      <c r="H6" s="462">
        <v>0.66600199401794613</v>
      </c>
      <c r="I6" s="462">
        <v>1.106951871657754</v>
      </c>
      <c r="J6" s="473">
        <v>348700</v>
      </c>
      <c r="K6" s="466"/>
      <c r="L6" s="461">
        <v>51.75</v>
      </c>
      <c r="M6" s="461">
        <v>46.75</v>
      </c>
      <c r="O6" s="204"/>
      <c r="P6" s="169"/>
      <c r="Q6" s="205"/>
      <c r="R6" s="205"/>
      <c r="S6" s="205"/>
      <c r="T6" s="206"/>
      <c r="U6" s="206"/>
      <c r="W6" s="324"/>
      <c r="X6" s="329"/>
      <c r="Y6" s="324"/>
      <c r="Z6" s="324"/>
      <c r="AA6" s="324"/>
      <c r="AB6" s="324"/>
      <c r="AC6" s="324"/>
      <c r="AE6" s="353"/>
      <c r="AF6" s="354"/>
      <c r="AG6" s="355"/>
      <c r="AH6" s="355"/>
      <c r="AI6" s="355"/>
      <c r="AJ6" s="356"/>
      <c r="AK6" s="355"/>
      <c r="AM6" s="86"/>
      <c r="AN6" s="86"/>
      <c r="AO6" s="380"/>
      <c r="AP6" s="380"/>
      <c r="AQ6" s="380"/>
      <c r="AR6" s="393"/>
      <c r="AS6" s="380"/>
      <c r="AT6" s="86" t="s">
        <v>445</v>
      </c>
    </row>
    <row r="7" spans="1:46" s="6" customFormat="1" ht="17.25" customHeight="1">
      <c r="A7" s="477" t="s">
        <v>85</v>
      </c>
      <c r="B7" s="204" t="s">
        <v>58</v>
      </c>
      <c r="C7" s="204" t="s">
        <v>14</v>
      </c>
      <c r="D7" s="204"/>
      <c r="E7" s="465">
        <v>24</v>
      </c>
      <c r="F7" s="461">
        <v>48.166666666666664</v>
      </c>
      <c r="G7" s="461">
        <v>42.208333333333336</v>
      </c>
      <c r="H7" s="462">
        <v>1.1411648568608095</v>
      </c>
      <c r="I7" s="462">
        <v>0.94854586129753915</v>
      </c>
      <c r="J7" s="473">
        <v>427500</v>
      </c>
      <c r="K7" s="466"/>
      <c r="L7" s="461">
        <v>0</v>
      </c>
      <c r="M7" s="461">
        <v>0</v>
      </c>
      <c r="O7" s="204"/>
      <c r="P7" s="169"/>
      <c r="Q7" s="205"/>
      <c r="R7" s="205"/>
      <c r="S7" s="205"/>
      <c r="T7" s="206"/>
      <c r="U7" s="206"/>
      <c r="W7" s="324"/>
      <c r="X7" s="329"/>
      <c r="Y7" s="324"/>
      <c r="Z7" s="324"/>
      <c r="AA7" s="324"/>
      <c r="AB7" s="324"/>
      <c r="AC7" s="324"/>
      <c r="AE7" s="353"/>
      <c r="AF7" s="354"/>
      <c r="AG7" s="355"/>
      <c r="AH7" s="355"/>
      <c r="AI7" s="355"/>
      <c r="AJ7" s="356"/>
      <c r="AK7" s="355"/>
      <c r="AM7" s="86"/>
      <c r="AN7" s="86"/>
      <c r="AO7" s="380"/>
      <c r="AP7" s="380"/>
      <c r="AQ7" s="380"/>
      <c r="AR7" s="393"/>
      <c r="AS7" s="380"/>
      <c r="AT7" s="86" t="s">
        <v>610</v>
      </c>
    </row>
    <row r="8" spans="1:46" s="6" customFormat="1" ht="15.6">
      <c r="A8" s="477" t="s">
        <v>394</v>
      </c>
      <c r="B8" s="204" t="s">
        <v>58</v>
      </c>
      <c r="C8" s="204" t="s">
        <v>6</v>
      </c>
      <c r="D8" s="204"/>
      <c r="E8" s="465">
        <v>12</v>
      </c>
      <c r="F8" s="461">
        <v>53</v>
      </c>
      <c r="G8" s="461">
        <v>71</v>
      </c>
      <c r="H8" s="462">
        <v>0.74647887323943662</v>
      </c>
      <c r="I8" s="462">
        <v>0.72531418312387796</v>
      </c>
      <c r="J8" s="473">
        <v>470400</v>
      </c>
      <c r="K8" s="466"/>
      <c r="L8" s="461">
        <v>55.090909090909093</v>
      </c>
      <c r="M8" s="461">
        <v>75.954545454545453</v>
      </c>
      <c r="O8" s="204"/>
      <c r="P8" s="169"/>
      <c r="Q8" s="205"/>
      <c r="R8" s="205"/>
      <c r="S8" s="205"/>
      <c r="T8" s="206"/>
      <c r="U8" s="206"/>
      <c r="W8" s="324"/>
      <c r="X8" s="329"/>
      <c r="Y8" s="324"/>
      <c r="Z8" s="324"/>
      <c r="AA8" s="324"/>
      <c r="AB8" s="324"/>
      <c r="AC8" s="324"/>
      <c r="AE8" s="353"/>
      <c r="AF8" s="354"/>
      <c r="AG8" s="355"/>
      <c r="AH8" s="355"/>
      <c r="AI8" s="355"/>
      <c r="AJ8" s="356"/>
      <c r="AK8" s="355"/>
      <c r="AM8" s="86"/>
      <c r="AN8" s="86"/>
      <c r="AO8" s="380"/>
      <c r="AP8" s="380"/>
      <c r="AQ8" s="380"/>
      <c r="AR8" s="393"/>
      <c r="AS8" s="380"/>
      <c r="AT8" s="86" t="s">
        <v>694</v>
      </c>
    </row>
    <row r="9" spans="1:46" s="6" customFormat="1" ht="15.6">
      <c r="A9" s="477" t="s">
        <v>1041</v>
      </c>
      <c r="B9" s="204" t="s">
        <v>58</v>
      </c>
      <c r="C9" s="204" t="s">
        <v>14</v>
      </c>
      <c r="D9" s="204"/>
      <c r="E9" s="465">
        <v>7</v>
      </c>
      <c r="F9" s="461">
        <v>14.142857142857142</v>
      </c>
      <c r="G9" s="461">
        <v>17.142857142857142</v>
      </c>
      <c r="H9" s="462">
        <v>0.82499999999999996</v>
      </c>
      <c r="I9" s="462">
        <v>0.86234817813765186</v>
      </c>
      <c r="J9" s="473">
        <v>215800</v>
      </c>
      <c r="K9" s="466"/>
      <c r="L9" s="461">
        <v>17.75</v>
      </c>
      <c r="M9" s="461">
        <v>20.583333333333332</v>
      </c>
      <c r="O9" s="204"/>
      <c r="P9" s="169"/>
      <c r="Q9" s="205"/>
      <c r="R9" s="205"/>
      <c r="S9" s="205"/>
      <c r="T9" s="206"/>
      <c r="U9" s="206"/>
      <c r="W9" s="324"/>
      <c r="X9" s="329"/>
      <c r="Y9" s="324"/>
      <c r="Z9" s="324"/>
      <c r="AA9" s="324"/>
      <c r="AB9" s="324"/>
      <c r="AC9" s="324"/>
      <c r="AE9" s="353"/>
      <c r="AF9" s="354"/>
      <c r="AG9" s="355"/>
      <c r="AH9" s="355"/>
      <c r="AI9" s="355"/>
      <c r="AJ9" s="356"/>
      <c r="AK9" s="355"/>
      <c r="AM9" s="86"/>
      <c r="AN9" s="86"/>
      <c r="AO9" s="380"/>
      <c r="AP9" s="380"/>
      <c r="AQ9" s="380"/>
      <c r="AR9" s="393"/>
      <c r="AS9" s="380"/>
      <c r="AT9" s="86" t="s">
        <v>394</v>
      </c>
    </row>
    <row r="10" spans="1:46" s="6" customFormat="1" ht="15.6">
      <c r="A10" s="477" t="s">
        <v>447</v>
      </c>
      <c r="B10" s="204" t="s">
        <v>24</v>
      </c>
      <c r="C10" s="204" t="s">
        <v>14</v>
      </c>
      <c r="D10" s="204" t="s">
        <v>8</v>
      </c>
      <c r="E10" s="465">
        <v>15</v>
      </c>
      <c r="F10" s="461">
        <v>38.200000000000003</v>
      </c>
      <c r="G10" s="461">
        <v>46.266666666666666</v>
      </c>
      <c r="H10" s="462">
        <v>0.82564841498559083</v>
      </c>
      <c r="I10" s="462">
        <v>0.80844155844155841</v>
      </c>
      <c r="J10" s="473">
        <v>339000</v>
      </c>
      <c r="K10" s="466"/>
      <c r="L10" s="461">
        <v>31.125</v>
      </c>
      <c r="M10" s="461">
        <v>38.5</v>
      </c>
      <c r="O10" s="204"/>
      <c r="P10" s="169"/>
      <c r="Q10" s="205"/>
      <c r="R10" s="205"/>
      <c r="S10" s="205"/>
      <c r="T10" s="206"/>
      <c r="U10" s="206"/>
      <c r="W10" s="324"/>
      <c r="X10" s="329"/>
      <c r="Y10" s="324"/>
      <c r="Z10" s="324"/>
      <c r="AA10" s="324"/>
      <c r="AB10" s="324"/>
      <c r="AC10" s="324"/>
      <c r="AE10" s="353"/>
      <c r="AF10" s="354"/>
      <c r="AG10" s="355"/>
      <c r="AH10" s="355"/>
      <c r="AI10" s="355"/>
      <c r="AJ10" s="356"/>
      <c r="AK10" s="355"/>
      <c r="AM10" s="86"/>
      <c r="AN10" s="86"/>
      <c r="AO10" s="380"/>
      <c r="AP10" s="380"/>
      <c r="AQ10" s="380"/>
      <c r="AR10" s="393"/>
      <c r="AS10" s="380"/>
      <c r="AT10" s="86" t="s">
        <v>314</v>
      </c>
    </row>
    <row r="11" spans="1:46" s="6" customFormat="1">
      <c r="A11" s="477" t="s">
        <v>387</v>
      </c>
      <c r="B11" s="204" t="s">
        <v>82</v>
      </c>
      <c r="C11" s="204" t="s">
        <v>14</v>
      </c>
      <c r="D11" s="204"/>
      <c r="E11" s="465">
        <v>23</v>
      </c>
      <c r="F11" s="461">
        <v>45.782608695652172</v>
      </c>
      <c r="G11" s="461">
        <v>37.130434782608695</v>
      </c>
      <c r="H11" s="462">
        <v>1.2330210772833723</v>
      </c>
      <c r="I11" s="462">
        <v>1.1435331230283912</v>
      </c>
      <c r="J11" s="473">
        <v>406300</v>
      </c>
      <c r="K11" s="467"/>
      <c r="L11" s="461">
        <v>42.647058823529413</v>
      </c>
      <c r="M11" s="461">
        <v>37.294117647058826</v>
      </c>
      <c r="O11" s="204"/>
      <c r="P11" s="169"/>
      <c r="Q11" s="205"/>
      <c r="R11" s="205"/>
      <c r="S11" s="205"/>
      <c r="T11" s="206"/>
      <c r="U11" s="206"/>
      <c r="W11" s="324"/>
      <c r="X11" s="325"/>
      <c r="Y11" s="326"/>
      <c r="Z11" s="326"/>
      <c r="AA11" s="326"/>
      <c r="AB11" s="327"/>
      <c r="AC11" s="327"/>
      <c r="AE11" s="353"/>
      <c r="AF11" s="354"/>
      <c r="AG11" s="355"/>
      <c r="AH11" s="355"/>
      <c r="AI11" s="355"/>
      <c r="AJ11" s="356"/>
      <c r="AK11" s="355"/>
      <c r="AM11" s="86"/>
      <c r="AN11" s="86"/>
      <c r="AO11" s="380"/>
      <c r="AP11" s="380"/>
      <c r="AQ11" s="380"/>
      <c r="AR11" s="393"/>
      <c r="AS11" s="380"/>
      <c r="AT11" s="86" t="s">
        <v>355</v>
      </c>
    </row>
    <row r="12" spans="1:46" s="6" customFormat="1">
      <c r="A12" s="477" t="s">
        <v>1042</v>
      </c>
      <c r="B12" s="204" t="s">
        <v>28</v>
      </c>
      <c r="C12" s="204" t="s">
        <v>14</v>
      </c>
      <c r="D12" s="204" t="s">
        <v>8</v>
      </c>
      <c r="E12" s="465">
        <v>1</v>
      </c>
      <c r="F12" s="461">
        <v>52</v>
      </c>
      <c r="G12" s="461">
        <v>32</v>
      </c>
      <c r="H12" s="462">
        <v>1.625</v>
      </c>
      <c r="I12" s="462"/>
      <c r="J12" s="473">
        <v>276900</v>
      </c>
      <c r="K12" s="467"/>
      <c r="L12" s="461"/>
      <c r="M12" s="461"/>
      <c r="O12" s="204"/>
      <c r="P12" s="169"/>
      <c r="Q12" s="205"/>
      <c r="R12" s="205"/>
      <c r="S12" s="205"/>
      <c r="T12" s="206"/>
      <c r="U12" s="206"/>
      <c r="W12" s="324"/>
      <c r="X12" s="329"/>
      <c r="Y12" s="324"/>
      <c r="Z12" s="324"/>
      <c r="AA12" s="324"/>
      <c r="AB12" s="324"/>
      <c r="AC12" s="324"/>
      <c r="AE12" s="353"/>
      <c r="AF12" s="354"/>
      <c r="AG12" s="355"/>
      <c r="AH12" s="355"/>
      <c r="AI12" s="355"/>
      <c r="AJ12" s="356"/>
      <c r="AK12" s="355"/>
      <c r="AM12" s="86"/>
      <c r="AN12" s="86"/>
      <c r="AO12" s="380"/>
      <c r="AP12" s="380"/>
      <c r="AQ12" s="380"/>
      <c r="AR12" s="393"/>
      <c r="AS12" s="380"/>
      <c r="AT12" s="86" t="s">
        <v>447</v>
      </c>
    </row>
    <row r="13" spans="1:46" s="6" customFormat="1">
      <c r="A13" s="477" t="s">
        <v>448</v>
      </c>
      <c r="B13" s="204" t="s">
        <v>53</v>
      </c>
      <c r="C13" s="204" t="s">
        <v>6</v>
      </c>
      <c r="D13" s="204" t="s">
        <v>3</v>
      </c>
      <c r="E13" s="177">
        <v>0</v>
      </c>
      <c r="F13" s="461">
        <v>0</v>
      </c>
      <c r="G13" s="461"/>
      <c r="H13" s="462">
        <v>0</v>
      </c>
      <c r="I13" s="462">
        <v>0</v>
      </c>
      <c r="J13" s="473">
        <v>164600</v>
      </c>
      <c r="K13" s="467"/>
      <c r="L13" s="461">
        <v>0</v>
      </c>
      <c r="M13" s="461" t="s">
        <v>693</v>
      </c>
      <c r="O13" s="204"/>
      <c r="P13" s="169"/>
      <c r="Q13" s="205"/>
      <c r="R13" s="205"/>
      <c r="S13" s="205"/>
      <c r="T13" s="206"/>
      <c r="U13" s="206"/>
      <c r="W13" s="324"/>
      <c r="X13" s="329"/>
      <c r="Y13" s="324"/>
      <c r="Z13" s="324"/>
      <c r="AA13" s="324"/>
      <c r="AB13" s="324"/>
      <c r="AC13" s="324"/>
      <c r="AE13" s="353"/>
      <c r="AF13" s="354"/>
      <c r="AG13" s="355"/>
      <c r="AH13" s="355"/>
      <c r="AI13" s="355"/>
      <c r="AJ13" s="356"/>
      <c r="AK13" s="355"/>
      <c r="AM13" s="86"/>
      <c r="AN13" s="86"/>
      <c r="AO13" s="380"/>
      <c r="AP13" s="380"/>
      <c r="AQ13" s="380"/>
      <c r="AR13" s="393"/>
      <c r="AS13" s="380"/>
      <c r="AT13" s="86" t="s">
        <v>387</v>
      </c>
    </row>
    <row r="14" spans="1:46" s="6" customFormat="1" ht="14.25" customHeight="1">
      <c r="A14" s="477" t="s">
        <v>1043</v>
      </c>
      <c r="B14" s="204" t="s">
        <v>31</v>
      </c>
      <c r="C14" s="204" t="s">
        <v>6</v>
      </c>
      <c r="D14" s="204" t="s">
        <v>8</v>
      </c>
      <c r="E14" s="177"/>
      <c r="F14" s="461"/>
      <c r="G14" s="461"/>
      <c r="H14" s="462"/>
      <c r="I14" s="462"/>
      <c r="J14" s="473">
        <v>164600</v>
      </c>
      <c r="K14" s="467"/>
      <c r="L14" s="461"/>
      <c r="M14" s="461"/>
      <c r="O14" s="204"/>
      <c r="P14" s="169"/>
      <c r="Q14" s="205"/>
      <c r="R14" s="205"/>
      <c r="S14" s="205"/>
      <c r="T14" s="206"/>
      <c r="U14" s="206"/>
      <c r="W14" s="324"/>
      <c r="X14" s="325"/>
      <c r="Y14" s="326"/>
      <c r="Z14" s="326"/>
      <c r="AA14" s="326"/>
      <c r="AB14" s="327"/>
      <c r="AC14" s="327"/>
      <c r="AE14" s="353"/>
      <c r="AF14" s="354"/>
      <c r="AG14" s="355"/>
      <c r="AH14" s="355"/>
      <c r="AI14" s="355"/>
      <c r="AJ14" s="356"/>
      <c r="AK14" s="355"/>
      <c r="AM14" s="86"/>
      <c r="AN14" s="86"/>
      <c r="AO14" s="380"/>
      <c r="AP14" s="380"/>
      <c r="AQ14" s="380"/>
      <c r="AR14" s="393"/>
      <c r="AS14" s="380"/>
      <c r="AT14" s="86" t="s">
        <v>448</v>
      </c>
    </row>
    <row r="15" spans="1:46" s="6" customFormat="1" ht="14.25" customHeight="1">
      <c r="A15" s="477" t="s">
        <v>608</v>
      </c>
      <c r="B15" s="204" t="s">
        <v>106</v>
      </c>
      <c r="C15" s="204" t="s">
        <v>8</v>
      </c>
      <c r="D15" s="204"/>
      <c r="E15" s="465">
        <v>10</v>
      </c>
      <c r="F15" s="461">
        <v>34.799999999999997</v>
      </c>
      <c r="G15" s="461">
        <v>28.9</v>
      </c>
      <c r="H15" s="462">
        <v>1.2041522491349481</v>
      </c>
      <c r="I15" s="462">
        <v>1.1581027667984189</v>
      </c>
      <c r="J15" s="473">
        <v>308800</v>
      </c>
      <c r="K15" s="467"/>
      <c r="L15" s="461">
        <v>29.3</v>
      </c>
      <c r="M15" s="461">
        <v>25.3</v>
      </c>
      <c r="O15" s="204"/>
      <c r="P15" s="169"/>
      <c r="Q15" s="205"/>
      <c r="R15" s="205"/>
      <c r="S15" s="205"/>
      <c r="T15" s="206"/>
      <c r="U15" s="206"/>
      <c r="W15" s="324"/>
      <c r="X15" s="329"/>
      <c r="Y15" s="324"/>
      <c r="Z15" s="324"/>
      <c r="AA15" s="324"/>
      <c r="AB15" s="324"/>
      <c r="AC15" s="324"/>
      <c r="AE15" s="353"/>
      <c r="AF15" s="354"/>
      <c r="AG15" s="355"/>
      <c r="AH15" s="355"/>
      <c r="AI15" s="355"/>
      <c r="AJ15" s="356"/>
      <c r="AK15" s="355"/>
      <c r="AM15" s="86"/>
      <c r="AN15" s="86"/>
      <c r="AO15" s="380"/>
      <c r="AP15" s="380"/>
      <c r="AQ15" s="380"/>
      <c r="AR15" s="393"/>
      <c r="AS15" s="380"/>
      <c r="AT15" s="86" t="s">
        <v>608</v>
      </c>
    </row>
    <row r="16" spans="1:46" s="6" customFormat="1">
      <c r="A16" s="468" t="s">
        <v>1044</v>
      </c>
      <c r="B16" s="204" t="s">
        <v>657</v>
      </c>
      <c r="C16" s="204" t="s">
        <v>3</v>
      </c>
      <c r="D16" s="204" t="s">
        <v>6</v>
      </c>
      <c r="E16" s="465"/>
      <c r="F16" s="461"/>
      <c r="G16" s="461"/>
      <c r="H16" s="462"/>
      <c r="I16" s="462"/>
      <c r="J16" s="473">
        <v>164600</v>
      </c>
      <c r="K16" s="467"/>
      <c r="L16" s="461"/>
      <c r="M16" s="461"/>
      <c r="O16" s="204"/>
      <c r="P16" s="169"/>
      <c r="Q16" s="205"/>
      <c r="R16" s="205"/>
      <c r="S16" s="205"/>
      <c r="T16" s="206"/>
      <c r="U16" s="206"/>
      <c r="W16" s="324"/>
      <c r="X16" s="329"/>
      <c r="Y16" s="324"/>
      <c r="Z16" s="324"/>
      <c r="AA16" s="324"/>
      <c r="AB16" s="324"/>
      <c r="AC16" s="324"/>
      <c r="AE16" s="353"/>
      <c r="AF16" s="354"/>
      <c r="AG16" s="355"/>
      <c r="AH16" s="355"/>
      <c r="AI16" s="355"/>
      <c r="AJ16" s="356"/>
      <c r="AK16" s="355"/>
      <c r="AM16" s="86"/>
      <c r="AN16" s="86"/>
      <c r="AO16" s="380"/>
      <c r="AP16" s="380"/>
      <c r="AQ16" s="380"/>
      <c r="AR16" s="393"/>
      <c r="AS16" s="380"/>
      <c r="AT16" s="86" t="s">
        <v>61</v>
      </c>
    </row>
    <row r="17" spans="1:46" s="6" customFormat="1">
      <c r="A17" s="477" t="s">
        <v>61</v>
      </c>
      <c r="B17" s="204" t="s">
        <v>53</v>
      </c>
      <c r="C17" s="204" t="s">
        <v>8</v>
      </c>
      <c r="D17" s="204" t="s">
        <v>14</v>
      </c>
      <c r="E17" s="465">
        <v>24</v>
      </c>
      <c r="F17" s="461">
        <v>37.5</v>
      </c>
      <c r="G17" s="461">
        <v>45.166666666666664</v>
      </c>
      <c r="H17" s="462">
        <v>0.8302583025830258</v>
      </c>
      <c r="I17" s="462">
        <v>0.99547511312217196</v>
      </c>
      <c r="J17" s="473">
        <v>332800</v>
      </c>
      <c r="K17" s="270"/>
      <c r="L17" s="461">
        <v>25.882352941176471</v>
      </c>
      <c r="M17" s="461">
        <v>26</v>
      </c>
      <c r="O17" s="204"/>
      <c r="P17" s="169"/>
      <c r="Q17" s="205"/>
      <c r="R17" s="205"/>
      <c r="S17" s="205"/>
      <c r="T17" s="206"/>
      <c r="U17" s="206"/>
      <c r="W17" s="324"/>
      <c r="X17" s="329"/>
      <c r="Y17" s="324"/>
      <c r="Z17" s="324"/>
      <c r="AA17" s="324"/>
      <c r="AB17" s="324"/>
      <c r="AC17" s="324"/>
      <c r="AE17" s="353"/>
      <c r="AF17" s="354"/>
      <c r="AG17" s="355"/>
      <c r="AH17" s="355"/>
      <c r="AI17" s="355"/>
      <c r="AJ17" s="356"/>
      <c r="AK17" s="355"/>
      <c r="AM17" s="86"/>
      <c r="AN17" s="86"/>
      <c r="AO17" s="380"/>
      <c r="AP17" s="380"/>
      <c r="AQ17" s="380"/>
      <c r="AR17" s="393"/>
      <c r="AS17" s="380"/>
      <c r="AT17" s="86" t="s">
        <v>441</v>
      </c>
    </row>
    <row r="18" spans="1:46" s="6" customFormat="1" ht="15.6">
      <c r="A18" s="477" t="s">
        <v>441</v>
      </c>
      <c r="B18" s="204" t="s">
        <v>23</v>
      </c>
      <c r="C18" s="204" t="s">
        <v>14</v>
      </c>
      <c r="D18" s="204" t="s">
        <v>8</v>
      </c>
      <c r="E18" s="465">
        <v>23</v>
      </c>
      <c r="F18" s="461">
        <v>40.391304347826086</v>
      </c>
      <c r="G18" s="461">
        <v>33.695652173913047</v>
      </c>
      <c r="H18" s="462">
        <v>1.1987096774193549</v>
      </c>
      <c r="I18" s="462">
        <v>1.3245192307692308</v>
      </c>
      <c r="J18" s="473">
        <v>358500</v>
      </c>
      <c r="K18" s="466"/>
      <c r="L18" s="461">
        <v>39.357142857142854</v>
      </c>
      <c r="M18" s="461">
        <v>29.714285714285712</v>
      </c>
      <c r="O18" s="204"/>
      <c r="P18" s="169"/>
      <c r="Q18" s="205"/>
      <c r="R18" s="205"/>
      <c r="S18" s="205"/>
      <c r="T18" s="206"/>
      <c r="U18" s="206"/>
      <c r="W18" s="324"/>
      <c r="X18" s="329"/>
      <c r="Y18" s="324"/>
      <c r="Z18" s="324"/>
      <c r="AA18" s="324"/>
      <c r="AB18" s="324"/>
      <c r="AC18" s="324"/>
      <c r="AE18" s="353"/>
      <c r="AF18" s="354"/>
      <c r="AG18" s="355"/>
      <c r="AH18" s="355"/>
      <c r="AI18" s="355"/>
      <c r="AJ18" s="356"/>
      <c r="AK18" s="355"/>
      <c r="AM18" s="86"/>
      <c r="AN18" s="86"/>
      <c r="AO18" s="380"/>
      <c r="AP18" s="380"/>
      <c r="AQ18" s="380"/>
      <c r="AR18" s="393"/>
      <c r="AS18" s="380"/>
      <c r="AT18" s="86" t="s">
        <v>225</v>
      </c>
    </row>
    <row r="19" spans="1:46" s="6" customFormat="1">
      <c r="A19" s="477" t="s">
        <v>225</v>
      </c>
      <c r="B19" s="204" t="s">
        <v>107</v>
      </c>
      <c r="C19" s="204" t="s">
        <v>8</v>
      </c>
      <c r="D19" s="204" t="s">
        <v>6</v>
      </c>
      <c r="E19" s="465">
        <v>23</v>
      </c>
      <c r="F19" s="461">
        <v>46.913043478260867</v>
      </c>
      <c r="G19" s="461">
        <v>77.434782608695656</v>
      </c>
      <c r="H19" s="462">
        <v>0.6058394160583942</v>
      </c>
      <c r="I19" s="462">
        <v>0.62319711538461542</v>
      </c>
      <c r="J19" s="473">
        <v>416400</v>
      </c>
      <c r="K19" s="467"/>
      <c r="L19" s="461">
        <v>47.136363636363633</v>
      </c>
      <c r="M19" s="461">
        <v>75.636363636363626</v>
      </c>
      <c r="O19" s="204"/>
      <c r="P19" s="169"/>
      <c r="Q19" s="205"/>
      <c r="R19" s="205"/>
      <c r="S19" s="205"/>
      <c r="T19" s="206"/>
      <c r="U19" s="206"/>
      <c r="W19" s="324"/>
      <c r="X19" s="329"/>
      <c r="Y19" s="324"/>
      <c r="Z19" s="324"/>
      <c r="AA19" s="324"/>
      <c r="AB19" s="324"/>
      <c r="AC19" s="324"/>
      <c r="AE19" s="353"/>
      <c r="AF19" s="354"/>
      <c r="AG19" s="355"/>
      <c r="AH19" s="355"/>
      <c r="AI19" s="355"/>
      <c r="AJ19" s="356"/>
      <c r="AK19" s="355"/>
      <c r="AM19" s="86"/>
      <c r="AN19" s="86"/>
      <c r="AO19" s="380"/>
      <c r="AP19" s="380"/>
      <c r="AQ19" s="380"/>
      <c r="AR19" s="393"/>
      <c r="AS19" s="380"/>
      <c r="AT19" s="86" t="s">
        <v>223</v>
      </c>
    </row>
    <row r="20" spans="1:46" s="6" customFormat="1" ht="15.6">
      <c r="A20" s="477" t="s">
        <v>223</v>
      </c>
      <c r="B20" s="204" t="s">
        <v>22</v>
      </c>
      <c r="C20" s="204" t="s">
        <v>1045</v>
      </c>
      <c r="D20" s="204"/>
      <c r="E20" s="465">
        <v>24</v>
      </c>
      <c r="F20" s="461">
        <v>43.125</v>
      </c>
      <c r="G20" s="461">
        <v>80.583333333333329</v>
      </c>
      <c r="H20" s="462">
        <v>0.5351602895553258</v>
      </c>
      <c r="I20" s="462">
        <v>0.56600910470409715</v>
      </c>
      <c r="J20" s="473">
        <v>382700</v>
      </c>
      <c r="K20" s="466"/>
      <c r="L20" s="461">
        <v>43.882352941176471</v>
      </c>
      <c r="M20" s="461">
        <v>77.529411764705884</v>
      </c>
      <c r="O20" s="204"/>
      <c r="P20" s="169"/>
      <c r="Q20" s="205"/>
      <c r="R20" s="205"/>
      <c r="S20" s="205"/>
      <c r="T20" s="206"/>
      <c r="U20" s="206"/>
      <c r="W20" s="324"/>
      <c r="X20" s="329"/>
      <c r="Y20" s="324"/>
      <c r="Z20" s="324"/>
      <c r="AA20" s="324"/>
      <c r="AB20" s="324"/>
      <c r="AC20" s="324"/>
      <c r="AE20" s="353"/>
      <c r="AF20" s="354"/>
      <c r="AG20" s="355"/>
      <c r="AH20" s="355"/>
      <c r="AI20" s="355"/>
      <c r="AJ20" s="356"/>
      <c r="AK20" s="355"/>
      <c r="AM20" s="86"/>
      <c r="AN20" s="86"/>
      <c r="AO20" s="380"/>
      <c r="AP20" s="380"/>
      <c r="AQ20" s="380"/>
      <c r="AR20" s="393"/>
      <c r="AS20" s="380"/>
      <c r="AT20" s="86" t="s">
        <v>695</v>
      </c>
    </row>
    <row r="21" spans="1:46" s="6" customFormat="1" ht="15.6">
      <c r="A21" s="477" t="s">
        <v>180</v>
      </c>
      <c r="B21" s="204" t="s">
        <v>82</v>
      </c>
      <c r="C21" s="204" t="s">
        <v>6</v>
      </c>
      <c r="D21" s="204"/>
      <c r="E21" s="465">
        <v>14</v>
      </c>
      <c r="F21" s="461">
        <v>42.428571428571431</v>
      </c>
      <c r="G21" s="461">
        <v>80</v>
      </c>
      <c r="H21" s="462">
        <v>0.53035714285714286</v>
      </c>
      <c r="I21" s="462">
        <v>0.46952595936794583</v>
      </c>
      <c r="J21" s="473">
        <v>376600</v>
      </c>
      <c r="K21" s="466"/>
      <c r="L21" s="461">
        <v>32</v>
      </c>
      <c r="M21" s="461">
        <v>68.153846153846146</v>
      </c>
      <c r="O21" s="204"/>
      <c r="P21" s="169"/>
      <c r="Q21" s="205"/>
      <c r="R21" s="205"/>
      <c r="S21" s="205"/>
      <c r="T21" s="206"/>
      <c r="U21" s="206"/>
      <c r="W21" s="324"/>
      <c r="X21" s="329"/>
      <c r="Y21" s="324"/>
      <c r="Z21" s="324"/>
      <c r="AA21" s="324"/>
      <c r="AB21" s="324"/>
      <c r="AC21" s="324"/>
      <c r="AE21" s="353"/>
      <c r="AF21" s="354"/>
      <c r="AG21" s="355"/>
      <c r="AH21" s="355"/>
      <c r="AI21" s="355"/>
      <c r="AJ21" s="356"/>
      <c r="AK21" s="355"/>
      <c r="AM21" s="86"/>
      <c r="AN21" s="86"/>
      <c r="AO21" s="380"/>
      <c r="AP21" s="380"/>
      <c r="AQ21" s="380"/>
      <c r="AR21" s="393"/>
      <c r="AS21" s="380"/>
      <c r="AT21" s="86" t="s">
        <v>274</v>
      </c>
    </row>
    <row r="22" spans="1:46" s="6" customFormat="1" ht="15.6">
      <c r="A22" s="477" t="s">
        <v>274</v>
      </c>
      <c r="B22" s="204" t="s">
        <v>105</v>
      </c>
      <c r="C22" s="204" t="s">
        <v>6</v>
      </c>
      <c r="D22" s="204"/>
      <c r="E22" s="465">
        <v>21</v>
      </c>
      <c r="F22" s="461">
        <v>38.666666666666664</v>
      </c>
      <c r="G22" s="461">
        <v>76.571428571428569</v>
      </c>
      <c r="H22" s="462">
        <v>0.50497512437810943</v>
      </c>
      <c r="I22" s="462">
        <v>0.58868404322949774</v>
      </c>
      <c r="J22" s="473">
        <v>343200</v>
      </c>
      <c r="K22" s="466"/>
      <c r="L22" s="461">
        <v>42.090909090909093</v>
      </c>
      <c r="M22" s="461">
        <v>71.500000000000014</v>
      </c>
      <c r="O22" s="204"/>
      <c r="P22" s="169"/>
      <c r="Q22" s="205"/>
      <c r="R22" s="205"/>
      <c r="S22" s="205"/>
      <c r="T22" s="206"/>
      <c r="U22" s="206"/>
      <c r="W22" s="324"/>
      <c r="X22" s="329"/>
      <c r="Y22" s="324"/>
      <c r="Z22" s="324"/>
      <c r="AA22" s="324"/>
      <c r="AB22" s="324"/>
      <c r="AC22" s="324"/>
      <c r="AE22" s="353"/>
      <c r="AF22" s="354"/>
      <c r="AG22" s="355"/>
      <c r="AH22" s="355"/>
      <c r="AI22" s="355"/>
      <c r="AJ22" s="356"/>
      <c r="AK22" s="355"/>
      <c r="AM22" s="86"/>
      <c r="AN22" s="86"/>
      <c r="AO22" s="380"/>
      <c r="AP22" s="380"/>
      <c r="AQ22" s="380"/>
      <c r="AR22" s="393"/>
      <c r="AS22" s="380"/>
      <c r="AT22" s="86" t="s">
        <v>785</v>
      </c>
    </row>
    <row r="23" spans="1:46" s="6" customFormat="1" ht="15" customHeight="1">
      <c r="A23" s="477" t="s">
        <v>400</v>
      </c>
      <c r="B23" s="204" t="s">
        <v>28</v>
      </c>
      <c r="C23" s="204" t="s">
        <v>8</v>
      </c>
      <c r="D23" s="204"/>
      <c r="E23" s="465">
        <v>22</v>
      </c>
      <c r="F23" s="461">
        <v>56.636363636363633</v>
      </c>
      <c r="G23" s="461">
        <v>55.727272727272727</v>
      </c>
      <c r="H23" s="462">
        <v>1.0163132137030995</v>
      </c>
      <c r="I23" s="462">
        <v>0.90461997019374063</v>
      </c>
      <c r="J23" s="473">
        <v>502600</v>
      </c>
      <c r="K23" s="467"/>
      <c r="L23" s="461">
        <v>67.444444444444443</v>
      </c>
      <c r="M23" s="461">
        <v>74.555555555555557</v>
      </c>
      <c r="O23" s="204"/>
      <c r="P23" s="169"/>
      <c r="Q23" s="205"/>
      <c r="R23" s="205"/>
      <c r="S23" s="205"/>
      <c r="T23" s="206"/>
      <c r="U23" s="206"/>
      <c r="W23" s="324"/>
      <c r="X23" s="329"/>
      <c r="Y23" s="324"/>
      <c r="Z23" s="324"/>
      <c r="AA23" s="324"/>
      <c r="AB23" s="324"/>
      <c r="AC23" s="324"/>
      <c r="AE23" s="353"/>
      <c r="AF23" s="354"/>
      <c r="AG23" s="355"/>
      <c r="AH23" s="355"/>
      <c r="AI23" s="355"/>
      <c r="AJ23" s="356"/>
      <c r="AK23" s="355"/>
      <c r="AM23" s="86"/>
      <c r="AN23" s="86"/>
      <c r="AO23" s="380"/>
      <c r="AP23" s="380"/>
      <c r="AQ23" s="380"/>
      <c r="AR23" s="393"/>
      <c r="AS23" s="380"/>
      <c r="AT23" s="86" t="s">
        <v>245</v>
      </c>
    </row>
    <row r="24" spans="1:46" s="6" customFormat="1">
      <c r="A24" s="477" t="s">
        <v>200</v>
      </c>
      <c r="B24" s="204" t="s">
        <v>22</v>
      </c>
      <c r="C24" s="204" t="s">
        <v>8</v>
      </c>
      <c r="D24" s="204" t="s">
        <v>14</v>
      </c>
      <c r="E24" s="465">
        <v>22</v>
      </c>
      <c r="F24" s="461">
        <v>34.81818181818182</v>
      </c>
      <c r="G24" s="461">
        <v>36.727272727272727</v>
      </c>
      <c r="H24" s="462">
        <v>0.94801980198019797</v>
      </c>
      <c r="I24" s="462">
        <v>0.88366013071895422</v>
      </c>
      <c r="J24" s="473">
        <v>309000</v>
      </c>
      <c r="K24" s="467"/>
      <c r="L24" s="461">
        <v>37.555555555555557</v>
      </c>
      <c r="M24" s="461">
        <v>42.5</v>
      </c>
      <c r="O24" s="204"/>
      <c r="P24" s="169"/>
      <c r="Q24" s="205"/>
      <c r="R24" s="205"/>
      <c r="S24" s="205"/>
      <c r="T24" s="206"/>
      <c r="U24" s="206"/>
      <c r="W24" s="324"/>
      <c r="X24" s="325"/>
      <c r="Y24" s="326"/>
      <c r="Z24" s="326"/>
      <c r="AA24" s="326"/>
      <c r="AB24" s="327"/>
      <c r="AC24" s="327"/>
      <c r="AE24" s="353"/>
      <c r="AF24" s="354"/>
      <c r="AG24" s="355"/>
      <c r="AH24" s="355"/>
      <c r="AI24" s="355"/>
      <c r="AJ24" s="356"/>
      <c r="AK24" s="355"/>
      <c r="AM24" s="86"/>
      <c r="AN24" s="86"/>
      <c r="AO24" s="380"/>
      <c r="AP24" s="380"/>
      <c r="AQ24" s="380"/>
      <c r="AR24" s="393"/>
      <c r="AS24" s="380"/>
      <c r="AT24" s="86" t="s">
        <v>199</v>
      </c>
    </row>
    <row r="25" spans="1:46" s="6" customFormat="1" ht="15.6">
      <c r="A25" s="477" t="s">
        <v>86</v>
      </c>
      <c r="B25" s="204" t="s">
        <v>105</v>
      </c>
      <c r="C25" s="204" t="s">
        <v>6</v>
      </c>
      <c r="D25" s="204" t="s">
        <v>3</v>
      </c>
      <c r="E25" s="465">
        <v>20</v>
      </c>
      <c r="F25" s="461">
        <v>32.950000000000003</v>
      </c>
      <c r="G25" s="461">
        <v>79.75</v>
      </c>
      <c r="H25" s="462">
        <v>0.41316614420062697</v>
      </c>
      <c r="I25" s="462">
        <v>0.55532212885154064</v>
      </c>
      <c r="J25" s="473">
        <v>292400</v>
      </c>
      <c r="K25" s="466"/>
      <c r="L25" s="461">
        <v>39.65</v>
      </c>
      <c r="M25" s="461">
        <v>71.399999999999991</v>
      </c>
      <c r="O25" s="204"/>
      <c r="P25" s="169"/>
      <c r="Q25" s="205"/>
      <c r="R25" s="205"/>
      <c r="S25" s="205"/>
      <c r="T25" s="206"/>
      <c r="U25" s="206"/>
      <c r="W25" s="324"/>
      <c r="X25" s="329"/>
      <c r="Y25" s="324"/>
      <c r="Z25" s="324"/>
      <c r="AA25" s="324"/>
      <c r="AB25" s="324"/>
      <c r="AC25" s="324"/>
      <c r="AE25" s="353"/>
      <c r="AF25" s="354"/>
      <c r="AG25" s="355"/>
      <c r="AH25" s="355"/>
      <c r="AI25" s="355"/>
      <c r="AJ25" s="356"/>
      <c r="AK25" s="355"/>
      <c r="AM25" s="86"/>
      <c r="AN25" s="86"/>
      <c r="AO25" s="380"/>
      <c r="AP25" s="380"/>
      <c r="AQ25" s="380"/>
      <c r="AR25" s="393"/>
      <c r="AS25" s="380"/>
      <c r="AT25" s="86" t="s">
        <v>400</v>
      </c>
    </row>
    <row r="26" spans="1:46" s="6" customFormat="1" ht="15.6">
      <c r="A26" s="477" t="s">
        <v>1046</v>
      </c>
      <c r="B26" s="204" t="s">
        <v>105</v>
      </c>
      <c r="C26" s="204" t="s">
        <v>8</v>
      </c>
      <c r="D26" s="204"/>
      <c r="E26" s="465">
        <v>2</v>
      </c>
      <c r="F26" s="461">
        <v>14</v>
      </c>
      <c r="G26" s="461">
        <v>3</v>
      </c>
      <c r="H26" s="462">
        <v>4.666666666666667</v>
      </c>
      <c r="I26" s="462"/>
      <c r="J26" s="473">
        <v>177300</v>
      </c>
      <c r="K26" s="466"/>
      <c r="L26" s="461"/>
      <c r="M26" s="461"/>
      <c r="O26" s="204"/>
      <c r="P26" s="169"/>
      <c r="Q26" s="205"/>
      <c r="R26" s="205"/>
      <c r="S26" s="205"/>
      <c r="T26" s="206"/>
      <c r="U26" s="206"/>
      <c r="W26" s="324"/>
      <c r="X26" s="329"/>
      <c r="Y26" s="324"/>
      <c r="Z26" s="324"/>
      <c r="AA26" s="324"/>
      <c r="AB26" s="324"/>
      <c r="AC26" s="324"/>
      <c r="AE26" s="353"/>
      <c r="AF26" s="354"/>
      <c r="AG26" s="355"/>
      <c r="AH26" s="355"/>
      <c r="AI26" s="355"/>
      <c r="AJ26" s="356"/>
      <c r="AK26" s="355"/>
      <c r="AM26" s="86"/>
      <c r="AN26" s="86"/>
      <c r="AO26" s="380"/>
      <c r="AP26" s="380"/>
      <c r="AQ26" s="380"/>
      <c r="AR26" s="393"/>
      <c r="AS26" s="380"/>
      <c r="AT26" s="86" t="s">
        <v>200</v>
      </c>
    </row>
    <row r="27" spans="1:46" s="6" customFormat="1">
      <c r="A27" s="477" t="s">
        <v>272</v>
      </c>
      <c r="B27" s="204" t="s">
        <v>4</v>
      </c>
      <c r="C27" s="204" t="s">
        <v>6</v>
      </c>
      <c r="D27" s="204" t="s">
        <v>8</v>
      </c>
      <c r="E27" s="465">
        <v>16</v>
      </c>
      <c r="F27" s="461">
        <v>47.625</v>
      </c>
      <c r="G27" s="461">
        <v>79.1875</v>
      </c>
      <c r="H27" s="462">
        <v>0.60142067876874505</v>
      </c>
      <c r="I27" s="462">
        <v>0.65856353591160222</v>
      </c>
      <c r="J27" s="473">
        <v>422700</v>
      </c>
      <c r="K27" s="467"/>
      <c r="L27" s="461">
        <v>51.826086956521742</v>
      </c>
      <c r="M27" s="461">
        <v>78.695652173913047</v>
      </c>
      <c r="O27" s="204"/>
      <c r="P27" s="169"/>
      <c r="Q27" s="205"/>
      <c r="R27" s="205"/>
      <c r="S27" s="205"/>
      <c r="T27" s="206"/>
      <c r="U27" s="206"/>
      <c r="W27" s="324"/>
      <c r="X27" s="329"/>
      <c r="Y27" s="324"/>
      <c r="Z27" s="324"/>
      <c r="AA27" s="324"/>
      <c r="AB27" s="324"/>
      <c r="AC27" s="324"/>
      <c r="AE27" s="353"/>
      <c r="AF27" s="354"/>
      <c r="AG27" s="355"/>
      <c r="AH27" s="355"/>
      <c r="AI27" s="355"/>
      <c r="AJ27" s="356"/>
      <c r="AK27" s="355"/>
      <c r="AM27" s="86"/>
      <c r="AN27" s="86"/>
      <c r="AO27" s="380"/>
      <c r="AP27" s="380"/>
      <c r="AQ27" s="380"/>
      <c r="AR27" s="393"/>
      <c r="AS27" s="380"/>
      <c r="AT27" s="86" t="s">
        <v>86</v>
      </c>
    </row>
    <row r="28" spans="1:46" s="6" customFormat="1" ht="15.6">
      <c r="A28" s="477" t="s">
        <v>315</v>
      </c>
      <c r="B28" s="204" t="s">
        <v>105</v>
      </c>
      <c r="C28" s="204" t="s">
        <v>14</v>
      </c>
      <c r="D28" s="204"/>
      <c r="E28" s="465">
        <v>24</v>
      </c>
      <c r="F28" s="461">
        <v>42.208333333333336</v>
      </c>
      <c r="G28" s="461">
        <v>50</v>
      </c>
      <c r="H28" s="462">
        <v>0.84416666666666662</v>
      </c>
      <c r="I28" s="462">
        <v>0.77749360613810736</v>
      </c>
      <c r="J28" s="473">
        <v>374600</v>
      </c>
      <c r="K28" s="466"/>
      <c r="L28" s="461">
        <v>41.454545454545453</v>
      </c>
      <c r="M28" s="461">
        <v>53.31818181818182</v>
      </c>
      <c r="O28" s="204"/>
      <c r="P28" s="169"/>
      <c r="Q28" s="205"/>
      <c r="R28" s="205"/>
      <c r="S28" s="205"/>
      <c r="T28" s="206"/>
      <c r="U28" s="206"/>
      <c r="W28" s="324"/>
      <c r="X28" s="325"/>
      <c r="Y28" s="326"/>
      <c r="Z28" s="326"/>
      <c r="AA28" s="326"/>
      <c r="AB28" s="327"/>
      <c r="AC28" s="327"/>
      <c r="AE28" s="353"/>
      <c r="AF28" s="354"/>
      <c r="AG28" s="355"/>
      <c r="AH28" s="355"/>
      <c r="AI28" s="355"/>
      <c r="AJ28" s="356"/>
      <c r="AK28" s="355"/>
      <c r="AM28" s="86"/>
      <c r="AN28" s="86"/>
      <c r="AO28" s="380"/>
      <c r="AP28" s="380"/>
      <c r="AQ28" s="380"/>
      <c r="AR28" s="393"/>
      <c r="AS28" s="380"/>
      <c r="AT28" s="86" t="s">
        <v>357</v>
      </c>
    </row>
    <row r="29" spans="1:46" s="6" customFormat="1">
      <c r="A29" s="477" t="s">
        <v>246</v>
      </c>
      <c r="B29" s="204" t="s">
        <v>23</v>
      </c>
      <c r="C29" s="204" t="s">
        <v>6</v>
      </c>
      <c r="D29" s="204"/>
      <c r="E29" s="465">
        <v>13</v>
      </c>
      <c r="F29" s="461">
        <v>46.53846153846154</v>
      </c>
      <c r="G29" s="461">
        <v>75.769230769230774</v>
      </c>
      <c r="H29" s="462">
        <v>0.6142131979695431</v>
      </c>
      <c r="I29" s="462">
        <v>0.62992831541218641</v>
      </c>
      <c r="J29" s="473">
        <v>413000</v>
      </c>
      <c r="K29" s="467"/>
      <c r="L29" s="461">
        <v>50.214285714285715</v>
      </c>
      <c r="M29" s="461">
        <v>79.714285714285708</v>
      </c>
      <c r="O29" s="204"/>
      <c r="P29" s="169"/>
      <c r="Q29" s="205"/>
      <c r="R29" s="205"/>
      <c r="S29" s="205"/>
      <c r="T29" s="206"/>
      <c r="U29" s="206"/>
      <c r="W29" s="324"/>
      <c r="X29" s="329"/>
      <c r="Y29" s="324"/>
      <c r="Z29" s="324"/>
      <c r="AA29" s="324"/>
      <c r="AB29" s="324"/>
      <c r="AC29" s="324"/>
      <c r="AE29" s="353"/>
      <c r="AF29" s="354"/>
      <c r="AG29" s="355"/>
      <c r="AH29" s="355"/>
      <c r="AI29" s="355"/>
      <c r="AJ29" s="356"/>
      <c r="AK29" s="355"/>
      <c r="AM29" s="86"/>
      <c r="AN29" s="86"/>
      <c r="AO29" s="380"/>
      <c r="AP29" s="380"/>
      <c r="AQ29" s="380"/>
      <c r="AR29" s="393"/>
      <c r="AS29" s="380"/>
      <c r="AT29" s="86" t="s">
        <v>272</v>
      </c>
    </row>
    <row r="30" spans="1:46" s="6" customFormat="1">
      <c r="A30" s="477" t="s">
        <v>159</v>
      </c>
      <c r="B30" s="204" t="s">
        <v>104</v>
      </c>
      <c r="C30" s="204" t="s">
        <v>6</v>
      </c>
      <c r="D30" s="204"/>
      <c r="E30" s="465">
        <v>23</v>
      </c>
      <c r="F30" s="461">
        <v>41.304347826086953</v>
      </c>
      <c r="G30" s="461">
        <v>79.608695652173907</v>
      </c>
      <c r="H30" s="462">
        <v>0.5188421627525942</v>
      </c>
      <c r="I30" s="462">
        <v>0.57455540355677159</v>
      </c>
      <c r="J30" s="473">
        <v>366600</v>
      </c>
      <c r="K30" s="467"/>
      <c r="L30" s="461">
        <v>42</v>
      </c>
      <c r="M30" s="461">
        <v>73.099999999999994</v>
      </c>
      <c r="O30" s="204"/>
      <c r="P30" s="169"/>
      <c r="Q30" s="205"/>
      <c r="R30" s="205"/>
      <c r="S30" s="205"/>
      <c r="T30" s="206"/>
      <c r="U30" s="206"/>
      <c r="W30" s="324"/>
      <c r="X30" s="329"/>
      <c r="Y30" s="324"/>
      <c r="Z30" s="324"/>
      <c r="AA30" s="324"/>
      <c r="AB30" s="324"/>
      <c r="AC30" s="324"/>
      <c r="AE30" s="353"/>
      <c r="AF30" s="354"/>
      <c r="AG30" s="355"/>
      <c r="AH30" s="355"/>
      <c r="AI30" s="355"/>
      <c r="AJ30" s="356"/>
      <c r="AK30" s="355"/>
      <c r="AM30" s="86"/>
      <c r="AN30" s="86"/>
      <c r="AO30" s="380"/>
      <c r="AP30" s="380"/>
      <c r="AQ30" s="380"/>
      <c r="AR30" s="393"/>
      <c r="AS30" s="380"/>
      <c r="AT30" s="86" t="s">
        <v>315</v>
      </c>
    </row>
    <row r="31" spans="1:46" s="6" customFormat="1">
      <c r="A31" s="477" t="s">
        <v>62</v>
      </c>
      <c r="B31" s="204" t="s">
        <v>53</v>
      </c>
      <c r="C31" s="204" t="s">
        <v>14</v>
      </c>
      <c r="D31" s="204"/>
      <c r="E31" s="465">
        <v>24</v>
      </c>
      <c r="F31" s="461">
        <v>51.458333333333336</v>
      </c>
      <c r="G31" s="461">
        <v>53.375</v>
      </c>
      <c r="H31" s="462">
        <v>0.96409055425448864</v>
      </c>
      <c r="I31" s="462">
        <v>1.1122448979591837</v>
      </c>
      <c r="J31" s="473">
        <v>456700</v>
      </c>
      <c r="K31" s="270"/>
      <c r="L31" s="461">
        <v>40.875</v>
      </c>
      <c r="M31" s="461">
        <v>36.75</v>
      </c>
      <c r="O31" s="204"/>
      <c r="P31" s="169"/>
      <c r="Q31" s="205"/>
      <c r="R31" s="205"/>
      <c r="S31" s="205"/>
      <c r="T31" s="206"/>
      <c r="U31" s="206"/>
      <c r="W31" s="324"/>
      <c r="X31" s="329"/>
      <c r="Y31" s="324"/>
      <c r="Z31" s="324"/>
      <c r="AA31" s="324"/>
      <c r="AB31" s="324"/>
      <c r="AC31" s="324"/>
      <c r="AE31" s="353"/>
      <c r="AF31" s="354"/>
      <c r="AG31" s="355"/>
      <c r="AH31" s="355"/>
      <c r="AI31" s="355"/>
      <c r="AJ31" s="356"/>
      <c r="AK31" s="355"/>
      <c r="AM31" s="86"/>
      <c r="AN31" s="86"/>
      <c r="AO31" s="380"/>
      <c r="AP31" s="380"/>
      <c r="AQ31" s="380"/>
      <c r="AR31" s="393"/>
      <c r="AS31" s="380"/>
      <c r="AT31" s="86" t="s">
        <v>246</v>
      </c>
    </row>
    <row r="32" spans="1:46" s="6" customFormat="1" ht="15.6">
      <c r="A32" s="477" t="s">
        <v>63</v>
      </c>
      <c r="B32" s="204" t="s">
        <v>53</v>
      </c>
      <c r="C32" s="204" t="s">
        <v>6</v>
      </c>
      <c r="D32" s="204"/>
      <c r="E32" s="465">
        <v>12</v>
      </c>
      <c r="F32" s="461">
        <v>40.166666666666664</v>
      </c>
      <c r="G32" s="461">
        <v>80.666666666666671</v>
      </c>
      <c r="H32" s="462">
        <v>0.49793388429752067</v>
      </c>
      <c r="I32" s="462">
        <v>0.63593750000000004</v>
      </c>
      <c r="J32" s="473">
        <v>356500</v>
      </c>
      <c r="K32" s="466"/>
      <c r="L32" s="461">
        <v>50.875</v>
      </c>
      <c r="M32" s="461">
        <v>80</v>
      </c>
      <c r="O32" s="204"/>
      <c r="P32" s="169"/>
      <c r="Q32" s="205"/>
      <c r="R32" s="205"/>
      <c r="S32" s="205"/>
      <c r="T32" s="206"/>
      <c r="U32" s="206"/>
      <c r="W32" s="324"/>
      <c r="X32" s="329"/>
      <c r="Y32" s="324"/>
      <c r="Z32" s="324"/>
      <c r="AA32" s="324"/>
      <c r="AB32" s="324"/>
      <c r="AC32" s="324"/>
      <c r="AE32" s="353"/>
      <c r="AF32" s="354"/>
      <c r="AG32" s="355"/>
      <c r="AH32" s="355"/>
      <c r="AI32" s="355"/>
      <c r="AJ32" s="356"/>
      <c r="AK32" s="355"/>
      <c r="AM32" s="86"/>
      <c r="AN32" s="86"/>
      <c r="AO32" s="380"/>
      <c r="AP32" s="380"/>
      <c r="AQ32" s="380"/>
      <c r="AR32" s="393"/>
      <c r="AS32" s="380"/>
      <c r="AT32" s="86" t="s">
        <v>159</v>
      </c>
    </row>
    <row r="33" spans="1:46" s="6" customFormat="1">
      <c r="A33" s="477" t="s">
        <v>27</v>
      </c>
      <c r="B33" s="204" t="s">
        <v>4</v>
      </c>
      <c r="C33" s="204" t="s">
        <v>3</v>
      </c>
      <c r="D33" s="204"/>
      <c r="E33" s="465">
        <v>19</v>
      </c>
      <c r="F33" s="461">
        <v>45.631578947368418</v>
      </c>
      <c r="G33" s="461">
        <v>77.473684210526315</v>
      </c>
      <c r="H33" s="462">
        <v>0.58899456521739135</v>
      </c>
      <c r="I33" s="462">
        <v>0.63631436314363143</v>
      </c>
      <c r="J33" s="473">
        <v>405000</v>
      </c>
      <c r="K33" s="467"/>
      <c r="L33" s="461">
        <v>51.043478260869563</v>
      </c>
      <c r="M33" s="461">
        <v>80.217391304347828</v>
      </c>
      <c r="O33" s="204"/>
      <c r="P33" s="169"/>
      <c r="Q33" s="205"/>
      <c r="R33" s="205"/>
      <c r="S33" s="205"/>
      <c r="T33" s="206"/>
      <c r="U33" s="206"/>
      <c r="W33" s="324"/>
      <c r="X33" s="329"/>
      <c r="Y33" s="324"/>
      <c r="Z33" s="324"/>
      <c r="AA33" s="324"/>
      <c r="AB33" s="324"/>
      <c r="AC33" s="324"/>
      <c r="AE33" s="353"/>
      <c r="AF33" s="354"/>
      <c r="AG33" s="355"/>
      <c r="AH33" s="355"/>
      <c r="AI33" s="355"/>
      <c r="AJ33" s="356"/>
      <c r="AK33" s="355"/>
      <c r="AM33" s="86"/>
      <c r="AN33" s="86"/>
      <c r="AO33" s="380"/>
      <c r="AP33" s="380"/>
      <c r="AQ33" s="380"/>
      <c r="AR33" s="393"/>
      <c r="AS33" s="380"/>
      <c r="AT33" s="86" t="s">
        <v>62</v>
      </c>
    </row>
    <row r="34" spans="1:46" s="6" customFormat="1" ht="14.25" customHeight="1">
      <c r="A34" s="477" t="s">
        <v>201</v>
      </c>
      <c r="B34" s="204" t="s">
        <v>22</v>
      </c>
      <c r="C34" s="204" t="s">
        <v>14</v>
      </c>
      <c r="D34" s="204"/>
      <c r="E34" s="465">
        <v>23</v>
      </c>
      <c r="F34" s="461">
        <v>36.565217391304351</v>
      </c>
      <c r="G34" s="461">
        <v>39.652173913043477</v>
      </c>
      <c r="H34" s="462">
        <v>0.92214912280701755</v>
      </c>
      <c r="I34" s="462">
        <v>0.99651162790697678</v>
      </c>
      <c r="J34" s="473">
        <v>324500</v>
      </c>
      <c r="K34" s="467"/>
      <c r="L34" s="461">
        <v>37.260869565217391</v>
      </c>
      <c r="M34" s="461">
        <v>37.391304347826086</v>
      </c>
      <c r="O34" s="204"/>
      <c r="P34" s="169"/>
      <c r="Q34" s="205"/>
      <c r="R34" s="205"/>
      <c r="S34" s="205"/>
      <c r="T34" s="206"/>
      <c r="U34" s="206"/>
      <c r="W34" s="324"/>
      <c r="X34" s="329"/>
      <c r="Y34" s="324"/>
      <c r="Z34" s="324"/>
      <c r="AA34" s="324"/>
      <c r="AB34" s="324"/>
      <c r="AC34" s="324"/>
      <c r="AE34" s="353"/>
      <c r="AF34" s="354"/>
      <c r="AG34" s="355"/>
      <c r="AH34" s="355"/>
      <c r="AI34" s="355"/>
      <c r="AJ34" s="356"/>
      <c r="AK34" s="355"/>
      <c r="AM34" s="86"/>
      <c r="AN34" s="86"/>
      <c r="AO34" s="380"/>
      <c r="AP34" s="380"/>
      <c r="AQ34" s="380"/>
      <c r="AR34" s="393"/>
      <c r="AS34" s="380"/>
      <c r="AT34" s="86" t="s">
        <v>63</v>
      </c>
    </row>
    <row r="35" spans="1:46" s="6" customFormat="1" ht="15" customHeight="1">
      <c r="A35" s="477" t="s">
        <v>786</v>
      </c>
      <c r="B35" s="204" t="s">
        <v>106</v>
      </c>
      <c r="C35" s="204" t="s">
        <v>14</v>
      </c>
      <c r="D35" s="204"/>
      <c r="E35" s="465">
        <v>15</v>
      </c>
      <c r="F35" s="461">
        <v>40.133333333333333</v>
      </c>
      <c r="G35" s="461">
        <v>49.266666666666666</v>
      </c>
      <c r="H35" s="462">
        <v>0.81461434370771313</v>
      </c>
      <c r="I35" s="462">
        <v>0</v>
      </c>
      <c r="J35" s="473">
        <v>356200</v>
      </c>
      <c r="K35" s="466"/>
      <c r="L35" s="461">
        <v>0</v>
      </c>
      <c r="M35" s="461">
        <v>0</v>
      </c>
      <c r="O35" s="204"/>
      <c r="P35" s="169"/>
      <c r="Q35" s="205"/>
      <c r="R35" s="205"/>
      <c r="S35" s="205"/>
      <c r="T35" s="206"/>
      <c r="U35" s="206"/>
      <c r="W35" s="324"/>
      <c r="X35" s="325"/>
      <c r="Y35" s="326"/>
      <c r="Z35" s="326"/>
      <c r="AA35" s="326"/>
      <c r="AB35" s="327"/>
      <c r="AC35" s="327"/>
      <c r="AE35" s="353"/>
      <c r="AF35" s="354"/>
      <c r="AG35" s="355"/>
      <c r="AH35" s="355"/>
      <c r="AI35" s="355"/>
      <c r="AJ35" s="356"/>
      <c r="AK35" s="355"/>
      <c r="AM35" s="86"/>
      <c r="AN35" s="86"/>
      <c r="AO35" s="380"/>
      <c r="AP35" s="380"/>
      <c r="AQ35" s="380"/>
      <c r="AR35" s="393"/>
      <c r="AS35" s="380"/>
      <c r="AT35" s="86" t="s">
        <v>428</v>
      </c>
    </row>
    <row r="36" spans="1:46" s="6" customFormat="1">
      <c r="A36" s="477" t="s">
        <v>449</v>
      </c>
      <c r="B36" s="204" t="s">
        <v>55</v>
      </c>
      <c r="C36" s="204" t="s">
        <v>397</v>
      </c>
      <c r="D36" s="204"/>
      <c r="E36" s="465">
        <v>18</v>
      </c>
      <c r="F36" s="461">
        <v>42.444444444444443</v>
      </c>
      <c r="G36" s="461">
        <v>64.611111111111114</v>
      </c>
      <c r="H36" s="462">
        <v>0.65692175408426479</v>
      </c>
      <c r="I36" s="462">
        <v>0</v>
      </c>
      <c r="J36" s="473">
        <v>376700</v>
      </c>
      <c r="K36" s="467"/>
      <c r="L36" s="461">
        <v>0</v>
      </c>
      <c r="M36" s="461" t="s">
        <v>693</v>
      </c>
      <c r="O36" s="204"/>
      <c r="P36" s="169"/>
      <c r="Q36" s="205"/>
      <c r="R36" s="205"/>
      <c r="S36" s="205"/>
      <c r="T36" s="206"/>
      <c r="U36" s="206"/>
      <c r="W36" s="324"/>
      <c r="X36" s="329"/>
      <c r="Y36" s="324"/>
      <c r="Z36" s="324"/>
      <c r="AA36" s="324"/>
      <c r="AB36" s="324"/>
      <c r="AC36" s="324"/>
      <c r="AE36" s="353"/>
      <c r="AF36" s="354"/>
      <c r="AG36" s="355"/>
      <c r="AH36" s="355"/>
      <c r="AI36" s="355"/>
      <c r="AJ36" s="356"/>
      <c r="AK36" s="355"/>
      <c r="AM36" s="86"/>
      <c r="AN36" s="86"/>
      <c r="AO36" s="380"/>
      <c r="AP36" s="380"/>
      <c r="AQ36" s="380"/>
      <c r="AR36" s="393"/>
      <c r="AS36" s="380"/>
      <c r="AT36" s="86" t="s">
        <v>27</v>
      </c>
    </row>
    <row r="37" spans="1:46" s="6" customFormat="1">
      <c r="A37" s="477" t="s">
        <v>1047</v>
      </c>
      <c r="B37" s="204" t="s">
        <v>22</v>
      </c>
      <c r="C37" s="204" t="s">
        <v>37</v>
      </c>
      <c r="D37" s="204"/>
      <c r="E37" s="465"/>
      <c r="F37" s="461"/>
      <c r="G37" s="461"/>
      <c r="H37" s="462"/>
      <c r="I37" s="462"/>
      <c r="J37" s="473">
        <v>164600</v>
      </c>
      <c r="K37" s="467"/>
      <c r="L37" s="461"/>
      <c r="M37" s="461"/>
      <c r="O37" s="204"/>
      <c r="P37" s="169"/>
      <c r="Q37" s="205"/>
      <c r="R37" s="205"/>
      <c r="S37" s="205"/>
      <c r="T37" s="206"/>
      <c r="U37" s="206"/>
      <c r="W37" s="324"/>
      <c r="X37" s="329"/>
      <c r="Y37" s="324"/>
      <c r="Z37" s="324"/>
      <c r="AA37" s="324"/>
      <c r="AB37" s="324"/>
      <c r="AC37" s="324"/>
      <c r="AE37" s="353"/>
      <c r="AF37" s="354"/>
      <c r="AG37" s="355"/>
      <c r="AH37" s="355"/>
      <c r="AI37" s="355"/>
      <c r="AJ37" s="356"/>
      <c r="AK37" s="355"/>
      <c r="AM37" s="86"/>
      <c r="AN37" s="86"/>
      <c r="AO37" s="380"/>
      <c r="AP37" s="380"/>
      <c r="AQ37" s="380"/>
      <c r="AR37" s="393"/>
      <c r="AS37" s="380"/>
      <c r="AT37" s="86" t="s">
        <v>201</v>
      </c>
    </row>
    <row r="38" spans="1:46" s="6" customFormat="1">
      <c r="A38" s="477" t="s">
        <v>857</v>
      </c>
      <c r="B38" s="204" t="s">
        <v>106</v>
      </c>
      <c r="C38" s="204" t="s">
        <v>37</v>
      </c>
      <c r="D38" s="204" t="s">
        <v>1045</v>
      </c>
      <c r="E38" s="177">
        <v>0</v>
      </c>
      <c r="F38" s="461">
        <v>0</v>
      </c>
      <c r="G38" s="461"/>
      <c r="H38" s="462">
        <v>0</v>
      </c>
      <c r="I38" s="462">
        <v>0</v>
      </c>
      <c r="J38" s="473">
        <v>164600</v>
      </c>
      <c r="K38" s="467"/>
      <c r="L38" s="461">
        <v>0</v>
      </c>
      <c r="M38" s="461">
        <v>0</v>
      </c>
      <c r="O38" s="204"/>
      <c r="P38" s="169"/>
      <c r="Q38" s="205"/>
      <c r="R38" s="205"/>
      <c r="S38" s="205"/>
      <c r="T38" s="206"/>
      <c r="U38" s="206"/>
      <c r="W38" s="324"/>
      <c r="X38" s="329"/>
      <c r="Y38" s="324"/>
      <c r="Z38" s="324"/>
      <c r="AA38" s="324"/>
      <c r="AB38" s="324"/>
      <c r="AC38" s="324"/>
      <c r="AE38" s="353"/>
      <c r="AF38" s="354"/>
      <c r="AG38" s="355"/>
      <c r="AH38" s="355"/>
      <c r="AI38" s="355"/>
      <c r="AJ38" s="356"/>
      <c r="AK38" s="355"/>
      <c r="AM38" s="86"/>
      <c r="AN38" s="86"/>
      <c r="AO38" s="380"/>
      <c r="AP38" s="380"/>
      <c r="AQ38" s="380"/>
      <c r="AR38" s="393"/>
      <c r="AS38" s="380"/>
      <c r="AT38" s="86" t="s">
        <v>786</v>
      </c>
    </row>
    <row r="39" spans="1:46" s="6" customFormat="1">
      <c r="A39" s="477" t="s">
        <v>291</v>
      </c>
      <c r="B39" s="204" t="s">
        <v>657</v>
      </c>
      <c r="C39" s="204" t="s">
        <v>8</v>
      </c>
      <c r="D39" s="204"/>
      <c r="E39" s="465">
        <v>2</v>
      </c>
      <c r="F39" s="461">
        <v>13</v>
      </c>
      <c r="G39" s="461">
        <v>19</v>
      </c>
      <c r="H39" s="462">
        <v>0.68421052631578949</v>
      </c>
      <c r="I39" s="462">
        <v>0</v>
      </c>
      <c r="J39" s="473">
        <v>177300</v>
      </c>
      <c r="K39" s="467"/>
      <c r="L39" s="461">
        <v>0</v>
      </c>
      <c r="M39" s="461" t="s">
        <v>693</v>
      </c>
      <c r="O39" s="204"/>
      <c r="P39" s="169"/>
      <c r="Q39" s="205"/>
      <c r="R39" s="205"/>
      <c r="S39" s="205"/>
      <c r="T39" s="206"/>
      <c r="U39" s="206"/>
      <c r="W39" s="324"/>
      <c r="X39" s="329"/>
      <c r="Y39" s="324"/>
      <c r="Z39" s="324"/>
      <c r="AA39" s="324"/>
      <c r="AB39" s="324"/>
      <c r="AC39" s="324"/>
      <c r="AE39" s="353"/>
      <c r="AF39" s="354"/>
      <c r="AG39" s="355"/>
      <c r="AH39" s="355"/>
      <c r="AI39" s="355"/>
      <c r="AJ39" s="356"/>
      <c r="AK39" s="355"/>
      <c r="AM39" s="86"/>
      <c r="AN39" s="86"/>
      <c r="AO39" s="380"/>
      <c r="AP39" s="380"/>
      <c r="AQ39" s="380"/>
      <c r="AR39" s="393"/>
      <c r="AS39" s="380"/>
      <c r="AT39" s="86" t="s">
        <v>449</v>
      </c>
    </row>
    <row r="40" spans="1:46" s="6" customFormat="1" ht="15.6">
      <c r="A40" s="477" t="s">
        <v>292</v>
      </c>
      <c r="B40" s="204" t="s">
        <v>23</v>
      </c>
      <c r="C40" s="204" t="s">
        <v>14</v>
      </c>
      <c r="D40" s="204"/>
      <c r="E40" s="465">
        <v>20</v>
      </c>
      <c r="F40" s="461">
        <v>46.6</v>
      </c>
      <c r="G40" s="461">
        <v>49.95</v>
      </c>
      <c r="H40" s="462">
        <v>0.93293293293293289</v>
      </c>
      <c r="I40" s="462">
        <v>1.1042253521126761</v>
      </c>
      <c r="J40" s="473">
        <v>413600</v>
      </c>
      <c r="K40" s="466"/>
      <c r="L40" s="461">
        <v>65.333333333333329</v>
      </c>
      <c r="M40" s="461">
        <v>59.166666666666657</v>
      </c>
      <c r="O40" s="204"/>
      <c r="P40" s="169"/>
      <c r="Q40" s="205"/>
      <c r="R40" s="205"/>
      <c r="S40" s="205"/>
      <c r="T40" s="206"/>
      <c r="U40" s="206"/>
      <c r="W40" s="324"/>
      <c r="X40" s="329"/>
      <c r="Y40" s="324"/>
      <c r="Z40" s="324"/>
      <c r="AA40" s="324"/>
      <c r="AB40" s="324"/>
      <c r="AC40" s="324"/>
      <c r="AE40" s="353"/>
      <c r="AF40" s="354"/>
      <c r="AG40" s="355"/>
      <c r="AH40" s="355"/>
      <c r="AI40" s="355"/>
      <c r="AJ40" s="356"/>
      <c r="AK40" s="355"/>
      <c r="AM40" s="86"/>
      <c r="AN40" s="86"/>
      <c r="AO40" s="380"/>
      <c r="AP40" s="380"/>
      <c r="AQ40" s="380"/>
      <c r="AR40" s="393"/>
      <c r="AS40" s="380"/>
      <c r="AT40" s="86" t="s">
        <v>857</v>
      </c>
    </row>
    <row r="41" spans="1:46" s="6" customFormat="1">
      <c r="A41" s="477" t="s">
        <v>293</v>
      </c>
      <c r="B41" s="204" t="s">
        <v>23</v>
      </c>
      <c r="C41" s="204" t="s">
        <v>8</v>
      </c>
      <c r="D41" s="204"/>
      <c r="E41" s="465">
        <v>23</v>
      </c>
      <c r="F41" s="461">
        <v>40.304347826086953</v>
      </c>
      <c r="G41" s="461">
        <v>50.434782608695649</v>
      </c>
      <c r="H41" s="462">
        <v>0.79913793103448272</v>
      </c>
      <c r="I41" s="462">
        <v>0.93431372549019609</v>
      </c>
      <c r="J41" s="473">
        <v>357700</v>
      </c>
      <c r="K41" s="270"/>
      <c r="L41" s="461">
        <v>39.708333333333336</v>
      </c>
      <c r="M41" s="461">
        <v>42.5</v>
      </c>
      <c r="O41" s="204"/>
      <c r="P41" s="169"/>
      <c r="Q41" s="205"/>
      <c r="R41" s="205"/>
      <c r="S41" s="205"/>
      <c r="T41" s="206"/>
      <c r="U41" s="206"/>
      <c r="W41" s="324"/>
      <c r="X41" s="325"/>
      <c r="Y41" s="326"/>
      <c r="Z41" s="326"/>
      <c r="AA41" s="326"/>
      <c r="AB41" s="327"/>
      <c r="AC41" s="327"/>
      <c r="AE41" s="353"/>
      <c r="AF41" s="354"/>
      <c r="AG41" s="355"/>
      <c r="AH41" s="355"/>
      <c r="AI41" s="355"/>
      <c r="AJ41" s="356"/>
      <c r="AK41" s="355"/>
      <c r="AM41" s="86"/>
      <c r="AN41" s="86"/>
      <c r="AO41" s="380"/>
      <c r="AP41" s="380"/>
      <c r="AQ41" s="380"/>
      <c r="AR41" s="393"/>
      <c r="AS41" s="380"/>
      <c r="AT41" s="86" t="s">
        <v>291</v>
      </c>
    </row>
    <row r="42" spans="1:46" s="6" customFormat="1">
      <c r="A42" s="477" t="s">
        <v>430</v>
      </c>
      <c r="B42" s="204" t="s">
        <v>24</v>
      </c>
      <c r="C42" s="204" t="s">
        <v>37</v>
      </c>
      <c r="D42" s="204"/>
      <c r="E42" s="465">
        <v>17</v>
      </c>
      <c r="F42" s="461">
        <v>44.647058823529413</v>
      </c>
      <c r="G42" s="461">
        <v>78.588235294117652</v>
      </c>
      <c r="H42" s="462">
        <v>0.56811377245508987</v>
      </c>
      <c r="I42" s="462">
        <v>0.56534954407294835</v>
      </c>
      <c r="J42" s="473">
        <v>396200</v>
      </c>
      <c r="K42" s="270"/>
      <c r="L42" s="461">
        <v>44.285714285714285</v>
      </c>
      <c r="M42" s="461">
        <v>78.333333333333329</v>
      </c>
      <c r="O42" s="204"/>
      <c r="P42" s="169"/>
      <c r="Q42" s="205"/>
      <c r="R42" s="205"/>
      <c r="S42" s="205"/>
      <c r="T42" s="206"/>
      <c r="U42" s="206"/>
      <c r="W42" s="324"/>
      <c r="X42" s="329"/>
      <c r="Y42" s="324"/>
      <c r="Z42" s="324"/>
      <c r="AA42" s="324"/>
      <c r="AB42" s="324"/>
      <c r="AC42" s="324"/>
      <c r="AE42" s="353"/>
      <c r="AF42" s="354"/>
      <c r="AG42" s="355"/>
      <c r="AH42" s="355"/>
      <c r="AI42" s="355"/>
      <c r="AJ42" s="356"/>
      <c r="AK42" s="355"/>
      <c r="AM42" s="86"/>
      <c r="AN42" s="86"/>
      <c r="AO42" s="380"/>
      <c r="AP42" s="380"/>
      <c r="AQ42" s="380"/>
      <c r="AR42" s="393"/>
      <c r="AS42" s="380"/>
      <c r="AT42" s="86" t="s">
        <v>292</v>
      </c>
    </row>
    <row r="43" spans="1:46" s="6" customFormat="1">
      <c r="A43" s="477" t="s">
        <v>426</v>
      </c>
      <c r="B43" s="204" t="s">
        <v>31</v>
      </c>
      <c r="C43" s="204" t="s">
        <v>397</v>
      </c>
      <c r="D43" s="204" t="s">
        <v>1045</v>
      </c>
      <c r="E43" s="465">
        <v>9</v>
      </c>
      <c r="F43" s="461">
        <v>35.333333333333336</v>
      </c>
      <c r="G43" s="461">
        <v>53.555555555555557</v>
      </c>
      <c r="H43" s="462">
        <v>0.65975103734439833</v>
      </c>
      <c r="I43" s="462">
        <v>0.55238095238095242</v>
      </c>
      <c r="J43" s="473">
        <v>313600</v>
      </c>
      <c r="K43" s="270"/>
      <c r="L43" s="461">
        <v>29</v>
      </c>
      <c r="M43" s="461">
        <v>52.5</v>
      </c>
      <c r="O43" s="204"/>
      <c r="P43" s="169"/>
      <c r="Q43" s="205"/>
      <c r="R43" s="205"/>
      <c r="S43" s="205"/>
      <c r="T43" s="206"/>
      <c r="U43" s="206"/>
      <c r="W43" s="324"/>
      <c r="X43" s="329"/>
      <c r="Y43" s="324"/>
      <c r="Z43" s="324"/>
      <c r="AA43" s="324"/>
      <c r="AB43" s="324"/>
      <c r="AC43" s="324"/>
      <c r="AE43" s="353"/>
      <c r="AF43" s="354"/>
      <c r="AG43" s="355"/>
      <c r="AH43" s="355"/>
      <c r="AI43" s="355"/>
      <c r="AJ43" s="356"/>
      <c r="AK43" s="355"/>
      <c r="AM43" s="86"/>
      <c r="AN43" s="86"/>
      <c r="AO43" s="380"/>
      <c r="AP43" s="380"/>
      <c r="AQ43" s="380"/>
      <c r="AR43" s="393"/>
      <c r="AS43" s="380"/>
      <c r="AT43" s="86" t="s">
        <v>293</v>
      </c>
    </row>
    <row r="44" spans="1:46" s="6" customFormat="1" ht="15.6">
      <c r="A44" s="477" t="s">
        <v>421</v>
      </c>
      <c r="B44" s="204" t="s">
        <v>566</v>
      </c>
      <c r="C44" s="204" t="s">
        <v>8</v>
      </c>
      <c r="D44" s="204" t="s">
        <v>6</v>
      </c>
      <c r="E44" s="465">
        <v>21</v>
      </c>
      <c r="F44" s="461">
        <v>18.80952380952381</v>
      </c>
      <c r="G44" s="461">
        <v>30.19047619047619</v>
      </c>
      <c r="H44" s="462">
        <v>0.62302839116719244</v>
      </c>
      <c r="I44" s="462">
        <v>0.43472317156527684</v>
      </c>
      <c r="J44" s="473">
        <v>192800</v>
      </c>
      <c r="K44" s="466"/>
      <c r="L44" s="461">
        <v>26.5</v>
      </c>
      <c r="M44" s="461">
        <v>60.958333333333329</v>
      </c>
      <c r="O44" s="204"/>
      <c r="P44" s="169"/>
      <c r="Q44" s="205"/>
      <c r="R44" s="205"/>
      <c r="S44" s="205"/>
      <c r="T44" s="206"/>
      <c r="U44" s="206"/>
      <c r="W44" s="324"/>
      <c r="X44" s="329"/>
      <c r="Y44" s="324"/>
      <c r="Z44" s="324"/>
      <c r="AA44" s="324"/>
      <c r="AB44" s="324"/>
      <c r="AC44" s="324"/>
      <c r="AE44" s="353"/>
      <c r="AF44" s="354"/>
      <c r="AG44" s="355"/>
      <c r="AH44" s="355"/>
      <c r="AI44" s="355"/>
      <c r="AJ44" s="356"/>
      <c r="AK44" s="355"/>
      <c r="AM44" s="86"/>
      <c r="AN44" s="86"/>
      <c r="AO44" s="380"/>
      <c r="AP44" s="380"/>
      <c r="AQ44" s="380"/>
      <c r="AR44" s="393"/>
      <c r="AS44" s="380"/>
      <c r="AT44" s="86" t="s">
        <v>430</v>
      </c>
    </row>
    <row r="45" spans="1:46" s="6" customFormat="1">
      <c r="A45" s="477" t="s">
        <v>316</v>
      </c>
      <c r="B45" s="204" t="s">
        <v>82</v>
      </c>
      <c r="C45" s="204" t="s">
        <v>8</v>
      </c>
      <c r="D45" s="204"/>
      <c r="E45" s="465">
        <v>23</v>
      </c>
      <c r="F45" s="461">
        <v>64.565217391304344</v>
      </c>
      <c r="G45" s="461">
        <v>67.347826086956516</v>
      </c>
      <c r="H45" s="462">
        <v>0.95868302130406713</v>
      </c>
      <c r="I45" s="462">
        <v>1.0469238790406674</v>
      </c>
      <c r="J45" s="473">
        <v>573000</v>
      </c>
      <c r="K45" s="469"/>
      <c r="L45" s="461">
        <v>47.80952380952381</v>
      </c>
      <c r="M45" s="461">
        <v>45.666666666666664</v>
      </c>
      <c r="O45" s="204"/>
      <c r="P45" s="169"/>
      <c r="Q45" s="205"/>
      <c r="R45" s="205"/>
      <c r="S45" s="205"/>
      <c r="T45" s="206"/>
      <c r="U45" s="206"/>
      <c r="W45" s="324"/>
      <c r="X45" s="329"/>
      <c r="Y45" s="324"/>
      <c r="Z45" s="324"/>
      <c r="AA45" s="324"/>
      <c r="AB45" s="324"/>
      <c r="AC45" s="324"/>
      <c r="AE45" s="353"/>
      <c r="AF45" s="354"/>
      <c r="AG45" s="355"/>
      <c r="AH45" s="355"/>
      <c r="AI45" s="355"/>
      <c r="AJ45" s="356"/>
      <c r="AK45" s="355"/>
      <c r="AM45" s="86"/>
      <c r="AN45" s="86"/>
      <c r="AO45" s="380"/>
      <c r="AP45" s="380"/>
      <c r="AQ45" s="380"/>
      <c r="AR45" s="393"/>
      <c r="AS45" s="380"/>
      <c r="AT45" s="86" t="s">
        <v>696</v>
      </c>
    </row>
    <row r="46" spans="1:46" s="6" customFormat="1" ht="15.6">
      <c r="A46" s="477" t="s">
        <v>30</v>
      </c>
      <c r="B46" s="204" t="s">
        <v>104</v>
      </c>
      <c r="C46" s="204" t="s">
        <v>14</v>
      </c>
      <c r="D46" s="204"/>
      <c r="E46" s="465">
        <v>19</v>
      </c>
      <c r="F46" s="461">
        <v>27.894736842105264</v>
      </c>
      <c r="G46" s="461">
        <v>28.105263157894736</v>
      </c>
      <c r="H46" s="462">
        <v>0.99250936329588013</v>
      </c>
      <c r="I46" s="462">
        <v>0.96383647798742134</v>
      </c>
      <c r="J46" s="473">
        <v>247600</v>
      </c>
      <c r="K46" s="466"/>
      <c r="L46" s="461">
        <v>27.863636363636363</v>
      </c>
      <c r="M46" s="461">
        <v>28.90909090909091</v>
      </c>
      <c r="O46" s="204"/>
      <c r="P46" s="169"/>
      <c r="Q46" s="205"/>
      <c r="R46" s="205"/>
      <c r="S46" s="205"/>
      <c r="T46" s="206"/>
      <c r="U46" s="206"/>
      <c r="W46" s="324"/>
      <c r="X46" s="329"/>
      <c r="Y46" s="324"/>
      <c r="Z46" s="324"/>
      <c r="AA46" s="324"/>
      <c r="AB46" s="324"/>
      <c r="AC46" s="324"/>
      <c r="AE46" s="353"/>
      <c r="AF46" s="354"/>
      <c r="AG46" s="355"/>
      <c r="AH46" s="355"/>
      <c r="AI46" s="355"/>
      <c r="AJ46" s="356"/>
      <c r="AK46" s="355"/>
      <c r="AM46" s="86"/>
      <c r="AN46" s="86"/>
      <c r="AO46" s="380"/>
      <c r="AP46" s="380"/>
      <c r="AQ46" s="380"/>
      <c r="AR46" s="393"/>
      <c r="AS46" s="380"/>
      <c r="AT46" s="86" t="s">
        <v>421</v>
      </c>
    </row>
    <row r="47" spans="1:46" s="6" customFormat="1" ht="15.6">
      <c r="A47" s="477" t="s">
        <v>247</v>
      </c>
      <c r="B47" s="204" t="s">
        <v>28</v>
      </c>
      <c r="C47" s="204" t="s">
        <v>8</v>
      </c>
      <c r="D47" s="204" t="s">
        <v>397</v>
      </c>
      <c r="E47" s="465">
        <v>16</v>
      </c>
      <c r="F47" s="461">
        <v>54.875</v>
      </c>
      <c r="G47" s="461">
        <v>70.8125</v>
      </c>
      <c r="H47" s="462">
        <v>0.77493380406001766</v>
      </c>
      <c r="I47" s="462">
        <v>0.82867448151487821</v>
      </c>
      <c r="J47" s="473">
        <v>487000</v>
      </c>
      <c r="K47" s="466"/>
      <c r="L47" s="461">
        <v>61.266666666666666</v>
      </c>
      <c r="M47" s="461">
        <v>73.933333333333337</v>
      </c>
      <c r="O47" s="204"/>
      <c r="P47" s="169"/>
      <c r="Q47" s="205"/>
      <c r="R47" s="205"/>
      <c r="S47" s="205"/>
      <c r="T47" s="206"/>
      <c r="U47" s="206"/>
      <c r="W47" s="324"/>
      <c r="X47" s="329"/>
      <c r="Y47" s="324"/>
      <c r="Z47" s="324"/>
      <c r="AA47" s="324"/>
      <c r="AB47" s="324"/>
      <c r="AC47" s="324"/>
      <c r="AE47" s="353"/>
      <c r="AF47" s="354"/>
      <c r="AG47" s="355"/>
      <c r="AH47" s="355"/>
      <c r="AI47" s="355"/>
      <c r="AJ47" s="356"/>
      <c r="AK47" s="355"/>
      <c r="AM47" s="86"/>
      <c r="AN47" s="86"/>
      <c r="AO47" s="380"/>
      <c r="AP47" s="380"/>
      <c r="AQ47" s="380"/>
      <c r="AR47" s="393"/>
      <c r="AS47" s="380"/>
      <c r="AT47" s="86" t="s">
        <v>316</v>
      </c>
    </row>
    <row r="48" spans="1:46" s="6" customFormat="1" ht="15.6">
      <c r="A48" s="477" t="s">
        <v>379</v>
      </c>
      <c r="B48" s="204" t="s">
        <v>55</v>
      </c>
      <c r="C48" s="204" t="s">
        <v>8</v>
      </c>
      <c r="D48" s="204"/>
      <c r="E48" s="465">
        <v>22</v>
      </c>
      <c r="F48" s="461">
        <v>45.272727272727273</v>
      </c>
      <c r="G48" s="461">
        <v>48.454545454545453</v>
      </c>
      <c r="H48" s="462">
        <v>0.93433395872420266</v>
      </c>
      <c r="I48" s="462">
        <v>0.96327683615819204</v>
      </c>
      <c r="J48" s="473">
        <v>401800</v>
      </c>
      <c r="K48" s="466"/>
      <c r="L48" s="461">
        <v>46.5</v>
      </c>
      <c r="M48" s="461">
        <v>48.272727272727273</v>
      </c>
      <c r="O48" s="204"/>
      <c r="P48" s="169"/>
      <c r="Q48" s="205"/>
      <c r="R48" s="205"/>
      <c r="S48" s="205"/>
      <c r="T48" s="206"/>
      <c r="U48" s="206"/>
      <c r="W48" s="324"/>
      <c r="X48" s="329"/>
      <c r="Y48" s="324"/>
      <c r="Z48" s="324"/>
      <c r="AA48" s="324"/>
      <c r="AB48" s="324"/>
      <c r="AC48" s="324"/>
      <c r="AE48" s="353"/>
      <c r="AF48" s="354"/>
      <c r="AG48" s="355"/>
      <c r="AH48" s="355"/>
      <c r="AI48" s="355"/>
      <c r="AJ48" s="356"/>
      <c r="AK48" s="355"/>
      <c r="AM48" s="86"/>
      <c r="AN48" s="86"/>
      <c r="AO48" s="380"/>
      <c r="AP48" s="380"/>
      <c r="AQ48" s="380"/>
      <c r="AR48" s="393"/>
      <c r="AS48" s="380"/>
      <c r="AT48" s="86" t="s">
        <v>30</v>
      </c>
    </row>
    <row r="49" spans="1:46" s="6" customFormat="1">
      <c r="A49" s="477" t="s">
        <v>181</v>
      </c>
      <c r="B49" s="204" t="s">
        <v>657</v>
      </c>
      <c r="C49" s="204" t="s">
        <v>14</v>
      </c>
      <c r="D49" s="204"/>
      <c r="E49" s="465">
        <v>18</v>
      </c>
      <c r="F49" s="461">
        <v>31.777777777777779</v>
      </c>
      <c r="G49" s="461">
        <v>33.111111111111114</v>
      </c>
      <c r="H49" s="462">
        <v>0.95973154362416102</v>
      </c>
      <c r="I49" s="462">
        <v>0.92900302114803623</v>
      </c>
      <c r="J49" s="473">
        <v>282000</v>
      </c>
      <c r="K49" s="467"/>
      <c r="L49" s="461">
        <v>36.176470588235297</v>
      </c>
      <c r="M49" s="461">
        <v>38.941176470588239</v>
      </c>
      <c r="O49" s="204"/>
      <c r="P49" s="169"/>
      <c r="Q49" s="205"/>
      <c r="R49" s="205"/>
      <c r="S49" s="205"/>
      <c r="T49" s="206"/>
      <c r="U49" s="206"/>
      <c r="W49" s="324"/>
      <c r="X49" s="329"/>
      <c r="Y49" s="324"/>
      <c r="Z49" s="324"/>
      <c r="AA49" s="324"/>
      <c r="AB49" s="324"/>
      <c r="AC49" s="324"/>
      <c r="AE49" s="353"/>
      <c r="AF49" s="354"/>
      <c r="AG49" s="355"/>
      <c r="AH49" s="355"/>
      <c r="AI49" s="355"/>
      <c r="AJ49" s="356"/>
      <c r="AK49" s="355"/>
      <c r="AM49" s="86"/>
      <c r="AN49" s="86"/>
      <c r="AO49" s="380"/>
      <c r="AP49" s="380"/>
      <c r="AQ49" s="380"/>
      <c r="AR49" s="393"/>
      <c r="AS49" s="380"/>
      <c r="AT49" s="86" t="s">
        <v>247</v>
      </c>
    </row>
    <row r="50" spans="1:46" s="6" customFormat="1" ht="15.6">
      <c r="A50" s="477" t="s">
        <v>422</v>
      </c>
      <c r="B50" s="204" t="s">
        <v>657</v>
      </c>
      <c r="C50" s="204" t="s">
        <v>8</v>
      </c>
      <c r="D50" s="204" t="s">
        <v>14</v>
      </c>
      <c r="E50" s="465">
        <v>21</v>
      </c>
      <c r="F50" s="461">
        <v>64.523809523809518</v>
      </c>
      <c r="G50" s="461">
        <v>69.952380952380949</v>
      </c>
      <c r="H50" s="462">
        <v>0.92239618788291355</v>
      </c>
      <c r="I50" s="462">
        <v>1.0305938812237552</v>
      </c>
      <c r="J50" s="473">
        <v>572600</v>
      </c>
      <c r="K50" s="466"/>
      <c r="L50" s="461">
        <v>74.695652173913047</v>
      </c>
      <c r="M50" s="461">
        <v>72.478260869565233</v>
      </c>
      <c r="O50" s="204"/>
      <c r="P50" s="169"/>
      <c r="Q50" s="205"/>
      <c r="R50" s="205"/>
      <c r="S50" s="205"/>
      <c r="T50" s="206"/>
      <c r="U50" s="206"/>
      <c r="W50" s="324"/>
      <c r="X50" s="329"/>
      <c r="Y50" s="324"/>
      <c r="Z50" s="324"/>
      <c r="AA50" s="324"/>
      <c r="AB50" s="324"/>
      <c r="AC50" s="324"/>
      <c r="AE50" s="353"/>
      <c r="AF50" s="354"/>
      <c r="AG50" s="355"/>
      <c r="AH50" s="355"/>
      <c r="AI50" s="355"/>
      <c r="AJ50" s="356"/>
      <c r="AK50" s="355"/>
      <c r="AM50" s="86"/>
      <c r="AN50" s="86"/>
      <c r="AO50" s="380"/>
      <c r="AP50" s="380"/>
      <c r="AQ50" s="380"/>
      <c r="AR50" s="393"/>
      <c r="AS50" s="380"/>
      <c r="AT50" s="86" t="s">
        <v>379</v>
      </c>
    </row>
    <row r="51" spans="1:46" s="6" customFormat="1">
      <c r="A51" s="477" t="s">
        <v>183</v>
      </c>
      <c r="B51" s="204" t="s">
        <v>657</v>
      </c>
      <c r="C51" s="204" t="s">
        <v>14</v>
      </c>
      <c r="D51" s="204"/>
      <c r="E51" s="465">
        <v>22</v>
      </c>
      <c r="F51" s="461">
        <v>42.363636363636367</v>
      </c>
      <c r="G51" s="461">
        <v>41.5</v>
      </c>
      <c r="H51" s="462">
        <v>1.0208105147864184</v>
      </c>
      <c r="I51" s="462">
        <v>0.9288214702450408</v>
      </c>
      <c r="J51" s="473">
        <v>376000</v>
      </c>
      <c r="K51" s="467"/>
      <c r="L51" s="461">
        <v>41.89473684210526</v>
      </c>
      <c r="M51" s="461">
        <v>45.105263157894733</v>
      </c>
      <c r="O51" s="204"/>
      <c r="P51" s="169"/>
      <c r="Q51" s="205"/>
      <c r="R51" s="205"/>
      <c r="S51" s="205"/>
      <c r="T51" s="206"/>
      <c r="U51" s="206"/>
      <c r="W51" s="324"/>
      <c r="X51" s="329"/>
      <c r="Y51" s="324"/>
      <c r="Z51" s="324"/>
      <c r="AA51" s="324"/>
      <c r="AB51" s="324"/>
      <c r="AC51" s="324"/>
      <c r="AE51" s="353"/>
      <c r="AF51" s="354"/>
      <c r="AG51" s="355"/>
      <c r="AH51" s="355"/>
      <c r="AI51" s="355"/>
      <c r="AJ51" s="356"/>
      <c r="AK51" s="355"/>
      <c r="AM51" s="86"/>
      <c r="AN51" s="86"/>
      <c r="AO51" s="380"/>
      <c r="AP51" s="380"/>
      <c r="AQ51" s="380"/>
      <c r="AR51" s="393"/>
      <c r="AS51" s="380"/>
      <c r="AT51" s="86" t="s">
        <v>181</v>
      </c>
    </row>
    <row r="52" spans="1:46" s="6" customFormat="1" ht="15.6">
      <c r="A52" s="477" t="s">
        <v>697</v>
      </c>
      <c r="B52" s="204" t="s">
        <v>657</v>
      </c>
      <c r="C52" s="204" t="s">
        <v>6</v>
      </c>
      <c r="D52" s="204"/>
      <c r="E52" s="465">
        <v>10</v>
      </c>
      <c r="F52" s="461">
        <v>27.2</v>
      </c>
      <c r="G52" s="461">
        <v>80</v>
      </c>
      <c r="H52" s="462">
        <v>0.34</v>
      </c>
      <c r="I52" s="462">
        <v>0</v>
      </c>
      <c r="J52" s="473">
        <v>241400</v>
      </c>
      <c r="K52" s="466"/>
      <c r="L52" s="461">
        <v>0</v>
      </c>
      <c r="M52" s="461" t="s">
        <v>693</v>
      </c>
      <c r="O52" s="204"/>
      <c r="P52" s="169"/>
      <c r="Q52" s="205"/>
      <c r="R52" s="205"/>
      <c r="S52" s="205"/>
      <c r="T52" s="206"/>
      <c r="U52" s="206"/>
      <c r="W52" s="324"/>
      <c r="X52" s="329"/>
      <c r="Y52" s="324"/>
      <c r="Z52" s="324"/>
      <c r="AA52" s="324"/>
      <c r="AB52" s="324"/>
      <c r="AC52" s="324"/>
      <c r="AE52" s="353"/>
      <c r="AF52" s="354"/>
      <c r="AG52" s="355"/>
      <c r="AH52" s="355"/>
      <c r="AI52" s="355"/>
      <c r="AJ52" s="356"/>
      <c r="AK52" s="355"/>
      <c r="AM52" s="86"/>
      <c r="AN52" s="86"/>
      <c r="AO52" s="380"/>
      <c r="AP52" s="380"/>
      <c r="AQ52" s="380"/>
      <c r="AR52" s="393"/>
      <c r="AS52" s="380"/>
      <c r="AT52" s="86" t="s">
        <v>422</v>
      </c>
    </row>
    <row r="53" spans="1:46" s="6" customFormat="1">
      <c r="A53" s="477" t="s">
        <v>698</v>
      </c>
      <c r="B53" s="204" t="s">
        <v>107</v>
      </c>
      <c r="C53" s="204" t="s">
        <v>8</v>
      </c>
      <c r="D53" s="204"/>
      <c r="E53" s="465">
        <v>2</v>
      </c>
      <c r="F53" s="461">
        <v>20</v>
      </c>
      <c r="G53" s="461">
        <v>17</v>
      </c>
      <c r="H53" s="462">
        <v>1.1764705882352942</v>
      </c>
      <c r="I53" s="462">
        <v>1.0714285714285714</v>
      </c>
      <c r="J53" s="473">
        <v>192800</v>
      </c>
      <c r="K53" s="467"/>
      <c r="L53" s="461">
        <v>30</v>
      </c>
      <c r="M53" s="461">
        <v>28</v>
      </c>
      <c r="O53" s="204"/>
      <c r="P53" s="169"/>
      <c r="Q53" s="205"/>
      <c r="R53" s="205"/>
      <c r="S53" s="205"/>
      <c r="T53" s="206"/>
      <c r="U53" s="206"/>
      <c r="W53" s="324"/>
      <c r="X53" s="329"/>
      <c r="Y53" s="324"/>
      <c r="Z53" s="324"/>
      <c r="AA53" s="324"/>
      <c r="AB53" s="324"/>
      <c r="AC53" s="324"/>
      <c r="AE53" s="353"/>
      <c r="AF53" s="354"/>
      <c r="AG53" s="355"/>
      <c r="AH53" s="355"/>
      <c r="AI53" s="355"/>
      <c r="AJ53" s="356"/>
      <c r="AK53" s="355"/>
      <c r="AM53" s="86"/>
      <c r="AN53" s="86"/>
      <c r="AO53" s="380"/>
      <c r="AP53" s="380"/>
      <c r="AQ53" s="380"/>
      <c r="AR53" s="393"/>
      <c r="AS53" s="380"/>
      <c r="AT53" s="86" t="s">
        <v>183</v>
      </c>
    </row>
    <row r="54" spans="1:46" s="6" customFormat="1" ht="15.6">
      <c r="A54" s="477" t="s">
        <v>160</v>
      </c>
      <c r="B54" s="204" t="s">
        <v>104</v>
      </c>
      <c r="C54" s="204" t="s">
        <v>14</v>
      </c>
      <c r="D54" s="204"/>
      <c r="E54" s="465">
        <v>24</v>
      </c>
      <c r="F54" s="461">
        <v>47.708333333333336</v>
      </c>
      <c r="G54" s="461">
        <v>51.833333333333336</v>
      </c>
      <c r="H54" s="462">
        <v>0.92041800643086813</v>
      </c>
      <c r="I54" s="462">
        <v>0.91958041958041958</v>
      </c>
      <c r="J54" s="473">
        <v>423400</v>
      </c>
      <c r="K54" s="466"/>
      <c r="L54" s="461">
        <v>39.450000000000003</v>
      </c>
      <c r="M54" s="461">
        <v>42.900000000000006</v>
      </c>
      <c r="O54" s="204"/>
      <c r="P54" s="169"/>
      <c r="Q54" s="205"/>
      <c r="R54" s="205"/>
      <c r="S54" s="205"/>
      <c r="T54" s="206"/>
      <c r="U54" s="206"/>
      <c r="W54" s="324"/>
      <c r="X54" s="329"/>
      <c r="Y54" s="324"/>
      <c r="Z54" s="324"/>
      <c r="AA54" s="324"/>
      <c r="AB54" s="324"/>
      <c r="AC54" s="324"/>
      <c r="AE54" s="353"/>
      <c r="AF54" s="354"/>
      <c r="AG54" s="355"/>
      <c r="AH54" s="355"/>
      <c r="AI54" s="355"/>
      <c r="AJ54" s="356"/>
      <c r="AK54" s="355"/>
      <c r="AM54" s="86"/>
      <c r="AN54" s="86"/>
      <c r="AO54" s="380"/>
      <c r="AP54" s="380"/>
      <c r="AQ54" s="380"/>
      <c r="AR54" s="393"/>
      <c r="AS54" s="380"/>
      <c r="AT54" s="86" t="s">
        <v>697</v>
      </c>
    </row>
    <row r="55" spans="1:46" s="6" customFormat="1" ht="15.6">
      <c r="A55" s="477" t="s">
        <v>451</v>
      </c>
      <c r="B55" s="204" t="s">
        <v>55</v>
      </c>
      <c r="C55" s="204" t="s">
        <v>8</v>
      </c>
      <c r="D55" s="204" t="s">
        <v>6</v>
      </c>
      <c r="E55" s="465">
        <v>16</v>
      </c>
      <c r="F55" s="461">
        <v>46.125</v>
      </c>
      <c r="G55" s="461">
        <v>68.8125</v>
      </c>
      <c r="H55" s="462">
        <v>0.67029972752043598</v>
      </c>
      <c r="I55" s="462">
        <v>0.83098591549295775</v>
      </c>
      <c r="J55" s="473">
        <v>409400</v>
      </c>
      <c r="K55" s="466"/>
      <c r="L55" s="461">
        <v>29.5</v>
      </c>
      <c r="M55" s="461">
        <v>35.5</v>
      </c>
      <c r="O55" s="204"/>
      <c r="P55" s="169"/>
      <c r="Q55" s="205"/>
      <c r="R55" s="205"/>
      <c r="S55" s="205"/>
      <c r="T55" s="206"/>
      <c r="U55" s="206"/>
      <c r="W55" s="324"/>
      <c r="X55" s="325"/>
      <c r="Y55" s="326"/>
      <c r="Z55" s="326"/>
      <c r="AA55" s="326"/>
      <c r="AB55" s="327"/>
      <c r="AC55" s="327"/>
      <c r="AE55" s="353"/>
      <c r="AF55" s="354"/>
      <c r="AG55" s="355"/>
      <c r="AH55" s="355"/>
      <c r="AI55" s="355"/>
      <c r="AJ55" s="356"/>
      <c r="AK55" s="355"/>
      <c r="AM55" s="86"/>
      <c r="AN55" s="86"/>
      <c r="AO55" s="380"/>
      <c r="AP55" s="380"/>
      <c r="AQ55" s="380"/>
      <c r="AR55" s="393"/>
      <c r="AS55" s="380"/>
      <c r="AT55" s="86" t="s">
        <v>698</v>
      </c>
    </row>
    <row r="56" spans="1:46" s="6" customFormat="1" ht="15.6">
      <c r="A56" s="477" t="s">
        <v>452</v>
      </c>
      <c r="B56" s="204" t="s">
        <v>31</v>
      </c>
      <c r="C56" s="204" t="s">
        <v>6</v>
      </c>
      <c r="D56" s="204"/>
      <c r="E56" s="177">
        <v>0</v>
      </c>
      <c r="F56" s="461">
        <v>0</v>
      </c>
      <c r="G56" s="461"/>
      <c r="H56" s="462">
        <v>0</v>
      </c>
      <c r="I56" s="462">
        <v>0</v>
      </c>
      <c r="J56" s="473">
        <v>164600</v>
      </c>
      <c r="K56" s="466"/>
      <c r="L56" s="461">
        <v>0</v>
      </c>
      <c r="M56" s="461" t="s">
        <v>693</v>
      </c>
      <c r="O56" s="204"/>
      <c r="P56" s="169"/>
      <c r="Q56" s="205"/>
      <c r="R56" s="205"/>
      <c r="S56" s="205"/>
      <c r="T56" s="206"/>
      <c r="U56" s="206"/>
      <c r="W56" s="324"/>
      <c r="X56" s="329"/>
      <c r="Y56" s="324"/>
      <c r="Z56" s="324"/>
      <c r="AA56" s="324"/>
      <c r="AB56" s="324"/>
      <c r="AC56" s="324"/>
      <c r="AE56" s="353"/>
      <c r="AF56" s="354"/>
      <c r="AG56" s="355"/>
      <c r="AH56" s="355"/>
      <c r="AI56" s="355"/>
      <c r="AJ56" s="356"/>
      <c r="AK56" s="355"/>
      <c r="AM56" s="86"/>
      <c r="AN56" s="86"/>
      <c r="AO56" s="380"/>
      <c r="AP56" s="380"/>
      <c r="AQ56" s="380"/>
      <c r="AR56" s="393"/>
      <c r="AS56" s="380"/>
      <c r="AT56" s="86" t="s">
        <v>160</v>
      </c>
    </row>
    <row r="57" spans="1:46" s="6" customFormat="1">
      <c r="A57" s="477" t="s">
        <v>161</v>
      </c>
      <c r="B57" s="204" t="s">
        <v>106</v>
      </c>
      <c r="C57" s="204" t="s">
        <v>8</v>
      </c>
      <c r="D57" s="204" t="s">
        <v>1045</v>
      </c>
      <c r="E57" s="465">
        <v>12</v>
      </c>
      <c r="F57" s="461">
        <v>29.333333333333332</v>
      </c>
      <c r="G57" s="461">
        <v>50</v>
      </c>
      <c r="H57" s="462">
        <v>0.58666666666666667</v>
      </c>
      <c r="I57" s="462">
        <v>0.96071044133476857</v>
      </c>
      <c r="J57" s="473">
        <v>260300</v>
      </c>
      <c r="K57" s="467"/>
      <c r="L57" s="461">
        <v>74.375</v>
      </c>
      <c r="M57" s="461">
        <v>77.416666666666671</v>
      </c>
      <c r="O57" s="204"/>
      <c r="P57" s="169"/>
      <c r="Q57" s="205"/>
      <c r="R57" s="205"/>
      <c r="S57" s="205"/>
      <c r="T57" s="206"/>
      <c r="U57" s="206"/>
      <c r="W57" s="324"/>
      <c r="X57" s="329"/>
      <c r="Y57" s="324"/>
      <c r="Z57" s="324"/>
      <c r="AA57" s="324"/>
      <c r="AB57" s="324"/>
      <c r="AC57" s="324"/>
      <c r="AE57" s="353"/>
      <c r="AF57" s="354"/>
      <c r="AG57" s="355"/>
      <c r="AH57" s="355"/>
      <c r="AI57" s="355"/>
      <c r="AJ57" s="356"/>
      <c r="AK57" s="355"/>
      <c r="AM57" s="86"/>
      <c r="AN57" s="86"/>
      <c r="AO57" s="380"/>
      <c r="AP57" s="380"/>
      <c r="AQ57" s="380"/>
      <c r="AR57" s="393"/>
      <c r="AS57" s="380"/>
      <c r="AT57" s="86" t="s">
        <v>451</v>
      </c>
    </row>
    <row r="58" spans="1:46" s="6" customFormat="1" ht="15.6">
      <c r="A58" s="477" t="s">
        <v>453</v>
      </c>
      <c r="B58" s="204" t="s">
        <v>104</v>
      </c>
      <c r="C58" s="204" t="s">
        <v>6</v>
      </c>
      <c r="D58" s="204" t="s">
        <v>8</v>
      </c>
      <c r="E58" s="177">
        <v>0</v>
      </c>
      <c r="F58" s="461">
        <v>0</v>
      </c>
      <c r="G58" s="461"/>
      <c r="H58" s="462">
        <v>0</v>
      </c>
      <c r="I58" s="462">
        <v>0</v>
      </c>
      <c r="J58" s="473">
        <v>164600</v>
      </c>
      <c r="K58" s="466"/>
      <c r="L58" s="461">
        <v>0</v>
      </c>
      <c r="M58" s="461" t="s">
        <v>693</v>
      </c>
      <c r="O58" s="204"/>
      <c r="P58" s="169"/>
      <c r="Q58" s="205"/>
      <c r="R58" s="205"/>
      <c r="S58" s="205"/>
      <c r="T58" s="206"/>
      <c r="U58" s="206"/>
      <c r="W58" s="324"/>
      <c r="X58" s="325"/>
      <c r="Y58" s="326"/>
      <c r="Z58" s="326"/>
      <c r="AA58" s="326"/>
      <c r="AB58" s="327"/>
      <c r="AC58" s="327"/>
      <c r="AE58" s="353"/>
      <c r="AF58" s="354"/>
      <c r="AG58" s="355"/>
      <c r="AH58" s="355"/>
      <c r="AI58" s="355"/>
      <c r="AJ58" s="356"/>
      <c r="AK58" s="355"/>
      <c r="AM58" s="86"/>
      <c r="AN58" s="86"/>
      <c r="AO58" s="380"/>
      <c r="AP58" s="380"/>
      <c r="AQ58" s="380"/>
      <c r="AR58" s="393"/>
      <c r="AS58" s="380"/>
      <c r="AT58" s="86" t="s">
        <v>452</v>
      </c>
    </row>
    <row r="59" spans="1:46" s="6" customFormat="1" ht="15.6">
      <c r="A59" s="477" t="s">
        <v>1048</v>
      </c>
      <c r="B59" s="204" t="s">
        <v>31</v>
      </c>
      <c r="C59" s="204" t="s">
        <v>6</v>
      </c>
      <c r="D59" s="204" t="s">
        <v>3</v>
      </c>
      <c r="E59" s="177"/>
      <c r="F59" s="461"/>
      <c r="G59" s="461"/>
      <c r="H59" s="462"/>
      <c r="I59" s="462"/>
      <c r="J59" s="473">
        <v>177300</v>
      </c>
      <c r="K59" s="466"/>
      <c r="L59" s="461"/>
      <c r="M59" s="461"/>
      <c r="O59" s="204"/>
      <c r="P59" s="169"/>
      <c r="Q59" s="205"/>
      <c r="R59" s="205"/>
      <c r="S59" s="205"/>
      <c r="T59" s="206"/>
      <c r="U59" s="206"/>
      <c r="W59" s="324"/>
      <c r="X59" s="329"/>
      <c r="Y59" s="324"/>
      <c r="Z59" s="324"/>
      <c r="AA59" s="324"/>
      <c r="AB59" s="324"/>
      <c r="AC59" s="324"/>
      <c r="AE59" s="353"/>
      <c r="AF59" s="354"/>
      <c r="AG59" s="355"/>
      <c r="AH59" s="355"/>
      <c r="AI59" s="355"/>
      <c r="AJ59" s="356"/>
      <c r="AK59" s="355"/>
      <c r="AM59" s="86"/>
      <c r="AN59" s="86"/>
      <c r="AO59" s="380"/>
      <c r="AP59" s="380"/>
      <c r="AQ59" s="380"/>
      <c r="AR59" s="393"/>
      <c r="AS59" s="380"/>
      <c r="AT59" s="86" t="s">
        <v>431</v>
      </c>
    </row>
    <row r="60" spans="1:46" s="6" customFormat="1" ht="15.6">
      <c r="A60" s="477" t="s">
        <v>294</v>
      </c>
      <c r="B60" s="204" t="s">
        <v>23</v>
      </c>
      <c r="C60" s="204" t="s">
        <v>6</v>
      </c>
      <c r="D60" s="204"/>
      <c r="E60" s="465">
        <v>20</v>
      </c>
      <c r="F60" s="461">
        <v>55.35</v>
      </c>
      <c r="G60" s="461">
        <v>79.05</v>
      </c>
      <c r="H60" s="462">
        <v>0.70018975332068312</v>
      </c>
      <c r="I60" s="462">
        <v>0.5888689407540395</v>
      </c>
      <c r="J60" s="473">
        <v>491200</v>
      </c>
      <c r="K60" s="466"/>
      <c r="L60" s="461">
        <v>46.857142857142854</v>
      </c>
      <c r="M60" s="461">
        <v>79.571428571428569</v>
      </c>
      <c r="O60" s="204"/>
      <c r="P60" s="169"/>
      <c r="Q60" s="205"/>
      <c r="R60" s="205"/>
      <c r="S60" s="205"/>
      <c r="T60" s="206"/>
      <c r="U60" s="206"/>
      <c r="W60" s="324"/>
      <c r="X60" s="329"/>
      <c r="Y60" s="324"/>
      <c r="Z60" s="324"/>
      <c r="AA60" s="324"/>
      <c r="AB60" s="324"/>
      <c r="AC60" s="324"/>
      <c r="AE60" s="353"/>
      <c r="AF60" s="354"/>
      <c r="AG60" s="355"/>
      <c r="AH60" s="355"/>
      <c r="AI60" s="355"/>
      <c r="AJ60" s="356"/>
      <c r="AK60" s="355"/>
      <c r="AM60" s="86"/>
      <c r="AN60" s="86"/>
      <c r="AO60" s="380"/>
      <c r="AP60" s="380"/>
      <c r="AQ60" s="380"/>
      <c r="AR60" s="393"/>
      <c r="AS60" s="380"/>
      <c r="AT60" s="86" t="s">
        <v>161</v>
      </c>
    </row>
    <row r="61" spans="1:46" s="6" customFormat="1" ht="15.6">
      <c r="A61" s="477" t="s">
        <v>248</v>
      </c>
      <c r="B61" s="204" t="s">
        <v>24</v>
      </c>
      <c r="C61" s="204" t="s">
        <v>8</v>
      </c>
      <c r="D61" s="204" t="s">
        <v>6</v>
      </c>
      <c r="E61" s="465">
        <v>22</v>
      </c>
      <c r="F61" s="461">
        <v>37.227272727272727</v>
      </c>
      <c r="G61" s="461">
        <v>54.590909090909093</v>
      </c>
      <c r="H61" s="462">
        <v>0.68193172356369691</v>
      </c>
      <c r="I61" s="462">
        <v>0.77319587628865982</v>
      </c>
      <c r="J61" s="473">
        <v>330400</v>
      </c>
      <c r="K61" s="466"/>
      <c r="L61" s="461">
        <v>30</v>
      </c>
      <c r="M61" s="461">
        <v>38.799999999999997</v>
      </c>
      <c r="O61" s="204"/>
      <c r="P61" s="169"/>
      <c r="Q61" s="205"/>
      <c r="R61" s="205"/>
      <c r="S61" s="205"/>
      <c r="T61" s="206"/>
      <c r="U61" s="206"/>
      <c r="W61" s="324"/>
      <c r="X61" s="325"/>
      <c r="Y61" s="326"/>
      <c r="Z61" s="326"/>
      <c r="AA61" s="326"/>
      <c r="AB61" s="327"/>
      <c r="AC61" s="327"/>
      <c r="AE61" s="353"/>
      <c r="AF61" s="354"/>
      <c r="AG61" s="355"/>
      <c r="AH61" s="355"/>
      <c r="AI61" s="355"/>
      <c r="AJ61" s="356"/>
      <c r="AK61" s="355"/>
      <c r="AM61" s="86"/>
      <c r="AN61" s="86"/>
      <c r="AO61" s="380"/>
      <c r="AP61" s="380"/>
      <c r="AQ61" s="380"/>
      <c r="AR61" s="393"/>
      <c r="AS61" s="380"/>
      <c r="AT61" s="86" t="s">
        <v>453</v>
      </c>
    </row>
    <row r="62" spans="1:46" s="6" customFormat="1" ht="15.6">
      <c r="A62" s="477" t="s">
        <v>318</v>
      </c>
      <c r="B62" s="204" t="s">
        <v>105</v>
      </c>
      <c r="C62" s="204" t="s">
        <v>397</v>
      </c>
      <c r="D62" s="204"/>
      <c r="E62" s="177">
        <v>5</v>
      </c>
      <c r="F62" s="461">
        <v>0.81</v>
      </c>
      <c r="G62" s="461">
        <v>5.2799999999999994</v>
      </c>
      <c r="H62" s="462">
        <v>0.5757575757575758</v>
      </c>
      <c r="I62" s="462">
        <v>0.5757575757575758</v>
      </c>
      <c r="J62" s="473">
        <v>164600</v>
      </c>
      <c r="K62" s="466"/>
      <c r="L62" s="461">
        <v>15.2</v>
      </c>
      <c r="M62" s="461">
        <v>26.399999999999995</v>
      </c>
      <c r="O62" s="204"/>
      <c r="P62" s="169"/>
      <c r="Q62" s="205"/>
      <c r="R62" s="205"/>
      <c r="S62" s="205"/>
      <c r="T62" s="206"/>
      <c r="U62" s="206"/>
      <c r="W62" s="324"/>
      <c r="X62" s="329"/>
      <c r="Y62" s="324"/>
      <c r="Z62" s="324"/>
      <c r="AA62" s="324"/>
      <c r="AB62" s="324"/>
      <c r="AC62" s="324"/>
      <c r="AE62" s="353"/>
      <c r="AF62" s="354"/>
      <c r="AG62" s="355"/>
      <c r="AH62" s="355"/>
      <c r="AI62" s="355"/>
      <c r="AJ62" s="356"/>
      <c r="AK62" s="355"/>
      <c r="AM62" s="86"/>
      <c r="AN62" s="86"/>
      <c r="AO62" s="380"/>
      <c r="AP62" s="380"/>
      <c r="AQ62" s="380"/>
      <c r="AR62" s="393"/>
      <c r="AS62" s="380"/>
      <c r="AT62" s="86" t="s">
        <v>294</v>
      </c>
    </row>
    <row r="63" spans="1:46" s="6" customFormat="1" ht="15.6">
      <c r="A63" s="477" t="s">
        <v>249</v>
      </c>
      <c r="B63" s="204" t="s">
        <v>566</v>
      </c>
      <c r="C63" s="204" t="s">
        <v>37</v>
      </c>
      <c r="D63" s="204"/>
      <c r="E63" s="465">
        <v>24</v>
      </c>
      <c r="F63" s="461">
        <v>61.75</v>
      </c>
      <c r="G63" s="461">
        <v>80.458333333333329</v>
      </c>
      <c r="H63" s="462">
        <v>0.76747799067840494</v>
      </c>
      <c r="I63" s="462">
        <v>0.68851351351351353</v>
      </c>
      <c r="J63" s="473">
        <v>548000</v>
      </c>
      <c r="K63" s="466"/>
      <c r="L63" s="461">
        <v>53.631578947368418</v>
      </c>
      <c r="M63" s="461">
        <v>77.89473684210526</v>
      </c>
      <c r="O63" s="204"/>
      <c r="P63" s="169"/>
      <c r="Q63" s="205"/>
      <c r="R63" s="205"/>
      <c r="S63" s="205"/>
      <c r="T63" s="206"/>
      <c r="U63" s="206"/>
      <c r="W63" s="324"/>
      <c r="X63" s="329"/>
      <c r="Y63" s="324"/>
      <c r="Z63" s="324"/>
      <c r="AA63" s="324"/>
      <c r="AB63" s="324"/>
      <c r="AC63" s="324"/>
      <c r="AE63" s="353"/>
      <c r="AF63" s="354"/>
      <c r="AG63" s="355"/>
      <c r="AH63" s="355"/>
      <c r="AI63" s="355"/>
      <c r="AJ63" s="356"/>
      <c r="AK63" s="355"/>
      <c r="AM63" s="86"/>
      <c r="AN63" s="86"/>
      <c r="AO63" s="380"/>
      <c r="AP63" s="380"/>
      <c r="AQ63" s="380"/>
      <c r="AR63" s="393"/>
      <c r="AS63" s="380"/>
      <c r="AT63" s="86" t="s">
        <v>699</v>
      </c>
    </row>
    <row r="64" spans="1:46" s="6" customFormat="1">
      <c r="A64" s="477" t="s">
        <v>454</v>
      </c>
      <c r="B64" s="204" t="s">
        <v>53</v>
      </c>
      <c r="C64" s="204" t="s">
        <v>397</v>
      </c>
      <c r="D64" s="204"/>
      <c r="E64" s="177">
        <v>1</v>
      </c>
      <c r="F64" s="461">
        <v>0</v>
      </c>
      <c r="G64" s="461">
        <v>28</v>
      </c>
      <c r="H64" s="462">
        <v>2</v>
      </c>
      <c r="I64" s="462">
        <v>2</v>
      </c>
      <c r="J64" s="473">
        <v>177300</v>
      </c>
      <c r="K64" s="467"/>
      <c r="L64" s="461">
        <v>56</v>
      </c>
      <c r="M64" s="461">
        <v>28</v>
      </c>
      <c r="O64" s="204"/>
      <c r="P64" s="169"/>
      <c r="Q64" s="205"/>
      <c r="R64" s="205"/>
      <c r="S64" s="205"/>
      <c r="T64" s="206"/>
      <c r="U64" s="206"/>
      <c r="W64" s="324"/>
      <c r="X64" s="329"/>
      <c r="Y64" s="324"/>
      <c r="Z64" s="324"/>
      <c r="AA64" s="324"/>
      <c r="AB64" s="324"/>
      <c r="AC64" s="324"/>
      <c r="AE64" s="353"/>
      <c r="AF64" s="354"/>
      <c r="AG64" s="355"/>
      <c r="AH64" s="355"/>
      <c r="AI64" s="355"/>
      <c r="AJ64" s="356"/>
      <c r="AK64" s="355"/>
      <c r="AM64" s="86"/>
      <c r="AN64" s="86"/>
      <c r="AO64" s="380"/>
      <c r="AP64" s="380"/>
      <c r="AQ64" s="380"/>
      <c r="AR64" s="393"/>
      <c r="AS64" s="380"/>
      <c r="AT64" s="86" t="s">
        <v>787</v>
      </c>
    </row>
    <row r="65" spans="1:46" s="6" customFormat="1">
      <c r="A65" s="477" t="s">
        <v>184</v>
      </c>
      <c r="B65" s="204" t="s">
        <v>657</v>
      </c>
      <c r="C65" s="204" t="s">
        <v>8</v>
      </c>
      <c r="D65" s="204" t="s">
        <v>14</v>
      </c>
      <c r="E65" s="465">
        <v>15</v>
      </c>
      <c r="F65" s="461">
        <v>38.200000000000003</v>
      </c>
      <c r="G65" s="461">
        <v>38.93333333333333</v>
      </c>
      <c r="H65" s="462">
        <v>0.98116438356164382</v>
      </c>
      <c r="I65" s="462">
        <v>1.075493612078978</v>
      </c>
      <c r="J65" s="473">
        <v>339000</v>
      </c>
      <c r="K65" s="270"/>
      <c r="L65" s="461">
        <v>40.260869565217391</v>
      </c>
      <c r="M65" s="461">
        <v>37.434782608695649</v>
      </c>
      <c r="O65" s="204"/>
      <c r="P65" s="169"/>
      <c r="Q65" s="205"/>
      <c r="R65" s="205"/>
      <c r="S65" s="205"/>
      <c r="T65" s="206"/>
      <c r="U65" s="206"/>
      <c r="W65" s="324"/>
      <c r="X65" s="325"/>
      <c r="Y65" s="326"/>
      <c r="Z65" s="326"/>
      <c r="AA65" s="326"/>
      <c r="AB65" s="327"/>
      <c r="AC65" s="327"/>
      <c r="AE65" s="353"/>
      <c r="AF65" s="354"/>
      <c r="AG65" s="355"/>
      <c r="AH65" s="355"/>
      <c r="AI65" s="355"/>
      <c r="AJ65" s="356"/>
      <c r="AK65" s="355"/>
      <c r="AM65" s="86"/>
      <c r="AN65" s="86"/>
      <c r="AO65" s="380"/>
      <c r="AP65" s="380"/>
      <c r="AQ65" s="380"/>
      <c r="AR65" s="393"/>
      <c r="AS65" s="380"/>
      <c r="AT65" s="86" t="s">
        <v>318</v>
      </c>
    </row>
    <row r="66" spans="1:46" s="6" customFormat="1" ht="15.6">
      <c r="A66" s="477" t="s">
        <v>700</v>
      </c>
      <c r="B66" s="204" t="s">
        <v>104</v>
      </c>
      <c r="C66" s="204" t="s">
        <v>14</v>
      </c>
      <c r="D66" s="204"/>
      <c r="E66" s="177">
        <v>0</v>
      </c>
      <c r="F66" s="461">
        <v>0</v>
      </c>
      <c r="G66" s="461"/>
      <c r="H66" s="462">
        <v>0</v>
      </c>
      <c r="I66" s="462">
        <v>0</v>
      </c>
      <c r="J66" s="473">
        <v>164600</v>
      </c>
      <c r="K66" s="466"/>
      <c r="L66" s="461">
        <v>0</v>
      </c>
      <c r="M66" s="461" t="s">
        <v>693</v>
      </c>
      <c r="O66" s="204"/>
      <c r="P66" s="169"/>
      <c r="Q66" s="205"/>
      <c r="R66" s="205"/>
      <c r="S66" s="205"/>
      <c r="T66" s="206"/>
      <c r="U66" s="206"/>
      <c r="W66" s="324"/>
      <c r="X66" s="329"/>
      <c r="Y66" s="324"/>
      <c r="Z66" s="324"/>
      <c r="AA66" s="324"/>
      <c r="AB66" s="324"/>
      <c r="AC66" s="324"/>
      <c r="AE66" s="353"/>
      <c r="AF66" s="354"/>
      <c r="AG66" s="355"/>
      <c r="AH66" s="355"/>
      <c r="AI66" s="355"/>
      <c r="AJ66" s="356"/>
      <c r="AK66" s="355"/>
      <c r="AM66" s="86"/>
      <c r="AN66" s="86"/>
      <c r="AO66" s="380"/>
      <c r="AP66" s="380"/>
      <c r="AQ66" s="380"/>
      <c r="AR66" s="393"/>
      <c r="AS66" s="380"/>
      <c r="AT66" s="86" t="s">
        <v>249</v>
      </c>
    </row>
    <row r="67" spans="1:46" s="6" customFormat="1" ht="15.6">
      <c r="A67" s="477" t="s">
        <v>455</v>
      </c>
      <c r="B67" s="204" t="s">
        <v>104</v>
      </c>
      <c r="C67" s="204" t="s">
        <v>37</v>
      </c>
      <c r="D67" s="204"/>
      <c r="E67" s="465">
        <v>24</v>
      </c>
      <c r="F67" s="461">
        <v>69.916666666666671</v>
      </c>
      <c r="G67" s="461">
        <v>80</v>
      </c>
      <c r="H67" s="462">
        <v>0.87395833333333328</v>
      </c>
      <c r="I67" s="462">
        <v>0.82078169685414681</v>
      </c>
      <c r="J67" s="473">
        <v>620500</v>
      </c>
      <c r="K67" s="466"/>
      <c r="L67" s="461">
        <v>66.230769230769226</v>
      </c>
      <c r="M67" s="461">
        <v>80.692307692307679</v>
      </c>
      <c r="O67" s="204"/>
      <c r="P67" s="169"/>
      <c r="Q67" s="205"/>
      <c r="R67" s="205"/>
      <c r="S67" s="205"/>
      <c r="T67" s="206"/>
      <c r="U67" s="206"/>
      <c r="W67" s="324"/>
      <c r="X67" s="325"/>
      <c r="Y67" s="326"/>
      <c r="Z67" s="326"/>
      <c r="AA67" s="326"/>
      <c r="AB67" s="327"/>
      <c r="AC67" s="327"/>
      <c r="AE67" s="353"/>
      <c r="AF67" s="354"/>
      <c r="AG67" s="355"/>
      <c r="AH67" s="355"/>
      <c r="AI67" s="355"/>
      <c r="AJ67" s="356"/>
      <c r="AK67" s="355"/>
      <c r="AM67" s="86"/>
      <c r="AN67" s="86"/>
      <c r="AO67" s="380"/>
      <c r="AP67" s="380"/>
      <c r="AQ67" s="380"/>
      <c r="AR67" s="393"/>
      <c r="AS67" s="380"/>
      <c r="AT67" s="86" t="s">
        <v>454</v>
      </c>
    </row>
    <row r="68" spans="1:46" s="6" customFormat="1" ht="19.5" customHeight="1">
      <c r="A68" s="477" t="s">
        <v>456</v>
      </c>
      <c r="B68" s="204" t="s">
        <v>31</v>
      </c>
      <c r="C68" s="204" t="s">
        <v>1045</v>
      </c>
      <c r="D68" s="204" t="s">
        <v>37</v>
      </c>
      <c r="E68" s="177">
        <v>0</v>
      </c>
      <c r="F68" s="461">
        <v>0</v>
      </c>
      <c r="G68" s="461"/>
      <c r="H68" s="462">
        <v>0</v>
      </c>
      <c r="I68" s="462">
        <v>0</v>
      </c>
      <c r="J68" s="473">
        <v>164600</v>
      </c>
      <c r="K68" s="467"/>
      <c r="L68" s="461">
        <v>0</v>
      </c>
      <c r="M68" s="461" t="s">
        <v>693</v>
      </c>
      <c r="O68" s="204"/>
      <c r="P68" s="169"/>
      <c r="Q68" s="205"/>
      <c r="R68" s="205"/>
      <c r="S68" s="205"/>
      <c r="T68" s="206"/>
      <c r="U68" s="206"/>
      <c r="W68" s="324"/>
      <c r="X68" s="329"/>
      <c r="Y68" s="324"/>
      <c r="Z68" s="324"/>
      <c r="AA68" s="324"/>
      <c r="AB68" s="324"/>
      <c r="AC68" s="324"/>
      <c r="AE68" s="353"/>
      <c r="AF68" s="354"/>
      <c r="AG68" s="355"/>
      <c r="AH68" s="355"/>
      <c r="AI68" s="355"/>
      <c r="AJ68" s="356"/>
      <c r="AK68" s="355"/>
      <c r="AM68" s="86"/>
      <c r="AN68" s="86"/>
      <c r="AO68" s="380"/>
      <c r="AP68" s="380"/>
      <c r="AQ68" s="380"/>
      <c r="AR68" s="393"/>
      <c r="AS68" s="380"/>
      <c r="AT68" s="86" t="s">
        <v>788</v>
      </c>
    </row>
    <row r="69" spans="1:46" s="6" customFormat="1">
      <c r="A69" s="477" t="s">
        <v>1049</v>
      </c>
      <c r="B69" s="204" t="s">
        <v>53</v>
      </c>
      <c r="C69" s="204" t="s">
        <v>1045</v>
      </c>
      <c r="D69" s="204"/>
      <c r="E69" s="465"/>
      <c r="F69" s="461"/>
      <c r="G69" s="461"/>
      <c r="H69" s="462"/>
      <c r="I69" s="462"/>
      <c r="J69" s="473">
        <v>164600</v>
      </c>
      <c r="K69" s="467"/>
      <c r="L69" s="461"/>
      <c r="M69" s="461"/>
      <c r="O69" s="204"/>
      <c r="P69" s="169"/>
      <c r="Q69" s="205"/>
      <c r="R69" s="205"/>
      <c r="S69" s="205"/>
      <c r="T69" s="206"/>
      <c r="U69" s="206"/>
      <c r="W69" s="324"/>
      <c r="X69" s="329"/>
      <c r="Y69" s="324"/>
      <c r="Z69" s="324"/>
      <c r="AA69" s="324"/>
      <c r="AB69" s="324"/>
      <c r="AC69" s="324"/>
      <c r="AE69" s="353"/>
      <c r="AF69" s="354"/>
      <c r="AG69" s="355"/>
      <c r="AH69" s="355"/>
      <c r="AI69" s="355"/>
      <c r="AJ69" s="356"/>
      <c r="AK69" s="355"/>
      <c r="AM69" s="86"/>
      <c r="AN69" s="86"/>
      <c r="AO69" s="380"/>
      <c r="AP69" s="380"/>
      <c r="AQ69" s="380"/>
      <c r="AR69" s="393"/>
      <c r="AS69" s="380"/>
      <c r="AT69" s="86" t="s">
        <v>184</v>
      </c>
    </row>
    <row r="70" spans="1:46" s="6" customFormat="1" ht="15.6">
      <c r="A70" s="477" t="s">
        <v>457</v>
      </c>
      <c r="B70" s="204" t="s">
        <v>28</v>
      </c>
      <c r="C70" s="204" t="s">
        <v>37</v>
      </c>
      <c r="D70" s="204"/>
      <c r="E70" s="465">
        <v>2</v>
      </c>
      <c r="F70" s="461">
        <v>23.5</v>
      </c>
      <c r="G70" s="461">
        <v>80</v>
      </c>
      <c r="H70" s="462">
        <v>0.29375000000000001</v>
      </c>
      <c r="I70" s="462">
        <v>0.37525773195876289</v>
      </c>
      <c r="J70" s="473">
        <v>208600</v>
      </c>
      <c r="K70" s="466"/>
      <c r="L70" s="461">
        <v>30.333333333333332</v>
      </c>
      <c r="M70" s="461">
        <v>80.833333333333329</v>
      </c>
      <c r="O70" s="204"/>
      <c r="P70" s="169"/>
      <c r="Q70" s="205"/>
      <c r="R70" s="205"/>
      <c r="S70" s="205"/>
      <c r="T70" s="206"/>
      <c r="U70" s="206"/>
      <c r="W70" s="324"/>
      <c r="X70" s="325"/>
      <c r="Y70" s="326"/>
      <c r="Z70" s="326"/>
      <c r="AA70" s="326"/>
      <c r="AB70" s="327"/>
      <c r="AC70" s="327"/>
      <c r="AE70" s="353"/>
      <c r="AF70" s="354"/>
      <c r="AG70" s="355"/>
      <c r="AH70" s="355"/>
      <c r="AI70" s="355"/>
      <c r="AJ70" s="356"/>
      <c r="AK70" s="355"/>
      <c r="AM70" s="86"/>
      <c r="AN70" s="86"/>
      <c r="AO70" s="380"/>
      <c r="AP70" s="380"/>
      <c r="AQ70" s="380"/>
      <c r="AR70" s="393"/>
      <c r="AS70" s="380"/>
      <c r="AT70" s="86" t="s">
        <v>700</v>
      </c>
    </row>
    <row r="71" spans="1:46" s="6" customFormat="1" ht="15.6">
      <c r="A71" s="477" t="s">
        <v>701</v>
      </c>
      <c r="B71" s="204" t="s">
        <v>104</v>
      </c>
      <c r="C71" s="204" t="s">
        <v>37</v>
      </c>
      <c r="D71" s="204" t="s">
        <v>397</v>
      </c>
      <c r="E71" s="177">
        <v>0</v>
      </c>
      <c r="F71" s="461">
        <v>0</v>
      </c>
      <c r="G71" s="461"/>
      <c r="H71" s="462">
        <v>0</v>
      </c>
      <c r="I71" s="462">
        <v>0</v>
      </c>
      <c r="J71" s="473">
        <v>164600</v>
      </c>
      <c r="K71" s="466"/>
      <c r="L71" s="461">
        <v>0</v>
      </c>
      <c r="M71" s="461" t="s">
        <v>693</v>
      </c>
      <c r="O71" s="204"/>
      <c r="P71" s="169"/>
      <c r="Q71" s="205"/>
      <c r="R71" s="205"/>
      <c r="S71" s="205"/>
      <c r="T71" s="206"/>
      <c r="U71" s="206"/>
      <c r="W71" s="324"/>
      <c r="X71" s="329"/>
      <c r="Y71" s="324"/>
      <c r="Z71" s="324"/>
      <c r="AA71" s="324"/>
      <c r="AB71" s="324"/>
      <c r="AC71" s="324"/>
      <c r="AE71" s="353"/>
      <c r="AF71" s="354"/>
      <c r="AG71" s="355"/>
      <c r="AH71" s="355"/>
      <c r="AI71" s="355"/>
      <c r="AJ71" s="356"/>
      <c r="AK71" s="355"/>
      <c r="AM71" s="86"/>
      <c r="AN71" s="86"/>
      <c r="AO71" s="380"/>
      <c r="AP71" s="380"/>
      <c r="AQ71" s="380"/>
      <c r="AR71" s="393"/>
      <c r="AS71" s="380"/>
      <c r="AT71" s="86" t="s">
        <v>455</v>
      </c>
    </row>
    <row r="72" spans="1:46" s="6" customFormat="1" ht="15.6">
      <c r="A72" s="477" t="s">
        <v>789</v>
      </c>
      <c r="B72" s="204" t="s">
        <v>107</v>
      </c>
      <c r="C72" s="204" t="s">
        <v>14</v>
      </c>
      <c r="D72" s="204"/>
      <c r="E72" s="465">
        <v>2</v>
      </c>
      <c r="F72" s="461">
        <v>16</v>
      </c>
      <c r="G72" s="461">
        <v>17</v>
      </c>
      <c r="H72" s="462">
        <v>0.94117647058823528</v>
      </c>
      <c r="I72" s="462">
        <v>0</v>
      </c>
      <c r="J72" s="473">
        <v>177300</v>
      </c>
      <c r="K72" s="466"/>
      <c r="L72" s="461">
        <v>0</v>
      </c>
      <c r="M72" s="461">
        <v>0</v>
      </c>
      <c r="O72" s="204"/>
      <c r="P72" s="169"/>
      <c r="Q72" s="205"/>
      <c r="R72" s="205"/>
      <c r="S72" s="205"/>
      <c r="T72" s="206"/>
      <c r="U72" s="206"/>
      <c r="W72" s="324"/>
      <c r="X72" s="325"/>
      <c r="Y72" s="326"/>
      <c r="Z72" s="326"/>
      <c r="AA72" s="326"/>
      <c r="AB72" s="327"/>
      <c r="AC72" s="327"/>
      <c r="AE72" s="353"/>
      <c r="AF72" s="354"/>
      <c r="AG72" s="355"/>
      <c r="AH72" s="355"/>
      <c r="AI72" s="355"/>
      <c r="AJ72" s="356"/>
      <c r="AK72" s="355"/>
      <c r="AM72" s="86"/>
      <c r="AN72" s="86"/>
      <c r="AO72" s="380"/>
      <c r="AP72" s="380"/>
      <c r="AQ72" s="380"/>
      <c r="AR72" s="393"/>
      <c r="AS72" s="380"/>
      <c r="AT72" s="86" t="s">
        <v>456</v>
      </c>
    </row>
    <row r="73" spans="1:46" s="6" customFormat="1" ht="15.6">
      <c r="A73" s="477" t="s">
        <v>32</v>
      </c>
      <c r="B73" s="204" t="s">
        <v>657</v>
      </c>
      <c r="C73" s="204" t="s">
        <v>397</v>
      </c>
      <c r="D73" s="204"/>
      <c r="E73" s="465">
        <v>23</v>
      </c>
      <c r="F73" s="461">
        <v>42.608695652173914</v>
      </c>
      <c r="G73" s="461">
        <v>46.782608695652172</v>
      </c>
      <c r="H73" s="462">
        <v>0.91078066914498146</v>
      </c>
      <c r="I73" s="462">
        <v>0.81525625744934449</v>
      </c>
      <c r="J73" s="473">
        <v>378100</v>
      </c>
      <c r="K73" s="466"/>
      <c r="L73" s="461">
        <v>40.235294117647058</v>
      </c>
      <c r="M73" s="461">
        <v>49.352941176470587</v>
      </c>
      <c r="O73" s="204"/>
      <c r="P73" s="169"/>
      <c r="Q73" s="205"/>
      <c r="R73" s="205"/>
      <c r="S73" s="205"/>
      <c r="T73" s="206"/>
      <c r="U73" s="206"/>
      <c r="W73" s="324"/>
      <c r="X73" s="329"/>
      <c r="Y73" s="324"/>
      <c r="Z73" s="324"/>
      <c r="AA73" s="324"/>
      <c r="AB73" s="324"/>
      <c r="AC73" s="324"/>
      <c r="AE73" s="353"/>
      <c r="AF73" s="354"/>
      <c r="AG73" s="355"/>
      <c r="AH73" s="355"/>
      <c r="AI73" s="355"/>
      <c r="AJ73" s="356"/>
      <c r="AK73" s="355"/>
      <c r="AM73" s="86"/>
      <c r="AN73" s="86"/>
      <c r="AO73" s="380"/>
      <c r="AP73" s="380"/>
      <c r="AQ73" s="380"/>
      <c r="AR73" s="393"/>
      <c r="AS73" s="380"/>
      <c r="AT73" s="86" t="s">
        <v>158</v>
      </c>
    </row>
    <row r="74" spans="1:46" s="6" customFormat="1" ht="15.6">
      <c r="A74" s="477" t="s">
        <v>1050</v>
      </c>
      <c r="B74" s="204" t="s">
        <v>657</v>
      </c>
      <c r="C74" s="204" t="s">
        <v>397</v>
      </c>
      <c r="D74" s="204"/>
      <c r="E74" s="465"/>
      <c r="F74" s="461"/>
      <c r="G74" s="461"/>
      <c r="H74" s="462"/>
      <c r="I74" s="462"/>
      <c r="J74" s="473">
        <v>164600</v>
      </c>
      <c r="K74" s="466"/>
      <c r="L74" s="461"/>
      <c r="M74" s="461"/>
      <c r="O74" s="204"/>
      <c r="P74" s="169"/>
      <c r="Q74" s="205"/>
      <c r="R74" s="205"/>
      <c r="S74" s="205"/>
      <c r="T74" s="206"/>
      <c r="U74" s="206"/>
      <c r="W74" s="324"/>
      <c r="X74" s="325"/>
      <c r="Y74" s="326"/>
      <c r="Z74" s="326"/>
      <c r="AA74" s="326"/>
      <c r="AB74" s="327"/>
      <c r="AC74" s="327"/>
      <c r="AE74" s="353"/>
      <c r="AF74" s="354"/>
      <c r="AG74" s="355"/>
      <c r="AH74" s="355"/>
      <c r="AI74" s="355"/>
      <c r="AJ74" s="356"/>
      <c r="AK74" s="355"/>
      <c r="AM74" s="86"/>
      <c r="AN74" s="86"/>
      <c r="AO74" s="380"/>
      <c r="AP74" s="380"/>
      <c r="AQ74" s="380"/>
      <c r="AR74" s="393"/>
      <c r="AS74" s="380"/>
      <c r="AT74" s="86" t="s">
        <v>457</v>
      </c>
    </row>
    <row r="75" spans="1:46" s="6" customFormat="1" ht="17.25" customHeight="1">
      <c r="A75" s="477" t="s">
        <v>1051</v>
      </c>
      <c r="B75" s="204" t="s">
        <v>105</v>
      </c>
      <c r="C75" s="204" t="s">
        <v>1045</v>
      </c>
      <c r="D75" s="204"/>
      <c r="E75" s="465"/>
      <c r="F75" s="461"/>
      <c r="G75" s="461"/>
      <c r="H75" s="462"/>
      <c r="I75" s="462"/>
      <c r="J75" s="473">
        <v>164600</v>
      </c>
      <c r="K75" s="466"/>
      <c r="L75" s="461"/>
      <c r="M75" s="461"/>
      <c r="O75" s="204"/>
      <c r="P75" s="169"/>
      <c r="Q75" s="205"/>
      <c r="R75" s="205"/>
      <c r="S75" s="205"/>
      <c r="T75" s="206"/>
      <c r="U75" s="206"/>
      <c r="W75" s="324"/>
      <c r="X75" s="325"/>
      <c r="Y75" s="326"/>
      <c r="Z75" s="326"/>
      <c r="AA75" s="326"/>
      <c r="AB75" s="327"/>
      <c r="AC75" s="327"/>
      <c r="AE75" s="353"/>
      <c r="AF75" s="354"/>
      <c r="AG75" s="355"/>
      <c r="AH75" s="355"/>
      <c r="AI75" s="355"/>
      <c r="AJ75" s="356"/>
      <c r="AK75" s="355"/>
      <c r="AM75" s="86"/>
      <c r="AN75" s="86"/>
      <c r="AO75" s="380"/>
      <c r="AP75" s="380"/>
      <c r="AQ75" s="380"/>
      <c r="AR75" s="393"/>
      <c r="AS75" s="380"/>
      <c r="AT75" s="86" t="s">
        <v>701</v>
      </c>
    </row>
    <row r="76" spans="1:46" s="6" customFormat="1">
      <c r="A76" s="477" t="s">
        <v>64</v>
      </c>
      <c r="B76" s="204" t="s">
        <v>53</v>
      </c>
      <c r="C76" s="204" t="s">
        <v>8</v>
      </c>
      <c r="D76" s="204"/>
      <c r="E76" s="465">
        <v>21</v>
      </c>
      <c r="F76" s="461">
        <v>46.523809523809526</v>
      </c>
      <c r="G76" s="461">
        <v>76.61904761904762</v>
      </c>
      <c r="H76" s="462">
        <v>0.60720944686140454</v>
      </c>
      <c r="I76" s="462">
        <v>0.73623978201634876</v>
      </c>
      <c r="J76" s="473">
        <v>412900</v>
      </c>
      <c r="K76" s="467"/>
      <c r="L76" s="461">
        <v>58.739130434782609</v>
      </c>
      <c r="M76" s="461">
        <v>79.782608695652172</v>
      </c>
      <c r="O76" s="204"/>
      <c r="P76" s="169"/>
      <c r="Q76" s="205"/>
      <c r="R76" s="205"/>
      <c r="S76" s="205"/>
      <c r="T76" s="206"/>
      <c r="U76" s="206"/>
      <c r="W76" s="324"/>
      <c r="X76" s="325"/>
      <c r="Y76" s="326"/>
      <c r="Z76" s="326"/>
      <c r="AA76" s="326"/>
      <c r="AB76" s="327"/>
      <c r="AC76" s="327"/>
      <c r="AE76" s="353"/>
      <c r="AF76" s="354"/>
      <c r="AG76" s="355"/>
      <c r="AH76" s="355"/>
      <c r="AI76" s="355"/>
      <c r="AJ76" s="356"/>
      <c r="AK76" s="355"/>
      <c r="AM76" s="86"/>
      <c r="AN76" s="86"/>
      <c r="AO76" s="380"/>
      <c r="AP76" s="380"/>
      <c r="AQ76" s="380"/>
      <c r="AR76" s="393"/>
      <c r="AS76" s="380"/>
      <c r="AT76" s="86" t="s">
        <v>789</v>
      </c>
    </row>
    <row r="77" spans="1:46" s="6" customFormat="1" ht="16.5" customHeight="1">
      <c r="A77" s="477" t="s">
        <v>65</v>
      </c>
      <c r="B77" s="204" t="s">
        <v>53</v>
      </c>
      <c r="C77" s="204" t="s">
        <v>3</v>
      </c>
      <c r="D77" s="204"/>
      <c r="E77" s="465">
        <v>17</v>
      </c>
      <c r="F77" s="461">
        <v>33.705882352941174</v>
      </c>
      <c r="G77" s="461">
        <v>80.235294117647058</v>
      </c>
      <c r="H77" s="462">
        <v>0.42008797653958946</v>
      </c>
      <c r="I77" s="462">
        <v>0.51064935064935069</v>
      </c>
      <c r="J77" s="473">
        <v>299100</v>
      </c>
      <c r="K77" s="467"/>
      <c r="L77" s="461">
        <v>40.958333333333336</v>
      </c>
      <c r="M77" s="461">
        <v>80.208333333333329</v>
      </c>
      <c r="O77" s="204"/>
      <c r="P77" s="169"/>
      <c r="Q77" s="205"/>
      <c r="R77" s="205"/>
      <c r="S77" s="205"/>
      <c r="T77" s="206"/>
      <c r="U77" s="206"/>
      <c r="W77" s="324"/>
      <c r="X77" s="329"/>
      <c r="Y77" s="324"/>
      <c r="Z77" s="324"/>
      <c r="AA77" s="324"/>
      <c r="AB77" s="324"/>
      <c r="AC77" s="324"/>
      <c r="AE77" s="353"/>
      <c r="AF77" s="354"/>
      <c r="AG77" s="355"/>
      <c r="AH77" s="355"/>
      <c r="AI77" s="355"/>
      <c r="AJ77" s="356"/>
      <c r="AK77" s="355"/>
      <c r="AM77" s="86"/>
      <c r="AN77" s="86"/>
      <c r="AO77" s="380"/>
      <c r="AP77" s="380"/>
      <c r="AQ77" s="380"/>
      <c r="AR77" s="393"/>
      <c r="AS77" s="380"/>
      <c r="AT77" s="86" t="s">
        <v>32</v>
      </c>
    </row>
    <row r="78" spans="1:46" s="6" customFormat="1" ht="15.6">
      <c r="A78" s="477" t="s">
        <v>5</v>
      </c>
      <c r="B78" s="204" t="s">
        <v>106</v>
      </c>
      <c r="C78" s="204" t="s">
        <v>6</v>
      </c>
      <c r="D78" s="204"/>
      <c r="E78" s="465">
        <v>19</v>
      </c>
      <c r="F78" s="461">
        <v>35.842105263157897</v>
      </c>
      <c r="G78" s="461">
        <v>73.05263157894737</v>
      </c>
      <c r="H78" s="462">
        <v>0.49063400576368876</v>
      </c>
      <c r="I78" s="462">
        <v>0.4553191489361702</v>
      </c>
      <c r="J78" s="473">
        <v>318100</v>
      </c>
      <c r="K78" s="466"/>
      <c r="L78" s="461">
        <v>30.571428571428573</v>
      </c>
      <c r="M78" s="461">
        <v>67.142857142857153</v>
      </c>
      <c r="O78" s="204"/>
      <c r="P78" s="169"/>
      <c r="Q78" s="205"/>
      <c r="R78" s="205"/>
      <c r="S78" s="205"/>
      <c r="T78" s="206"/>
      <c r="U78" s="206"/>
      <c r="W78" s="324"/>
      <c r="X78" s="329"/>
      <c r="Y78" s="324"/>
      <c r="Z78" s="324"/>
      <c r="AA78" s="324"/>
      <c r="AB78" s="324"/>
      <c r="AC78" s="324"/>
      <c r="AE78" s="353"/>
      <c r="AF78" s="354"/>
      <c r="AG78" s="355"/>
      <c r="AH78" s="355"/>
      <c r="AI78" s="355"/>
      <c r="AJ78" s="356"/>
      <c r="AK78" s="355"/>
      <c r="AM78" s="86"/>
      <c r="AN78" s="86"/>
      <c r="AO78" s="380"/>
      <c r="AP78" s="380"/>
      <c r="AQ78" s="380"/>
      <c r="AR78" s="393"/>
      <c r="AS78" s="380"/>
      <c r="AT78" s="86" t="s">
        <v>64</v>
      </c>
    </row>
    <row r="79" spans="1:46" s="6" customFormat="1">
      <c r="A79" s="477" t="s">
        <v>226</v>
      </c>
      <c r="B79" s="204" t="s">
        <v>107</v>
      </c>
      <c r="C79" s="204" t="s">
        <v>8</v>
      </c>
      <c r="D79" s="204"/>
      <c r="E79" s="465">
        <v>16</v>
      </c>
      <c r="F79" s="461">
        <v>63.0625</v>
      </c>
      <c r="G79" s="461">
        <v>78.1875</v>
      </c>
      <c r="H79" s="462">
        <v>0.80655475619504402</v>
      </c>
      <c r="I79" s="462">
        <v>0.90496760259179265</v>
      </c>
      <c r="J79" s="473">
        <v>559700</v>
      </c>
      <c r="K79" s="467"/>
      <c r="L79" s="461">
        <v>69.833333333333329</v>
      </c>
      <c r="M79" s="461">
        <v>77.166666666666657</v>
      </c>
      <c r="O79" s="204"/>
      <c r="P79" s="169"/>
      <c r="Q79" s="205"/>
      <c r="R79" s="205"/>
      <c r="S79" s="205"/>
      <c r="T79" s="206"/>
      <c r="U79" s="206"/>
      <c r="W79" s="324"/>
      <c r="X79" s="329"/>
      <c r="Y79" s="324"/>
      <c r="Z79" s="324"/>
      <c r="AA79" s="324"/>
      <c r="AB79" s="324"/>
      <c r="AC79" s="324"/>
      <c r="AE79" s="353"/>
      <c r="AF79" s="354"/>
      <c r="AG79" s="355"/>
      <c r="AH79" s="355"/>
      <c r="AI79" s="355"/>
      <c r="AJ79" s="356"/>
      <c r="AK79" s="355"/>
      <c r="AM79" s="86"/>
      <c r="AN79" s="86"/>
      <c r="AO79" s="380"/>
      <c r="AP79" s="380"/>
      <c r="AQ79" s="380"/>
      <c r="AR79" s="393"/>
      <c r="AS79" s="380"/>
      <c r="AT79" s="86" t="s">
        <v>65</v>
      </c>
    </row>
    <row r="80" spans="1:46" s="6" customFormat="1" ht="15.6">
      <c r="A80" s="477" t="s">
        <v>202</v>
      </c>
      <c r="B80" s="204" t="s">
        <v>107</v>
      </c>
      <c r="C80" s="204" t="s">
        <v>37</v>
      </c>
      <c r="D80" s="204" t="s">
        <v>1045</v>
      </c>
      <c r="E80" s="465">
        <v>4</v>
      </c>
      <c r="F80" s="461">
        <v>8.75</v>
      </c>
      <c r="G80" s="461">
        <v>27.75</v>
      </c>
      <c r="H80" s="462">
        <v>0.31531531531531531</v>
      </c>
      <c r="I80" s="462">
        <v>0</v>
      </c>
      <c r="J80" s="473">
        <v>192800</v>
      </c>
      <c r="K80" s="466"/>
      <c r="L80" s="461">
        <v>0</v>
      </c>
      <c r="M80" s="461" t="s">
        <v>693</v>
      </c>
      <c r="O80" s="204"/>
      <c r="P80" s="169"/>
      <c r="Q80" s="205"/>
      <c r="R80" s="205"/>
      <c r="S80" s="205"/>
      <c r="T80" s="206"/>
      <c r="U80" s="206"/>
      <c r="W80" s="324"/>
      <c r="X80" s="329"/>
      <c r="Y80" s="324"/>
      <c r="Z80" s="324"/>
      <c r="AA80" s="324"/>
      <c r="AB80" s="324"/>
      <c r="AC80" s="324"/>
      <c r="AE80" s="353"/>
      <c r="AF80" s="354"/>
      <c r="AG80" s="355"/>
      <c r="AH80" s="355"/>
      <c r="AI80" s="355"/>
      <c r="AJ80" s="356"/>
      <c r="AK80" s="355"/>
      <c r="AM80" s="86"/>
      <c r="AN80" s="86"/>
      <c r="AO80" s="380"/>
      <c r="AP80" s="380"/>
      <c r="AQ80" s="380"/>
      <c r="AR80" s="393"/>
      <c r="AS80" s="380"/>
      <c r="AT80" s="86" t="s">
        <v>5</v>
      </c>
    </row>
    <row r="81" spans="1:46" s="6" customFormat="1">
      <c r="A81" s="477" t="s">
        <v>622</v>
      </c>
      <c r="B81" s="204" t="s">
        <v>22</v>
      </c>
      <c r="C81" s="204" t="s">
        <v>6</v>
      </c>
      <c r="D81" s="204"/>
      <c r="E81" s="465">
        <v>24</v>
      </c>
      <c r="F81" s="461">
        <v>49.541666666666664</v>
      </c>
      <c r="G81" s="461">
        <v>80.583333333333329</v>
      </c>
      <c r="H81" s="462">
        <v>0.6147880041365047</v>
      </c>
      <c r="I81" s="462">
        <v>0</v>
      </c>
      <c r="J81" s="473">
        <v>439700</v>
      </c>
      <c r="K81" s="467"/>
      <c r="L81" s="461">
        <v>0</v>
      </c>
      <c r="M81" s="461" t="s">
        <v>693</v>
      </c>
      <c r="O81" s="204"/>
      <c r="P81" s="169"/>
      <c r="Q81" s="205"/>
      <c r="R81" s="205"/>
      <c r="S81" s="205"/>
      <c r="T81" s="206"/>
      <c r="U81" s="206"/>
      <c r="W81" s="324"/>
      <c r="X81" s="329"/>
      <c r="Y81" s="324"/>
      <c r="Z81" s="324"/>
      <c r="AA81" s="324"/>
      <c r="AB81" s="324"/>
      <c r="AC81" s="324"/>
      <c r="AE81" s="353"/>
      <c r="AF81" s="354"/>
      <c r="AG81" s="355"/>
      <c r="AH81" s="355"/>
      <c r="AI81" s="355"/>
      <c r="AJ81" s="356"/>
      <c r="AK81" s="355"/>
      <c r="AM81" s="86"/>
      <c r="AN81" s="86"/>
      <c r="AO81" s="380"/>
      <c r="AP81" s="380"/>
      <c r="AQ81" s="380"/>
      <c r="AR81" s="393"/>
      <c r="AS81" s="380"/>
      <c r="AT81" s="86" t="s">
        <v>226</v>
      </c>
    </row>
    <row r="82" spans="1:46" s="6" customFormat="1">
      <c r="A82" s="477" t="s">
        <v>406</v>
      </c>
      <c r="B82" s="204" t="s">
        <v>657</v>
      </c>
      <c r="C82" s="204" t="s">
        <v>8</v>
      </c>
      <c r="D82" s="204"/>
      <c r="E82" s="465">
        <v>22</v>
      </c>
      <c r="F82" s="461">
        <v>68.63636363636364</v>
      </c>
      <c r="G82" s="461">
        <v>70.5</v>
      </c>
      <c r="H82" s="462">
        <v>0.97356544165054804</v>
      </c>
      <c r="I82" s="462">
        <v>0.89051094890510951</v>
      </c>
      <c r="J82" s="473">
        <v>609100</v>
      </c>
      <c r="K82" s="467"/>
      <c r="L82" s="461">
        <v>30.5</v>
      </c>
      <c r="M82" s="461">
        <v>34.25</v>
      </c>
      <c r="O82" s="204"/>
      <c r="P82" s="169"/>
      <c r="Q82" s="205"/>
      <c r="R82" s="205"/>
      <c r="S82" s="205"/>
      <c r="T82" s="206"/>
      <c r="U82" s="206"/>
      <c r="W82" s="324"/>
      <c r="X82" s="325"/>
      <c r="Y82" s="326"/>
      <c r="Z82" s="326"/>
      <c r="AA82" s="326"/>
      <c r="AB82" s="327"/>
      <c r="AC82" s="327"/>
      <c r="AE82" s="353"/>
      <c r="AF82" s="354"/>
      <c r="AG82" s="355"/>
      <c r="AH82" s="355"/>
      <c r="AI82" s="355"/>
      <c r="AJ82" s="356"/>
      <c r="AK82" s="355"/>
      <c r="AM82" s="86"/>
      <c r="AN82" s="86"/>
      <c r="AO82" s="380"/>
      <c r="AP82" s="380"/>
      <c r="AQ82" s="380"/>
      <c r="AR82" s="393"/>
      <c r="AS82" s="380"/>
      <c r="AT82" s="86" t="s">
        <v>202</v>
      </c>
    </row>
    <row r="83" spans="1:46" s="6" customFormat="1" ht="15.6">
      <c r="A83" s="477" t="s">
        <v>638</v>
      </c>
      <c r="B83" s="204" t="s">
        <v>23</v>
      </c>
      <c r="C83" s="204" t="s">
        <v>37</v>
      </c>
      <c r="D83" s="204"/>
      <c r="E83" s="465">
        <v>4</v>
      </c>
      <c r="F83" s="461">
        <v>76.75</v>
      </c>
      <c r="G83" s="461">
        <v>82</v>
      </c>
      <c r="H83" s="462">
        <v>0.93597560975609762</v>
      </c>
      <c r="I83" s="462">
        <v>0.61250000000000004</v>
      </c>
      <c r="J83" s="473">
        <v>476800</v>
      </c>
      <c r="K83" s="466"/>
      <c r="L83" s="461">
        <v>49</v>
      </c>
      <c r="M83" s="461">
        <v>80</v>
      </c>
      <c r="O83" s="204"/>
      <c r="P83" s="169"/>
      <c r="Q83" s="205"/>
      <c r="R83" s="205"/>
      <c r="S83" s="205"/>
      <c r="T83" s="206"/>
      <c r="U83" s="206"/>
      <c r="W83" s="324"/>
      <c r="X83" s="329"/>
      <c r="Y83" s="324"/>
      <c r="Z83" s="324"/>
      <c r="AA83" s="324"/>
      <c r="AB83" s="324"/>
      <c r="AC83" s="324"/>
      <c r="AE83" s="353"/>
      <c r="AF83" s="354"/>
      <c r="AG83" s="355"/>
      <c r="AH83" s="355"/>
      <c r="AI83" s="355"/>
      <c r="AJ83" s="356"/>
      <c r="AK83" s="355"/>
      <c r="AM83" s="86"/>
      <c r="AN83" s="86"/>
      <c r="AO83" s="380"/>
      <c r="AP83" s="380"/>
      <c r="AQ83" s="380"/>
      <c r="AR83" s="393"/>
      <c r="AS83" s="380"/>
      <c r="AT83" s="86" t="s">
        <v>790</v>
      </c>
    </row>
    <row r="84" spans="1:46" s="6" customFormat="1" ht="15.6">
      <c r="A84" s="477" t="s">
        <v>203</v>
      </c>
      <c r="B84" s="204" t="s">
        <v>22</v>
      </c>
      <c r="C84" s="204" t="s">
        <v>6</v>
      </c>
      <c r="D84" s="204"/>
      <c r="E84" s="465">
        <v>22</v>
      </c>
      <c r="F84" s="461">
        <v>55.31818181818182</v>
      </c>
      <c r="G84" s="461">
        <v>77.727272727272734</v>
      </c>
      <c r="H84" s="462">
        <v>0.71169590643274849</v>
      </c>
      <c r="I84" s="462">
        <v>0.89038262668045498</v>
      </c>
      <c r="J84" s="473">
        <v>490900</v>
      </c>
      <c r="K84" s="466"/>
      <c r="L84" s="461">
        <v>71.75</v>
      </c>
      <c r="M84" s="461">
        <v>80.583333333333343</v>
      </c>
      <c r="O84" s="204"/>
      <c r="P84" s="169"/>
      <c r="Q84" s="205"/>
      <c r="R84" s="205"/>
      <c r="S84" s="205"/>
      <c r="T84" s="206"/>
      <c r="U84" s="206"/>
      <c r="W84" s="324"/>
      <c r="X84" s="329"/>
      <c r="Y84" s="324"/>
      <c r="Z84" s="324"/>
      <c r="AA84" s="324"/>
      <c r="AB84" s="324"/>
      <c r="AC84" s="324"/>
      <c r="AE84" s="353"/>
      <c r="AF84" s="354"/>
      <c r="AG84" s="355"/>
      <c r="AH84" s="355"/>
      <c r="AI84" s="355"/>
      <c r="AJ84" s="356"/>
      <c r="AK84" s="355"/>
      <c r="AM84" s="86"/>
      <c r="AN84" s="86"/>
      <c r="AO84" s="380"/>
      <c r="AP84" s="380"/>
      <c r="AQ84" s="380"/>
      <c r="AR84" s="393"/>
      <c r="AS84" s="380"/>
      <c r="AT84" s="86" t="s">
        <v>622</v>
      </c>
    </row>
    <row r="85" spans="1:46" s="6" customFormat="1" ht="15.6">
      <c r="A85" s="477" t="s">
        <v>458</v>
      </c>
      <c r="B85" s="204" t="s">
        <v>566</v>
      </c>
      <c r="C85" s="204" t="s">
        <v>37</v>
      </c>
      <c r="D85" s="204" t="s">
        <v>1045</v>
      </c>
      <c r="E85" s="177">
        <v>1</v>
      </c>
      <c r="F85" s="461">
        <v>0</v>
      </c>
      <c r="G85" s="461">
        <v>38</v>
      </c>
      <c r="H85" s="462">
        <v>2.6315789473684209E-2</v>
      </c>
      <c r="I85" s="462">
        <v>2.6315789473684209E-2</v>
      </c>
      <c r="J85" s="473">
        <v>164600</v>
      </c>
      <c r="K85" s="466"/>
      <c r="L85" s="461">
        <v>1</v>
      </c>
      <c r="M85" s="461">
        <v>38</v>
      </c>
      <c r="O85" s="204"/>
      <c r="P85" s="169"/>
      <c r="Q85" s="205"/>
      <c r="R85" s="205"/>
      <c r="S85" s="205"/>
      <c r="T85" s="206"/>
      <c r="U85" s="206"/>
      <c r="W85" s="324"/>
      <c r="X85" s="329"/>
      <c r="Y85" s="324"/>
      <c r="Z85" s="324"/>
      <c r="AA85" s="324"/>
      <c r="AB85" s="324"/>
      <c r="AC85" s="324"/>
      <c r="AE85" s="353"/>
      <c r="AF85" s="354"/>
      <c r="AG85" s="355"/>
      <c r="AH85" s="355"/>
      <c r="AI85" s="355"/>
      <c r="AJ85" s="356"/>
      <c r="AK85" s="355"/>
      <c r="AM85" s="86"/>
      <c r="AN85" s="86"/>
      <c r="AO85" s="380"/>
      <c r="AP85" s="380"/>
      <c r="AQ85" s="380"/>
      <c r="AR85" s="393"/>
      <c r="AS85" s="380"/>
      <c r="AT85" s="86" t="s">
        <v>406</v>
      </c>
    </row>
    <row r="86" spans="1:46" s="6" customFormat="1" ht="15.6">
      <c r="A86" s="477" t="s">
        <v>295</v>
      </c>
      <c r="B86" s="204" t="s">
        <v>107</v>
      </c>
      <c r="C86" s="204" t="s">
        <v>37</v>
      </c>
      <c r="D86" s="204"/>
      <c r="E86" s="465">
        <v>19</v>
      </c>
      <c r="F86" s="461">
        <v>50.10526315789474</v>
      </c>
      <c r="G86" s="461">
        <v>78.315789473684205</v>
      </c>
      <c r="H86" s="462">
        <v>0.63978494623655913</v>
      </c>
      <c r="I86" s="462">
        <v>0.74021739130434783</v>
      </c>
      <c r="J86" s="473">
        <v>444700</v>
      </c>
      <c r="K86" s="466"/>
      <c r="L86" s="461">
        <v>59.217391304347828</v>
      </c>
      <c r="M86" s="461">
        <v>80</v>
      </c>
      <c r="O86" s="204"/>
      <c r="P86" s="169"/>
      <c r="Q86" s="205"/>
      <c r="R86" s="205"/>
      <c r="S86" s="205"/>
      <c r="T86" s="206"/>
      <c r="U86" s="206"/>
      <c r="W86" s="324"/>
      <c r="X86" s="325"/>
      <c r="Y86" s="326"/>
      <c r="Z86" s="326"/>
      <c r="AA86" s="326"/>
      <c r="AB86" s="327"/>
      <c r="AC86" s="327"/>
      <c r="AE86" s="353"/>
      <c r="AF86" s="354"/>
      <c r="AG86" s="355"/>
      <c r="AH86" s="355"/>
      <c r="AI86" s="355"/>
      <c r="AJ86" s="356"/>
      <c r="AK86" s="355"/>
      <c r="AM86" s="86"/>
      <c r="AN86" s="86"/>
      <c r="AO86" s="380"/>
      <c r="AP86" s="380"/>
      <c r="AQ86" s="380"/>
      <c r="AR86" s="393"/>
      <c r="AS86" s="380"/>
      <c r="AT86" s="86" t="s">
        <v>638</v>
      </c>
    </row>
    <row r="87" spans="1:46" s="6" customFormat="1" ht="15.6">
      <c r="A87" s="478" t="s">
        <v>1052</v>
      </c>
      <c r="B87" s="204" t="s">
        <v>107</v>
      </c>
      <c r="C87" s="204" t="s">
        <v>8</v>
      </c>
      <c r="D87" s="204"/>
      <c r="E87" s="465"/>
      <c r="F87" s="461"/>
      <c r="G87" s="461"/>
      <c r="H87" s="462"/>
      <c r="I87" s="462"/>
      <c r="J87" s="473">
        <v>164600</v>
      </c>
      <c r="K87" s="467"/>
      <c r="L87" s="461"/>
      <c r="M87" s="461"/>
      <c r="O87" s="204"/>
      <c r="P87" s="169"/>
      <c r="Q87" s="205"/>
      <c r="R87" s="205"/>
      <c r="S87" s="205"/>
      <c r="T87" s="206"/>
      <c r="U87" s="206"/>
      <c r="W87" s="324"/>
      <c r="X87" s="329"/>
      <c r="Y87" s="324"/>
      <c r="Z87" s="324"/>
      <c r="AA87" s="324"/>
      <c r="AB87" s="324"/>
      <c r="AC87" s="324"/>
      <c r="AE87" s="353"/>
      <c r="AF87" s="354"/>
      <c r="AG87" s="355"/>
      <c r="AH87" s="355"/>
      <c r="AI87" s="355"/>
      <c r="AJ87" s="356"/>
      <c r="AK87" s="355"/>
      <c r="AM87" s="86"/>
      <c r="AN87" s="86"/>
      <c r="AO87" s="380"/>
      <c r="AP87" s="380"/>
      <c r="AQ87" s="380"/>
      <c r="AR87" s="393"/>
      <c r="AS87" s="380"/>
      <c r="AT87" s="86" t="s">
        <v>203</v>
      </c>
    </row>
    <row r="88" spans="1:46" s="6" customFormat="1">
      <c r="A88" s="477" t="s">
        <v>1053</v>
      </c>
      <c r="B88" s="204" t="s">
        <v>22</v>
      </c>
      <c r="C88" s="204" t="s">
        <v>8</v>
      </c>
      <c r="D88" s="204" t="s">
        <v>6</v>
      </c>
      <c r="E88" s="465"/>
      <c r="F88" s="461"/>
      <c r="G88" s="461"/>
      <c r="H88" s="462"/>
      <c r="I88" s="462"/>
      <c r="J88" s="473">
        <v>164600</v>
      </c>
      <c r="K88" s="467"/>
      <c r="L88" s="461"/>
      <c r="M88" s="461"/>
      <c r="O88" s="204"/>
      <c r="P88" s="169"/>
      <c r="Q88" s="205"/>
      <c r="R88" s="205"/>
      <c r="S88" s="205"/>
      <c r="T88" s="206"/>
      <c r="U88" s="206"/>
      <c r="W88" s="324"/>
      <c r="X88" s="325"/>
      <c r="Y88" s="326"/>
      <c r="Z88" s="326"/>
      <c r="AA88" s="326"/>
      <c r="AB88" s="327"/>
      <c r="AC88" s="327"/>
      <c r="AE88" s="353"/>
      <c r="AF88" s="354"/>
      <c r="AG88" s="355"/>
      <c r="AH88" s="355"/>
      <c r="AI88" s="355"/>
      <c r="AJ88" s="356"/>
      <c r="AK88" s="355"/>
      <c r="AM88" s="86"/>
      <c r="AN88" s="86"/>
      <c r="AO88" s="380"/>
      <c r="AP88" s="380"/>
      <c r="AQ88" s="380"/>
      <c r="AR88" s="393"/>
      <c r="AS88" s="380"/>
      <c r="AT88" s="86" t="s">
        <v>458</v>
      </c>
    </row>
    <row r="89" spans="1:46" s="6" customFormat="1">
      <c r="A89" s="477" t="s">
        <v>702</v>
      </c>
      <c r="B89" s="204" t="s">
        <v>4</v>
      </c>
      <c r="C89" s="204" t="s">
        <v>37</v>
      </c>
      <c r="D89" s="204"/>
      <c r="E89" s="177">
        <v>0</v>
      </c>
      <c r="F89" s="461">
        <v>0</v>
      </c>
      <c r="G89" s="461"/>
      <c r="H89" s="462">
        <v>0</v>
      </c>
      <c r="I89" s="462">
        <v>0</v>
      </c>
      <c r="J89" s="473">
        <v>164600</v>
      </c>
      <c r="K89" s="467"/>
      <c r="L89" s="461">
        <v>0</v>
      </c>
      <c r="M89" s="461" t="s">
        <v>693</v>
      </c>
      <c r="O89" s="204"/>
      <c r="P89" s="169"/>
      <c r="Q89" s="205"/>
      <c r="R89" s="205"/>
      <c r="S89" s="205"/>
      <c r="T89" s="206"/>
      <c r="U89" s="206"/>
      <c r="W89" s="324"/>
      <c r="X89" s="329"/>
      <c r="Y89" s="324"/>
      <c r="Z89" s="324"/>
      <c r="AA89" s="324"/>
      <c r="AB89" s="324"/>
      <c r="AC89" s="324"/>
      <c r="AE89" s="353"/>
      <c r="AF89" s="354"/>
      <c r="AG89" s="355"/>
      <c r="AH89" s="355"/>
      <c r="AI89" s="355"/>
      <c r="AJ89" s="356"/>
      <c r="AK89" s="355"/>
      <c r="AM89" s="86"/>
      <c r="AN89" s="86"/>
      <c r="AO89" s="380"/>
      <c r="AP89" s="380"/>
      <c r="AQ89" s="380"/>
      <c r="AR89" s="393"/>
      <c r="AS89" s="380"/>
      <c r="AT89" s="86" t="s">
        <v>295</v>
      </c>
    </row>
    <row r="90" spans="1:46" s="6" customFormat="1">
      <c r="A90" s="477" t="s">
        <v>547</v>
      </c>
      <c r="B90" s="204" t="s">
        <v>82</v>
      </c>
      <c r="C90" s="204" t="s">
        <v>6</v>
      </c>
      <c r="D90" s="204"/>
      <c r="E90" s="465">
        <v>1</v>
      </c>
      <c r="F90" s="461">
        <v>31</v>
      </c>
      <c r="G90" s="461">
        <v>80</v>
      </c>
      <c r="H90" s="462">
        <v>0.38750000000000001</v>
      </c>
      <c r="I90" s="462">
        <v>0.40207972270363951</v>
      </c>
      <c r="J90" s="473">
        <v>220100</v>
      </c>
      <c r="K90" s="467"/>
      <c r="L90" s="461">
        <v>29</v>
      </c>
      <c r="M90" s="461">
        <v>72.125</v>
      </c>
      <c r="O90" s="204"/>
      <c r="P90" s="169"/>
      <c r="Q90" s="205"/>
      <c r="R90" s="205"/>
      <c r="S90" s="205"/>
      <c r="T90" s="206"/>
      <c r="U90" s="206"/>
      <c r="W90" s="324"/>
      <c r="X90" s="329"/>
      <c r="Y90" s="324"/>
      <c r="Z90" s="324"/>
      <c r="AA90" s="324"/>
      <c r="AB90" s="324"/>
      <c r="AC90" s="324"/>
      <c r="AE90" s="353"/>
      <c r="AF90" s="354"/>
      <c r="AG90" s="355"/>
      <c r="AH90" s="355"/>
      <c r="AI90" s="355"/>
      <c r="AJ90" s="356"/>
      <c r="AK90" s="355"/>
      <c r="AM90" s="86"/>
      <c r="AN90" s="86"/>
      <c r="AO90" s="380"/>
      <c r="AP90" s="380"/>
      <c r="AQ90" s="380"/>
      <c r="AR90" s="393"/>
      <c r="AS90" s="380"/>
      <c r="AT90" s="86" t="s">
        <v>632</v>
      </c>
    </row>
    <row r="91" spans="1:46" s="6" customFormat="1" ht="15.6">
      <c r="A91" s="478" t="s">
        <v>89</v>
      </c>
      <c r="B91" s="474" t="s">
        <v>58</v>
      </c>
      <c r="C91" s="204" t="s">
        <v>8</v>
      </c>
      <c r="D91" s="204"/>
      <c r="E91" s="465">
        <v>23</v>
      </c>
      <c r="F91" s="461">
        <v>66.565217391304344</v>
      </c>
      <c r="G91" s="461">
        <v>66.260869565217391</v>
      </c>
      <c r="H91" s="462">
        <v>1.0045931758530184</v>
      </c>
      <c r="I91" s="462">
        <v>0.92638888888888893</v>
      </c>
      <c r="J91" s="473">
        <v>590800</v>
      </c>
      <c r="K91" s="270"/>
      <c r="L91" s="461">
        <v>63.523809523809526</v>
      </c>
      <c r="M91" s="461">
        <v>68.571428571428569</v>
      </c>
      <c r="O91" s="204"/>
      <c r="P91" s="169"/>
      <c r="Q91" s="205"/>
      <c r="R91" s="205"/>
      <c r="S91" s="205"/>
      <c r="T91" s="206"/>
      <c r="U91" s="206"/>
      <c r="W91" s="324"/>
      <c r="X91" s="325"/>
      <c r="Y91" s="326"/>
      <c r="Z91" s="326"/>
      <c r="AA91" s="326"/>
      <c r="AB91" s="327"/>
      <c r="AC91" s="327"/>
      <c r="AE91" s="353"/>
      <c r="AF91" s="354"/>
      <c r="AG91" s="355"/>
      <c r="AH91" s="355"/>
      <c r="AI91" s="355"/>
      <c r="AJ91" s="356"/>
      <c r="AK91" s="355"/>
      <c r="AM91" s="86"/>
      <c r="AN91" s="86"/>
      <c r="AO91" s="380"/>
      <c r="AP91" s="380"/>
      <c r="AQ91" s="380"/>
      <c r="AR91" s="393"/>
      <c r="AS91" s="380"/>
      <c r="AT91" s="86" t="s">
        <v>702</v>
      </c>
    </row>
    <row r="92" spans="1:46" s="6" customFormat="1">
      <c r="A92" s="477" t="s">
        <v>645</v>
      </c>
      <c r="B92" s="204" t="s">
        <v>28</v>
      </c>
      <c r="C92" s="204" t="s">
        <v>6</v>
      </c>
      <c r="D92" s="204"/>
      <c r="E92" s="177">
        <v>7</v>
      </c>
      <c r="F92" s="461">
        <v>0</v>
      </c>
      <c r="G92" s="461">
        <v>11.142857142857142</v>
      </c>
      <c r="H92" s="462">
        <v>0.34065934065934067</v>
      </c>
      <c r="I92" s="462">
        <v>0.34065934065934067</v>
      </c>
      <c r="J92" s="473">
        <v>177300</v>
      </c>
      <c r="K92" s="467"/>
      <c r="L92" s="461">
        <v>26.571428571428573</v>
      </c>
      <c r="M92" s="461">
        <v>78</v>
      </c>
      <c r="O92" s="204"/>
      <c r="P92" s="169"/>
      <c r="Q92" s="205"/>
      <c r="R92" s="205"/>
      <c r="S92" s="205"/>
      <c r="T92" s="206"/>
      <c r="U92" s="206"/>
      <c r="W92" s="324"/>
      <c r="X92" s="325"/>
      <c r="Y92" s="326"/>
      <c r="Z92" s="326"/>
      <c r="AA92" s="326"/>
      <c r="AB92" s="327"/>
      <c r="AC92" s="327"/>
      <c r="AE92" s="353"/>
      <c r="AF92" s="354"/>
      <c r="AG92" s="355"/>
      <c r="AH92" s="355"/>
      <c r="AI92" s="355"/>
      <c r="AJ92" s="356"/>
      <c r="AK92" s="355"/>
      <c r="AM92" s="86"/>
      <c r="AN92" s="86"/>
      <c r="AO92" s="380"/>
      <c r="AP92" s="380"/>
      <c r="AQ92" s="380"/>
      <c r="AR92" s="393"/>
      <c r="AS92" s="380"/>
      <c r="AT92" s="86" t="s">
        <v>547</v>
      </c>
    </row>
    <row r="93" spans="1:46" s="6" customFormat="1">
      <c r="A93" s="477" t="s">
        <v>858</v>
      </c>
      <c r="B93" s="204" t="s">
        <v>55</v>
      </c>
      <c r="C93" s="204" t="s">
        <v>14</v>
      </c>
      <c r="D93" s="204"/>
      <c r="E93" s="177">
        <v>0</v>
      </c>
      <c r="F93" s="461">
        <v>0</v>
      </c>
      <c r="G93" s="461"/>
      <c r="H93" s="462">
        <v>0</v>
      </c>
      <c r="I93" s="462">
        <v>0</v>
      </c>
      <c r="J93" s="473">
        <v>164600</v>
      </c>
      <c r="K93" s="467"/>
      <c r="L93" s="461">
        <v>0</v>
      </c>
      <c r="M93" s="461" t="s">
        <v>693</v>
      </c>
      <c r="O93" s="204"/>
      <c r="P93" s="169"/>
      <c r="Q93" s="205"/>
      <c r="R93" s="205"/>
      <c r="S93" s="205"/>
      <c r="T93" s="206"/>
      <c r="U93" s="206"/>
      <c r="W93" s="324"/>
      <c r="X93" s="329"/>
      <c r="Y93" s="324"/>
      <c r="Z93" s="324"/>
      <c r="AA93" s="324"/>
      <c r="AB93" s="324"/>
      <c r="AC93" s="324"/>
      <c r="AE93" s="353"/>
      <c r="AF93" s="354"/>
      <c r="AG93" s="355"/>
      <c r="AH93" s="355"/>
      <c r="AI93" s="355"/>
      <c r="AJ93" s="356"/>
      <c r="AK93" s="355"/>
      <c r="AM93" s="86"/>
      <c r="AN93" s="86"/>
      <c r="AO93" s="380"/>
      <c r="AP93" s="380"/>
      <c r="AQ93" s="380"/>
      <c r="AR93" s="393"/>
      <c r="AS93" s="380"/>
      <c r="AT93" s="86" t="s">
        <v>703</v>
      </c>
    </row>
    <row r="94" spans="1:46" s="6" customFormat="1" ht="15.6">
      <c r="A94" s="477" t="s">
        <v>342</v>
      </c>
      <c r="B94" s="204" t="s">
        <v>106</v>
      </c>
      <c r="C94" s="204" t="s">
        <v>6</v>
      </c>
      <c r="D94" s="204"/>
      <c r="E94" s="465">
        <v>20</v>
      </c>
      <c r="F94" s="461">
        <v>37.15</v>
      </c>
      <c r="G94" s="461">
        <v>76.400000000000006</v>
      </c>
      <c r="H94" s="462">
        <v>0.48625654450261779</v>
      </c>
      <c r="I94" s="462">
        <v>0.3615819209039548</v>
      </c>
      <c r="J94" s="473">
        <v>329700</v>
      </c>
      <c r="K94" s="466"/>
      <c r="L94" s="461">
        <v>29.09090909090909</v>
      </c>
      <c r="M94" s="461">
        <v>80.454545454545453</v>
      </c>
      <c r="O94" s="204"/>
      <c r="P94" s="169"/>
      <c r="Q94" s="205"/>
      <c r="R94" s="205"/>
      <c r="S94" s="205"/>
      <c r="T94" s="206"/>
      <c r="U94" s="206"/>
      <c r="W94" s="324"/>
      <c r="X94" s="325"/>
      <c r="Y94" s="326"/>
      <c r="Z94" s="326"/>
      <c r="AA94" s="326"/>
      <c r="AB94" s="327"/>
      <c r="AC94" s="327"/>
      <c r="AE94" s="353"/>
      <c r="AF94" s="354"/>
      <c r="AG94" s="355"/>
      <c r="AH94" s="355"/>
      <c r="AI94" s="355"/>
      <c r="AJ94" s="356"/>
      <c r="AK94" s="355"/>
      <c r="AM94" s="86"/>
      <c r="AN94" s="86"/>
      <c r="AO94" s="380"/>
      <c r="AP94" s="380"/>
      <c r="AQ94" s="380"/>
      <c r="AR94" s="393"/>
      <c r="AS94" s="380"/>
      <c r="AT94" s="86" t="s">
        <v>704</v>
      </c>
    </row>
    <row r="95" spans="1:46" s="6" customFormat="1" ht="15.6">
      <c r="A95" s="477" t="s">
        <v>1054</v>
      </c>
      <c r="B95" s="204" t="s">
        <v>657</v>
      </c>
      <c r="C95" s="204" t="s">
        <v>6</v>
      </c>
      <c r="D95" s="204"/>
      <c r="E95" s="465">
        <v>0</v>
      </c>
      <c r="F95" s="461">
        <v>0</v>
      </c>
      <c r="G95" s="461"/>
      <c r="H95" s="462">
        <v>0</v>
      </c>
      <c r="I95" s="462"/>
      <c r="J95" s="473">
        <v>177300</v>
      </c>
      <c r="K95" s="466"/>
      <c r="L95" s="461"/>
      <c r="M95" s="461"/>
      <c r="O95" s="204"/>
      <c r="P95" s="169"/>
      <c r="Q95" s="205"/>
      <c r="R95" s="205"/>
      <c r="S95" s="205"/>
      <c r="T95" s="206"/>
      <c r="U95" s="206"/>
      <c r="W95" s="324"/>
      <c r="X95" s="325"/>
      <c r="Y95" s="326"/>
      <c r="Z95" s="326"/>
      <c r="AA95" s="326"/>
      <c r="AB95" s="327"/>
      <c r="AC95" s="327"/>
      <c r="AE95" s="353"/>
      <c r="AF95" s="354"/>
      <c r="AG95" s="355"/>
      <c r="AH95" s="355"/>
      <c r="AI95" s="355"/>
      <c r="AJ95" s="356"/>
      <c r="AK95" s="355"/>
      <c r="AM95" s="86"/>
      <c r="AN95" s="86"/>
      <c r="AO95" s="380"/>
      <c r="AP95" s="380"/>
      <c r="AQ95" s="380"/>
      <c r="AR95" s="393"/>
      <c r="AS95" s="380"/>
      <c r="AT95" s="86" t="s">
        <v>645</v>
      </c>
    </row>
    <row r="96" spans="1:46" s="6" customFormat="1" ht="15.6">
      <c r="A96" s="477" t="s">
        <v>628</v>
      </c>
      <c r="B96" s="204" t="s">
        <v>58</v>
      </c>
      <c r="C96" s="204" t="s">
        <v>3</v>
      </c>
      <c r="D96" s="204"/>
      <c r="E96" s="465">
        <v>7</v>
      </c>
      <c r="F96" s="461">
        <v>61.428571428571431</v>
      </c>
      <c r="G96" s="461">
        <v>80</v>
      </c>
      <c r="H96" s="462">
        <v>0.7678571428571429</v>
      </c>
      <c r="I96" s="462">
        <v>0</v>
      </c>
      <c r="J96" s="473">
        <v>490700</v>
      </c>
      <c r="K96" s="466"/>
      <c r="L96" s="461">
        <v>0</v>
      </c>
      <c r="M96" s="461" t="s">
        <v>693</v>
      </c>
      <c r="O96" s="204"/>
      <c r="P96" s="169"/>
      <c r="Q96" s="205"/>
      <c r="R96" s="205"/>
      <c r="S96" s="205"/>
      <c r="T96" s="206"/>
      <c r="U96" s="206"/>
      <c r="W96" s="324"/>
      <c r="X96" s="325"/>
      <c r="Y96" s="326"/>
      <c r="Z96" s="326"/>
      <c r="AA96" s="326"/>
      <c r="AB96" s="327"/>
      <c r="AC96" s="327"/>
      <c r="AE96" s="353"/>
      <c r="AF96" s="354"/>
      <c r="AG96" s="355"/>
      <c r="AH96" s="355"/>
      <c r="AI96" s="355"/>
      <c r="AJ96" s="356"/>
      <c r="AK96" s="355"/>
      <c r="AM96" s="86"/>
      <c r="AN96" s="86"/>
      <c r="AO96" s="380"/>
      <c r="AP96" s="380"/>
      <c r="AQ96" s="380"/>
      <c r="AR96" s="393"/>
      <c r="AS96" s="380"/>
      <c r="AT96" s="86" t="s">
        <v>858</v>
      </c>
    </row>
    <row r="97" spans="1:46" s="6" customFormat="1">
      <c r="A97" s="477" t="s">
        <v>90</v>
      </c>
      <c r="B97" s="204" t="s">
        <v>55</v>
      </c>
      <c r="C97" s="204" t="s">
        <v>3</v>
      </c>
      <c r="D97" s="204" t="s">
        <v>6</v>
      </c>
      <c r="E97" s="465">
        <v>17</v>
      </c>
      <c r="F97" s="461">
        <v>58.823529411764703</v>
      </c>
      <c r="G97" s="461">
        <v>71</v>
      </c>
      <c r="H97" s="462">
        <v>0.82850041425020715</v>
      </c>
      <c r="I97" s="462">
        <v>0.70799103808812547</v>
      </c>
      <c r="J97" s="473">
        <v>522100</v>
      </c>
      <c r="K97" s="270"/>
      <c r="L97" s="461">
        <v>55.764705882352942</v>
      </c>
      <c r="M97" s="461">
        <v>78.764705882352942</v>
      </c>
      <c r="O97" s="204"/>
      <c r="P97" s="169"/>
      <c r="Q97" s="205"/>
      <c r="R97" s="205"/>
      <c r="S97" s="205"/>
      <c r="T97" s="206"/>
      <c r="U97" s="206"/>
      <c r="W97" s="324"/>
      <c r="X97" s="325"/>
      <c r="Y97" s="326"/>
      <c r="Z97" s="326"/>
      <c r="AA97" s="326"/>
      <c r="AB97" s="327"/>
      <c r="AC97" s="327"/>
      <c r="AE97" s="353"/>
      <c r="AF97" s="354"/>
      <c r="AG97" s="355"/>
      <c r="AH97" s="355"/>
      <c r="AI97" s="355"/>
      <c r="AJ97" s="356"/>
      <c r="AK97" s="355"/>
      <c r="AM97" s="86"/>
      <c r="AN97" s="86"/>
      <c r="AO97" s="380"/>
      <c r="AP97" s="380"/>
      <c r="AQ97" s="380"/>
      <c r="AR97" s="393"/>
      <c r="AS97" s="380"/>
      <c r="AT97" s="86" t="s">
        <v>111</v>
      </c>
    </row>
    <row r="98" spans="1:46" s="6" customFormat="1">
      <c r="A98" s="477" t="s">
        <v>1055</v>
      </c>
      <c r="B98" s="204" t="s">
        <v>23</v>
      </c>
      <c r="C98" s="204" t="s">
        <v>6</v>
      </c>
      <c r="D98" s="204"/>
      <c r="E98" s="465">
        <v>0</v>
      </c>
      <c r="F98" s="461">
        <v>0</v>
      </c>
      <c r="G98" s="461"/>
      <c r="H98" s="462">
        <v>0</v>
      </c>
      <c r="I98" s="462"/>
      <c r="J98" s="473">
        <v>261400</v>
      </c>
      <c r="K98" s="270"/>
      <c r="L98" s="461"/>
      <c r="M98" s="461"/>
      <c r="O98" s="204"/>
      <c r="P98" s="169"/>
      <c r="Q98" s="205"/>
      <c r="R98" s="205"/>
      <c r="S98" s="205"/>
      <c r="T98" s="206"/>
      <c r="U98" s="206"/>
      <c r="W98" s="324"/>
      <c r="X98" s="325"/>
      <c r="Y98" s="326"/>
      <c r="Z98" s="326"/>
      <c r="AA98" s="326"/>
      <c r="AB98" s="327"/>
      <c r="AC98" s="327"/>
      <c r="AE98" s="353"/>
      <c r="AF98" s="354"/>
      <c r="AG98" s="355"/>
      <c r="AH98" s="355"/>
      <c r="AI98" s="355"/>
      <c r="AJ98" s="356"/>
      <c r="AK98" s="355"/>
      <c r="AM98" s="86"/>
      <c r="AN98" s="86"/>
      <c r="AO98" s="380"/>
      <c r="AP98" s="380"/>
      <c r="AQ98" s="380"/>
      <c r="AR98" s="393"/>
      <c r="AS98" s="380"/>
      <c r="AT98" s="86" t="s">
        <v>627</v>
      </c>
    </row>
    <row r="99" spans="1:46" s="6" customFormat="1" ht="15.6">
      <c r="A99" s="477" t="s">
        <v>33</v>
      </c>
      <c r="B99" s="204" t="s">
        <v>31</v>
      </c>
      <c r="C99" s="204" t="s">
        <v>8</v>
      </c>
      <c r="D99" s="204"/>
      <c r="E99" s="465">
        <v>15</v>
      </c>
      <c r="F99" s="461">
        <v>29.266666666666666</v>
      </c>
      <c r="G99" s="461">
        <v>41.4</v>
      </c>
      <c r="H99" s="462">
        <v>0.70692431561996782</v>
      </c>
      <c r="I99" s="462">
        <v>0.83664459161147908</v>
      </c>
      <c r="J99" s="473">
        <v>259700</v>
      </c>
      <c r="K99" s="466"/>
      <c r="L99" s="461">
        <v>44.588235294117645</v>
      </c>
      <c r="M99" s="461">
        <v>53.294117647058819</v>
      </c>
      <c r="O99" s="204"/>
      <c r="P99" s="169"/>
      <c r="Q99" s="205"/>
      <c r="R99" s="205"/>
      <c r="S99" s="205"/>
      <c r="T99" s="206"/>
      <c r="U99" s="206"/>
      <c r="W99" s="324"/>
      <c r="X99" s="325"/>
      <c r="Y99" s="326"/>
      <c r="Z99" s="326"/>
      <c r="AA99" s="326"/>
      <c r="AB99" s="327"/>
      <c r="AC99" s="327"/>
      <c r="AE99" s="353"/>
      <c r="AF99" s="354"/>
      <c r="AG99" s="355"/>
      <c r="AH99" s="355"/>
      <c r="AI99" s="355"/>
      <c r="AJ99" s="356"/>
      <c r="AK99" s="355"/>
      <c r="AM99" s="86"/>
      <c r="AN99" s="86"/>
      <c r="AO99" s="380"/>
      <c r="AP99" s="380"/>
      <c r="AQ99" s="380"/>
      <c r="AR99" s="393"/>
      <c r="AS99" s="380"/>
      <c r="AT99" s="86" t="s">
        <v>612</v>
      </c>
    </row>
    <row r="100" spans="1:46" s="6" customFormat="1" ht="15.6">
      <c r="A100" s="477" t="s">
        <v>705</v>
      </c>
      <c r="B100" s="204" t="s">
        <v>104</v>
      </c>
      <c r="C100" s="204" t="s">
        <v>3</v>
      </c>
      <c r="D100" s="204"/>
      <c r="E100" s="465">
        <v>14</v>
      </c>
      <c r="F100" s="461">
        <v>57.571428571428569</v>
      </c>
      <c r="G100" s="461">
        <v>77.142857142857139</v>
      </c>
      <c r="H100" s="462">
        <v>0.74629629629629635</v>
      </c>
      <c r="I100" s="462">
        <v>0.23749999999999999</v>
      </c>
      <c r="J100" s="473">
        <v>510900</v>
      </c>
      <c r="K100" s="466"/>
      <c r="L100" s="461">
        <v>19</v>
      </c>
      <c r="M100" s="461">
        <v>80</v>
      </c>
      <c r="O100" s="204"/>
      <c r="P100" s="169"/>
      <c r="Q100" s="205"/>
      <c r="R100" s="205"/>
      <c r="S100" s="205"/>
      <c r="T100" s="206"/>
      <c r="U100" s="206"/>
      <c r="W100" s="324"/>
      <c r="X100" s="329"/>
      <c r="Y100" s="324"/>
      <c r="Z100" s="324"/>
      <c r="AA100" s="324"/>
      <c r="AB100" s="324"/>
      <c r="AC100" s="324"/>
      <c r="AE100" s="353"/>
      <c r="AF100" s="354"/>
      <c r="AG100" s="355"/>
      <c r="AH100" s="355"/>
      <c r="AI100" s="355"/>
      <c r="AJ100" s="356"/>
      <c r="AK100" s="355"/>
      <c r="AM100" s="86"/>
      <c r="AN100" s="86"/>
      <c r="AO100" s="380"/>
      <c r="AP100" s="380"/>
      <c r="AQ100" s="380"/>
      <c r="AR100" s="393"/>
      <c r="AS100" s="380"/>
      <c r="AT100" s="86" t="s">
        <v>342</v>
      </c>
    </row>
    <row r="101" spans="1:46" s="6" customFormat="1" ht="15.6">
      <c r="A101" s="477" t="s">
        <v>112</v>
      </c>
      <c r="B101" s="204" t="s">
        <v>82</v>
      </c>
      <c r="C101" s="204" t="s">
        <v>8</v>
      </c>
      <c r="D101" s="204"/>
      <c r="E101" s="465">
        <v>17</v>
      </c>
      <c r="F101" s="461">
        <v>44.647058823529413</v>
      </c>
      <c r="G101" s="461">
        <v>62.117647058823529</v>
      </c>
      <c r="H101" s="462">
        <v>0.71875</v>
      </c>
      <c r="I101" s="462">
        <v>0.78242964996568287</v>
      </c>
      <c r="J101" s="473">
        <v>396200</v>
      </c>
      <c r="K101" s="466"/>
      <c r="L101" s="461">
        <v>47.5</v>
      </c>
      <c r="M101" s="461">
        <v>60.708333333333336</v>
      </c>
      <c r="O101" s="204"/>
      <c r="P101" s="169"/>
      <c r="Q101" s="205"/>
      <c r="R101" s="205"/>
      <c r="S101" s="205"/>
      <c r="T101" s="206"/>
      <c r="U101" s="206"/>
      <c r="W101" s="324"/>
      <c r="X101" s="325"/>
      <c r="Y101" s="326"/>
      <c r="Z101" s="326"/>
      <c r="AA101" s="326"/>
      <c r="AB101" s="327"/>
      <c r="AC101" s="327"/>
      <c r="AE101" s="353"/>
      <c r="AF101" s="354"/>
      <c r="AG101" s="355"/>
      <c r="AH101" s="355"/>
      <c r="AI101" s="355"/>
      <c r="AJ101" s="356"/>
      <c r="AK101" s="355"/>
      <c r="AM101" s="86"/>
      <c r="AN101" s="86"/>
      <c r="AO101" s="380"/>
      <c r="AP101" s="380"/>
      <c r="AQ101" s="380"/>
      <c r="AR101" s="393"/>
      <c r="AS101" s="380"/>
      <c r="AT101" s="86" t="s">
        <v>382</v>
      </c>
    </row>
    <row r="102" spans="1:46" s="6" customFormat="1" ht="15.6">
      <c r="A102" s="477" t="s">
        <v>1056</v>
      </c>
      <c r="B102" s="204" t="s">
        <v>104</v>
      </c>
      <c r="C102" s="204" t="s">
        <v>397</v>
      </c>
      <c r="D102" s="204"/>
      <c r="E102" s="465"/>
      <c r="F102" s="461"/>
      <c r="G102" s="461"/>
      <c r="H102" s="462"/>
      <c r="I102" s="462"/>
      <c r="J102" s="473">
        <v>164600</v>
      </c>
      <c r="K102" s="466"/>
      <c r="L102" s="461"/>
      <c r="M102" s="461"/>
      <c r="O102" s="204"/>
      <c r="P102" s="169"/>
      <c r="Q102" s="205"/>
      <c r="R102" s="205"/>
      <c r="S102" s="205"/>
      <c r="T102" s="206"/>
      <c r="U102" s="206"/>
      <c r="W102" s="324"/>
      <c r="X102" s="325"/>
      <c r="Y102" s="326"/>
      <c r="Z102" s="326"/>
      <c r="AA102" s="326"/>
      <c r="AB102" s="327"/>
      <c r="AC102" s="327"/>
      <c r="AE102" s="353"/>
      <c r="AF102" s="354"/>
      <c r="AG102" s="355"/>
      <c r="AH102" s="355"/>
      <c r="AI102" s="355"/>
      <c r="AJ102" s="356"/>
      <c r="AK102" s="355"/>
      <c r="AM102" s="86"/>
      <c r="AN102" s="86"/>
      <c r="AO102" s="380"/>
      <c r="AP102" s="380"/>
      <c r="AQ102" s="380"/>
      <c r="AR102" s="393"/>
      <c r="AS102" s="380"/>
      <c r="AT102" s="86" t="s">
        <v>460</v>
      </c>
    </row>
    <row r="103" spans="1:46" s="6" customFormat="1" ht="15.6">
      <c r="A103" s="477" t="s">
        <v>859</v>
      </c>
      <c r="B103" s="204" t="s">
        <v>24</v>
      </c>
      <c r="C103" s="204" t="s">
        <v>8</v>
      </c>
      <c r="D103" s="204" t="s">
        <v>14</v>
      </c>
      <c r="E103" s="465">
        <v>11</v>
      </c>
      <c r="F103" s="461">
        <v>56.636363636363633</v>
      </c>
      <c r="G103" s="461">
        <v>61.909090909090907</v>
      </c>
      <c r="H103" s="462">
        <v>0.91483113069016153</v>
      </c>
      <c r="I103" s="462">
        <v>0</v>
      </c>
      <c r="J103" s="473">
        <v>502600</v>
      </c>
      <c r="K103" s="466"/>
      <c r="L103" s="461">
        <v>0</v>
      </c>
      <c r="M103" s="461" t="s">
        <v>693</v>
      </c>
      <c r="O103" s="204"/>
      <c r="P103" s="169"/>
      <c r="Q103" s="205"/>
      <c r="R103" s="205"/>
      <c r="S103" s="205"/>
      <c r="T103" s="206"/>
      <c r="U103" s="206"/>
      <c r="W103" s="324"/>
      <c r="X103" s="325"/>
      <c r="Y103" s="326"/>
      <c r="Z103" s="326"/>
      <c r="AA103" s="326"/>
      <c r="AB103" s="327"/>
      <c r="AC103" s="327"/>
      <c r="AE103" s="353"/>
      <c r="AF103" s="354"/>
      <c r="AG103" s="355"/>
      <c r="AH103" s="355"/>
      <c r="AI103" s="355"/>
      <c r="AJ103" s="356"/>
      <c r="AK103" s="355"/>
      <c r="AM103" s="86"/>
      <c r="AN103" s="86"/>
      <c r="AO103" s="380"/>
      <c r="AP103" s="380"/>
      <c r="AQ103" s="380"/>
      <c r="AR103" s="393"/>
      <c r="AS103" s="380"/>
      <c r="AT103" s="86" t="s">
        <v>628</v>
      </c>
    </row>
    <row r="104" spans="1:46" s="6" customFormat="1">
      <c r="A104" s="477" t="s">
        <v>352</v>
      </c>
      <c r="B104" s="204" t="s">
        <v>106</v>
      </c>
      <c r="C104" s="204" t="s">
        <v>1045</v>
      </c>
      <c r="D104" s="204" t="s">
        <v>37</v>
      </c>
      <c r="E104" s="465">
        <v>19</v>
      </c>
      <c r="F104" s="461">
        <v>29.315789473684209</v>
      </c>
      <c r="G104" s="461">
        <v>69.736842105263165</v>
      </c>
      <c r="H104" s="462">
        <v>0.42037735849056601</v>
      </c>
      <c r="I104" s="462">
        <v>0</v>
      </c>
      <c r="J104" s="473">
        <v>260200</v>
      </c>
      <c r="K104" s="467"/>
      <c r="L104" s="461">
        <v>0</v>
      </c>
      <c r="M104" s="461" t="s">
        <v>693</v>
      </c>
      <c r="O104" s="204"/>
      <c r="P104" s="169"/>
      <c r="Q104" s="205"/>
      <c r="R104" s="205"/>
      <c r="S104" s="205"/>
      <c r="T104" s="206"/>
      <c r="U104" s="206"/>
      <c r="W104" s="324"/>
      <c r="X104" s="329"/>
      <c r="Y104" s="324"/>
      <c r="Z104" s="324"/>
      <c r="AA104" s="324"/>
      <c r="AB104" s="324"/>
      <c r="AC104" s="324"/>
      <c r="AE104" s="353"/>
      <c r="AF104" s="354"/>
      <c r="AG104" s="355"/>
      <c r="AH104" s="355"/>
      <c r="AI104" s="355"/>
      <c r="AJ104" s="356"/>
      <c r="AK104" s="355"/>
      <c r="AM104" s="86"/>
      <c r="AN104" s="86"/>
      <c r="AO104" s="380"/>
      <c r="AP104" s="380"/>
      <c r="AQ104" s="380"/>
      <c r="AR104" s="393"/>
      <c r="AS104" s="380"/>
      <c r="AT104" s="86" t="s">
        <v>90</v>
      </c>
    </row>
    <row r="105" spans="1:46" s="6" customFormat="1">
      <c r="A105" s="477" t="s">
        <v>227</v>
      </c>
      <c r="B105" s="204" t="s">
        <v>106</v>
      </c>
      <c r="C105" s="204" t="s">
        <v>6</v>
      </c>
      <c r="D105" s="204"/>
      <c r="E105" s="465">
        <v>12</v>
      </c>
      <c r="F105" s="461">
        <v>35.583333333333336</v>
      </c>
      <c r="G105" s="461">
        <v>78.5</v>
      </c>
      <c r="H105" s="462">
        <v>0.45329087048832273</v>
      </c>
      <c r="I105" s="462">
        <v>0.45567651632970452</v>
      </c>
      <c r="J105" s="473">
        <v>315800</v>
      </c>
      <c r="K105" s="467"/>
      <c r="L105" s="461">
        <v>36.625</v>
      </c>
      <c r="M105" s="461">
        <v>80.375</v>
      </c>
      <c r="O105" s="204"/>
      <c r="P105" s="169"/>
      <c r="Q105" s="205"/>
      <c r="R105" s="205"/>
      <c r="S105" s="205"/>
      <c r="T105" s="206"/>
      <c r="U105" s="206"/>
      <c r="W105" s="324"/>
      <c r="X105" s="329"/>
      <c r="Y105" s="324"/>
      <c r="Z105" s="324"/>
      <c r="AA105" s="324"/>
      <c r="AB105" s="324"/>
      <c r="AC105" s="324"/>
      <c r="AE105" s="353"/>
      <c r="AF105" s="354"/>
      <c r="AG105" s="355"/>
      <c r="AH105" s="355"/>
      <c r="AI105" s="355"/>
      <c r="AJ105" s="356"/>
      <c r="AK105" s="355"/>
      <c r="AM105" s="86"/>
      <c r="AN105" s="86"/>
      <c r="AO105" s="380"/>
      <c r="AP105" s="380"/>
      <c r="AQ105" s="380"/>
      <c r="AR105" s="393"/>
      <c r="AS105" s="380"/>
      <c r="AT105" s="86" t="s">
        <v>33</v>
      </c>
    </row>
    <row r="106" spans="1:46" s="6" customFormat="1">
      <c r="A106" s="477" t="s">
        <v>706</v>
      </c>
      <c r="B106" s="204" t="s">
        <v>31</v>
      </c>
      <c r="C106" s="204" t="s">
        <v>8</v>
      </c>
      <c r="D106" s="204"/>
      <c r="E106" s="465">
        <v>24</v>
      </c>
      <c r="F106" s="461">
        <v>37.833333333333336</v>
      </c>
      <c r="G106" s="461">
        <v>55.541666666666664</v>
      </c>
      <c r="H106" s="462">
        <v>0.68117029257314332</v>
      </c>
      <c r="I106" s="462">
        <v>0.68711656441717794</v>
      </c>
      <c r="J106" s="473">
        <v>335800</v>
      </c>
      <c r="K106" s="467"/>
      <c r="L106" s="461">
        <v>16</v>
      </c>
      <c r="M106" s="461">
        <v>23.285714285714285</v>
      </c>
      <c r="O106" s="204"/>
      <c r="P106" s="169"/>
      <c r="Q106" s="205"/>
      <c r="R106" s="205"/>
      <c r="S106" s="205"/>
      <c r="T106" s="206"/>
      <c r="U106" s="206"/>
      <c r="W106" s="324"/>
      <c r="X106" s="329"/>
      <c r="Y106" s="324"/>
      <c r="Z106" s="324"/>
      <c r="AA106" s="324"/>
      <c r="AB106" s="324"/>
      <c r="AC106" s="324"/>
      <c r="AE106" s="353"/>
      <c r="AF106" s="354"/>
      <c r="AG106" s="355"/>
      <c r="AH106" s="355"/>
      <c r="AI106" s="355"/>
      <c r="AJ106" s="356"/>
      <c r="AK106" s="355"/>
      <c r="AM106" s="86"/>
      <c r="AN106" s="86"/>
      <c r="AO106" s="380"/>
      <c r="AP106" s="380"/>
      <c r="AQ106" s="380"/>
      <c r="AR106" s="393"/>
      <c r="AS106" s="380"/>
      <c r="AT106" s="86" t="s">
        <v>705</v>
      </c>
    </row>
    <row r="107" spans="1:46" s="6" customFormat="1">
      <c r="A107" s="477" t="s">
        <v>1057</v>
      </c>
      <c r="B107" s="204" t="s">
        <v>104</v>
      </c>
      <c r="C107" s="204" t="s">
        <v>8</v>
      </c>
      <c r="D107" s="204"/>
      <c r="E107" s="465"/>
      <c r="F107" s="461"/>
      <c r="G107" s="461"/>
      <c r="H107" s="462"/>
      <c r="I107" s="462"/>
      <c r="J107" s="473">
        <v>164600</v>
      </c>
      <c r="K107" s="467"/>
      <c r="L107" s="461"/>
      <c r="M107" s="461"/>
      <c r="O107" s="204"/>
      <c r="P107" s="169"/>
      <c r="Q107" s="205"/>
      <c r="R107" s="205"/>
      <c r="S107" s="205"/>
      <c r="T107" s="206"/>
      <c r="U107" s="206"/>
      <c r="W107" s="324"/>
      <c r="X107" s="329"/>
      <c r="Y107" s="324"/>
      <c r="Z107" s="324"/>
      <c r="AA107" s="324"/>
      <c r="AB107" s="324"/>
      <c r="AC107" s="324"/>
      <c r="AE107" s="353"/>
      <c r="AF107" s="354"/>
      <c r="AG107" s="355"/>
      <c r="AH107" s="355"/>
      <c r="AI107" s="355"/>
      <c r="AJ107" s="356"/>
      <c r="AK107" s="355"/>
      <c r="AM107" s="86"/>
      <c r="AN107" s="86"/>
      <c r="AO107" s="380"/>
      <c r="AP107" s="380"/>
      <c r="AQ107" s="380"/>
      <c r="AR107" s="393"/>
      <c r="AS107" s="380"/>
      <c r="AT107" s="86" t="s">
        <v>204</v>
      </c>
    </row>
    <row r="108" spans="1:46" s="6" customFormat="1" ht="15.6">
      <c r="A108" s="477" t="s">
        <v>427</v>
      </c>
      <c r="B108" s="204" t="s">
        <v>28</v>
      </c>
      <c r="C108" s="204" t="s">
        <v>14</v>
      </c>
      <c r="D108" s="204"/>
      <c r="E108" s="465">
        <v>19</v>
      </c>
      <c r="F108" s="461">
        <v>39.473684210526315</v>
      </c>
      <c r="G108" s="461">
        <v>35.473684210526315</v>
      </c>
      <c r="H108" s="462">
        <v>1.1127596439169138</v>
      </c>
      <c r="I108" s="462">
        <v>0.91351351351351351</v>
      </c>
      <c r="J108" s="473">
        <v>350300</v>
      </c>
      <c r="K108" s="466"/>
      <c r="L108" s="461">
        <v>21.125</v>
      </c>
      <c r="M108" s="461">
        <v>23.125</v>
      </c>
      <c r="O108" s="204"/>
      <c r="P108" s="169"/>
      <c r="Q108" s="205"/>
      <c r="R108" s="205"/>
      <c r="S108" s="205"/>
      <c r="T108" s="206"/>
      <c r="U108" s="206"/>
      <c r="W108" s="324"/>
      <c r="X108" s="329"/>
      <c r="Y108" s="324"/>
      <c r="Z108" s="324"/>
      <c r="AA108" s="324"/>
      <c r="AB108" s="324"/>
      <c r="AC108" s="324"/>
      <c r="AE108" s="353"/>
      <c r="AF108" s="354"/>
      <c r="AG108" s="355"/>
      <c r="AH108" s="355"/>
      <c r="AI108" s="355"/>
      <c r="AJ108" s="356"/>
      <c r="AK108" s="355"/>
      <c r="AM108" s="86"/>
      <c r="AN108" s="86"/>
      <c r="AO108" s="380"/>
      <c r="AP108" s="380"/>
      <c r="AQ108" s="380"/>
      <c r="AR108" s="393"/>
      <c r="AS108" s="380"/>
      <c r="AT108" s="86" t="s">
        <v>112</v>
      </c>
    </row>
    <row r="109" spans="1:46" s="6" customFormat="1" ht="15.6">
      <c r="A109" s="477" t="s">
        <v>228</v>
      </c>
      <c r="B109" s="204" t="s">
        <v>82</v>
      </c>
      <c r="C109" s="204" t="s">
        <v>14</v>
      </c>
      <c r="D109" s="204"/>
      <c r="E109" s="465">
        <v>15</v>
      </c>
      <c r="F109" s="461">
        <v>27.133333333333333</v>
      </c>
      <c r="G109" s="461">
        <v>25.933333333333334</v>
      </c>
      <c r="H109" s="462">
        <v>1.0462724935732648</v>
      </c>
      <c r="I109" s="462">
        <v>1.1099873577749684</v>
      </c>
      <c r="J109" s="473">
        <v>240800</v>
      </c>
      <c r="K109" s="466"/>
      <c r="L109" s="461">
        <v>38.173913043478258</v>
      </c>
      <c r="M109" s="461">
        <v>34.391304347826086</v>
      </c>
      <c r="O109" s="204"/>
      <c r="P109" s="169"/>
      <c r="Q109" s="205"/>
      <c r="R109" s="205"/>
      <c r="S109" s="205"/>
      <c r="T109" s="206"/>
      <c r="U109" s="206"/>
      <c r="W109" s="324"/>
      <c r="X109" s="329"/>
      <c r="Y109" s="324"/>
      <c r="Z109" s="324"/>
      <c r="AA109" s="324"/>
      <c r="AB109" s="324"/>
      <c r="AC109" s="324"/>
      <c r="AE109" s="353"/>
      <c r="AF109" s="354"/>
      <c r="AG109" s="355"/>
      <c r="AH109" s="355"/>
      <c r="AI109" s="355"/>
      <c r="AJ109" s="356"/>
      <c r="AK109" s="355"/>
      <c r="AM109" s="86"/>
      <c r="AN109" s="86"/>
      <c r="AO109" s="380"/>
      <c r="AP109" s="380"/>
      <c r="AQ109" s="380"/>
      <c r="AR109" s="393"/>
      <c r="AS109" s="380"/>
      <c r="AT109" s="86" t="s">
        <v>859</v>
      </c>
    </row>
    <row r="110" spans="1:46" s="6" customFormat="1" ht="15.6">
      <c r="A110" s="477" t="s">
        <v>462</v>
      </c>
      <c r="B110" s="204" t="s">
        <v>4</v>
      </c>
      <c r="C110" s="204" t="s">
        <v>14</v>
      </c>
      <c r="D110" s="204"/>
      <c r="E110" s="465">
        <v>1</v>
      </c>
      <c r="F110" s="461">
        <v>33</v>
      </c>
      <c r="G110" s="461">
        <v>34</v>
      </c>
      <c r="H110" s="462">
        <v>0.97058823529411764</v>
      </c>
      <c r="I110" s="462">
        <v>0</v>
      </c>
      <c r="J110" s="473">
        <v>205000</v>
      </c>
      <c r="K110" s="466"/>
      <c r="L110" s="461">
        <v>0</v>
      </c>
      <c r="M110" s="461">
        <v>0</v>
      </c>
      <c r="O110" s="204"/>
      <c r="P110" s="169"/>
      <c r="Q110" s="205"/>
      <c r="R110" s="205"/>
      <c r="S110" s="205"/>
      <c r="T110" s="206"/>
      <c r="U110" s="206"/>
      <c r="W110" s="324"/>
      <c r="X110" s="329"/>
      <c r="Y110" s="324"/>
      <c r="Z110" s="324"/>
      <c r="AA110" s="324"/>
      <c r="AB110" s="324"/>
      <c r="AC110" s="324"/>
      <c r="AE110" s="353"/>
      <c r="AF110" s="354"/>
      <c r="AG110" s="355"/>
      <c r="AH110" s="355"/>
      <c r="AI110" s="355"/>
      <c r="AJ110" s="356"/>
      <c r="AK110" s="355"/>
      <c r="AM110" s="86"/>
      <c r="AN110" s="86"/>
      <c r="AO110" s="380"/>
      <c r="AP110" s="380"/>
      <c r="AQ110" s="380"/>
      <c r="AR110" s="393"/>
      <c r="AS110" s="380"/>
      <c r="AT110" s="86" t="s">
        <v>352</v>
      </c>
    </row>
    <row r="111" spans="1:46" s="6" customFormat="1">
      <c r="A111" s="477" t="s">
        <v>1058</v>
      </c>
      <c r="B111" s="204" t="s">
        <v>566</v>
      </c>
      <c r="C111" s="204" t="s">
        <v>397</v>
      </c>
      <c r="D111" s="204"/>
      <c r="E111" s="465"/>
      <c r="F111" s="461"/>
      <c r="G111" s="461"/>
      <c r="H111" s="462"/>
      <c r="I111" s="462"/>
      <c r="J111" s="473">
        <v>164600</v>
      </c>
      <c r="K111" s="467"/>
      <c r="L111" s="461"/>
      <c r="M111" s="461"/>
      <c r="O111" s="204"/>
      <c r="P111" s="169"/>
      <c r="Q111" s="205"/>
      <c r="R111" s="205"/>
      <c r="S111" s="205"/>
      <c r="T111" s="206"/>
      <c r="U111" s="206"/>
      <c r="W111" s="324"/>
      <c r="X111" s="329"/>
      <c r="Y111" s="324"/>
      <c r="Z111" s="324"/>
      <c r="AA111" s="324"/>
      <c r="AB111" s="324"/>
      <c r="AC111" s="324"/>
      <c r="AE111" s="353"/>
      <c r="AF111" s="354"/>
      <c r="AG111" s="355"/>
      <c r="AH111" s="355"/>
      <c r="AI111" s="355"/>
      <c r="AJ111" s="356"/>
      <c r="AK111" s="355"/>
      <c r="AM111" s="86"/>
      <c r="AN111" s="86"/>
      <c r="AO111" s="380"/>
      <c r="AP111" s="380"/>
      <c r="AQ111" s="380"/>
      <c r="AR111" s="393"/>
      <c r="AS111" s="380"/>
      <c r="AT111" s="86" t="s">
        <v>227</v>
      </c>
    </row>
    <row r="112" spans="1:46" s="6" customFormat="1" ht="15.6">
      <c r="A112" s="477" t="s">
        <v>401</v>
      </c>
      <c r="B112" s="204" t="s">
        <v>31</v>
      </c>
      <c r="C112" s="204" t="s">
        <v>8</v>
      </c>
      <c r="D112" s="204"/>
      <c r="E112" s="465">
        <v>16</v>
      </c>
      <c r="F112" s="461">
        <v>35</v>
      </c>
      <c r="G112" s="461">
        <v>37.1875</v>
      </c>
      <c r="H112" s="462">
        <v>0.94117647058823528</v>
      </c>
      <c r="I112" s="462">
        <v>0.89717741935483875</v>
      </c>
      <c r="J112" s="473">
        <v>310600</v>
      </c>
      <c r="K112" s="466"/>
      <c r="L112" s="461">
        <v>29.666666666666668</v>
      </c>
      <c r="M112" s="461">
        <v>33.06666666666667</v>
      </c>
      <c r="O112" s="204"/>
      <c r="P112" s="169"/>
      <c r="Q112" s="205"/>
      <c r="R112" s="205"/>
      <c r="S112" s="205"/>
      <c r="T112" s="206"/>
      <c r="U112" s="206"/>
      <c r="W112" s="324"/>
      <c r="X112" s="329"/>
      <c r="Y112" s="324"/>
      <c r="Z112" s="324"/>
      <c r="AA112" s="324"/>
      <c r="AB112" s="324"/>
      <c r="AC112" s="324"/>
      <c r="AE112" s="353"/>
      <c r="AF112" s="354"/>
      <c r="AG112" s="355"/>
      <c r="AH112" s="355"/>
      <c r="AI112" s="355"/>
      <c r="AJ112" s="356"/>
      <c r="AK112" s="355"/>
      <c r="AM112" s="86"/>
      <c r="AN112" s="86"/>
      <c r="AO112" s="380"/>
      <c r="AP112" s="380"/>
      <c r="AQ112" s="380"/>
      <c r="AR112" s="393"/>
      <c r="AS112" s="380"/>
      <c r="AT112" s="86" t="s">
        <v>706</v>
      </c>
    </row>
    <row r="113" spans="1:46" s="6" customFormat="1">
      <c r="A113" s="477" t="s">
        <v>319</v>
      </c>
      <c r="B113" s="204" t="s">
        <v>657</v>
      </c>
      <c r="C113" s="204" t="s">
        <v>397</v>
      </c>
      <c r="D113" s="204"/>
      <c r="E113" s="465">
        <v>24</v>
      </c>
      <c r="F113" s="461">
        <v>42.833333333333336</v>
      </c>
      <c r="G113" s="461">
        <v>50</v>
      </c>
      <c r="H113" s="462">
        <v>0.85666666666666669</v>
      </c>
      <c r="I113" s="462">
        <v>0.79965753424657537</v>
      </c>
      <c r="J113" s="473">
        <v>380100</v>
      </c>
      <c r="K113" s="467"/>
      <c r="L113" s="461">
        <v>51.888888888888886</v>
      </c>
      <c r="M113" s="461">
        <v>64.888888888888886</v>
      </c>
      <c r="O113" s="204"/>
      <c r="P113" s="169"/>
      <c r="Q113" s="205"/>
      <c r="R113" s="205"/>
      <c r="S113" s="205"/>
      <c r="T113" s="206"/>
      <c r="U113" s="206"/>
      <c r="W113" s="324"/>
      <c r="X113" s="329"/>
      <c r="Y113" s="324"/>
      <c r="Z113" s="324"/>
      <c r="AA113" s="324"/>
      <c r="AB113" s="324"/>
      <c r="AC113" s="324"/>
      <c r="AE113" s="353"/>
      <c r="AF113" s="354"/>
      <c r="AG113" s="355"/>
      <c r="AH113" s="355"/>
      <c r="AI113" s="355"/>
      <c r="AJ113" s="356"/>
      <c r="AK113" s="355"/>
      <c r="AM113" s="86"/>
      <c r="AN113" s="86"/>
      <c r="AO113" s="380"/>
      <c r="AP113" s="380"/>
      <c r="AQ113" s="380"/>
      <c r="AR113" s="393"/>
      <c r="AS113" s="380"/>
      <c r="AT113" s="86" t="s">
        <v>707</v>
      </c>
    </row>
    <row r="114" spans="1:46" s="6" customFormat="1" ht="15.6">
      <c r="A114" s="477" t="s">
        <v>275</v>
      </c>
      <c r="B114" s="204" t="s">
        <v>55</v>
      </c>
      <c r="C114" s="204" t="s">
        <v>6</v>
      </c>
      <c r="D114" s="204"/>
      <c r="E114" s="465">
        <v>23</v>
      </c>
      <c r="F114" s="461">
        <v>40.086956521739133</v>
      </c>
      <c r="G114" s="461">
        <v>80</v>
      </c>
      <c r="H114" s="462">
        <v>0.50108695652173918</v>
      </c>
      <c r="I114" s="462">
        <v>0.54871794871794877</v>
      </c>
      <c r="J114" s="473">
        <v>355800</v>
      </c>
      <c r="K114" s="466"/>
      <c r="L114" s="461">
        <v>40.761904761904759</v>
      </c>
      <c r="M114" s="461">
        <v>74.285714285714278</v>
      </c>
      <c r="O114" s="204"/>
      <c r="P114" s="169"/>
      <c r="Q114" s="205"/>
      <c r="R114" s="205"/>
      <c r="S114" s="205"/>
      <c r="T114" s="206"/>
      <c r="U114" s="206"/>
      <c r="W114" s="324"/>
      <c r="X114" s="329"/>
      <c r="Y114" s="324"/>
      <c r="Z114" s="324"/>
      <c r="AA114" s="324"/>
      <c r="AB114" s="324"/>
      <c r="AC114" s="324"/>
      <c r="AE114" s="353"/>
      <c r="AF114" s="354"/>
      <c r="AG114" s="355"/>
      <c r="AH114" s="355"/>
      <c r="AI114" s="355"/>
      <c r="AJ114" s="356"/>
      <c r="AK114" s="355"/>
      <c r="AM114" s="86"/>
      <c r="AN114" s="86"/>
      <c r="AO114" s="380"/>
      <c r="AP114" s="380"/>
      <c r="AQ114" s="380"/>
      <c r="AR114" s="393"/>
      <c r="AS114" s="380"/>
      <c r="AT114" s="86" t="s">
        <v>228</v>
      </c>
    </row>
    <row r="115" spans="1:46" s="6" customFormat="1">
      <c r="A115" s="477" t="s">
        <v>66</v>
      </c>
      <c r="B115" s="204" t="s">
        <v>53</v>
      </c>
      <c r="C115" s="204" t="s">
        <v>6</v>
      </c>
      <c r="D115" s="204"/>
      <c r="E115" s="465">
        <v>24</v>
      </c>
      <c r="F115" s="461">
        <v>43.75</v>
      </c>
      <c r="G115" s="461">
        <v>80.625</v>
      </c>
      <c r="H115" s="462">
        <v>0.54263565891472865</v>
      </c>
      <c r="I115" s="462">
        <v>0.48659916617033949</v>
      </c>
      <c r="J115" s="473">
        <v>388300</v>
      </c>
      <c r="K115" s="467"/>
      <c r="L115" s="461">
        <v>38.904761904761905</v>
      </c>
      <c r="M115" s="461">
        <v>79.952380952380949</v>
      </c>
      <c r="O115" s="204"/>
      <c r="P115" s="169"/>
      <c r="Q115" s="205"/>
      <c r="R115" s="205"/>
      <c r="S115" s="205"/>
      <c r="T115" s="206"/>
      <c r="U115" s="206"/>
      <c r="W115" s="324"/>
      <c r="X115" s="325"/>
      <c r="Y115" s="326"/>
      <c r="Z115" s="326"/>
      <c r="AA115" s="326"/>
      <c r="AB115" s="327"/>
      <c r="AC115" s="327"/>
      <c r="AE115" s="353"/>
      <c r="AF115" s="354"/>
      <c r="AG115" s="355"/>
      <c r="AH115" s="355"/>
      <c r="AI115" s="355"/>
      <c r="AJ115" s="356"/>
      <c r="AK115" s="355"/>
      <c r="AM115" s="86"/>
      <c r="AN115" s="86"/>
      <c r="AO115" s="380"/>
      <c r="AP115" s="380"/>
      <c r="AQ115" s="380"/>
      <c r="AR115" s="393"/>
      <c r="AS115" s="380"/>
      <c r="AT115" s="86" t="s">
        <v>462</v>
      </c>
    </row>
    <row r="116" spans="1:46" s="6" customFormat="1" ht="15.6">
      <c r="A116" s="477" t="s">
        <v>709</v>
      </c>
      <c r="B116" s="204" t="s">
        <v>24</v>
      </c>
      <c r="C116" s="204" t="s">
        <v>8</v>
      </c>
      <c r="D116" s="204" t="s">
        <v>14</v>
      </c>
      <c r="E116" s="465">
        <v>5</v>
      </c>
      <c r="F116" s="461">
        <v>18</v>
      </c>
      <c r="G116" s="461">
        <v>21</v>
      </c>
      <c r="H116" s="462">
        <v>0.8571428571428571</v>
      </c>
      <c r="I116" s="462">
        <v>0.98907103825136611</v>
      </c>
      <c r="J116" s="473">
        <v>192800</v>
      </c>
      <c r="K116" s="466"/>
      <c r="L116" s="461">
        <v>22.625</v>
      </c>
      <c r="M116" s="461">
        <v>22.875</v>
      </c>
      <c r="O116" s="204"/>
      <c r="P116" s="169"/>
      <c r="Q116" s="205"/>
      <c r="R116" s="205"/>
      <c r="S116" s="205"/>
      <c r="T116" s="206"/>
      <c r="U116" s="206"/>
      <c r="W116" s="324"/>
      <c r="X116" s="325"/>
      <c r="Y116" s="326"/>
      <c r="Z116" s="326"/>
      <c r="AA116" s="326"/>
      <c r="AB116" s="327"/>
      <c r="AC116" s="327"/>
      <c r="AE116" s="353"/>
      <c r="AF116" s="354"/>
      <c r="AG116" s="355"/>
      <c r="AH116" s="355"/>
      <c r="AI116" s="355"/>
      <c r="AJ116" s="356"/>
      <c r="AK116" s="355"/>
      <c r="AM116" s="86"/>
      <c r="AN116" s="86"/>
      <c r="AO116" s="380"/>
      <c r="AP116" s="380"/>
      <c r="AQ116" s="380"/>
      <c r="AR116" s="393"/>
      <c r="AS116" s="380"/>
      <c r="AT116" s="86" t="s">
        <v>708</v>
      </c>
    </row>
    <row r="117" spans="1:46" s="6" customFormat="1" ht="15.6">
      <c r="A117" s="477" t="s">
        <v>205</v>
      </c>
      <c r="B117" s="204" t="s">
        <v>53</v>
      </c>
      <c r="C117" s="204" t="s">
        <v>14</v>
      </c>
      <c r="D117" s="204"/>
      <c r="E117" s="465">
        <v>17</v>
      </c>
      <c r="F117" s="461">
        <v>38.588235294117645</v>
      </c>
      <c r="G117" s="461">
        <v>39.176470588235297</v>
      </c>
      <c r="H117" s="462">
        <v>0.98498498498498499</v>
      </c>
      <c r="I117" s="462">
        <v>0.95258019525801951</v>
      </c>
      <c r="J117" s="473">
        <v>342500</v>
      </c>
      <c r="K117" s="466"/>
      <c r="L117" s="461">
        <v>48.785714285714285</v>
      </c>
      <c r="M117" s="461">
        <v>51.214285714285715</v>
      </c>
      <c r="O117" s="204"/>
      <c r="P117" s="169"/>
      <c r="Q117" s="205"/>
      <c r="R117" s="205"/>
      <c r="S117" s="205"/>
      <c r="T117" s="206"/>
      <c r="U117" s="206"/>
      <c r="W117" s="324"/>
      <c r="X117" s="329"/>
      <c r="Y117" s="324"/>
      <c r="Z117" s="324"/>
      <c r="AA117" s="324"/>
      <c r="AB117" s="324"/>
      <c r="AC117" s="324"/>
      <c r="AE117" s="353"/>
      <c r="AF117" s="354"/>
      <c r="AG117" s="355"/>
      <c r="AH117" s="355"/>
      <c r="AI117" s="355"/>
      <c r="AJ117" s="356"/>
      <c r="AK117" s="355"/>
      <c r="AM117" s="86"/>
      <c r="AN117" s="86"/>
      <c r="AO117" s="380"/>
      <c r="AP117" s="380"/>
      <c r="AQ117" s="380"/>
      <c r="AR117" s="393"/>
      <c r="AS117" s="380"/>
      <c r="AT117" s="86" t="s">
        <v>401</v>
      </c>
    </row>
    <row r="118" spans="1:46" s="6" customFormat="1" ht="15.6">
      <c r="A118" s="477" t="s">
        <v>398</v>
      </c>
      <c r="B118" s="204" t="s">
        <v>107</v>
      </c>
      <c r="C118" s="204" t="s">
        <v>6</v>
      </c>
      <c r="D118" s="204"/>
      <c r="E118" s="465">
        <v>20</v>
      </c>
      <c r="F118" s="461">
        <v>49.45</v>
      </c>
      <c r="G118" s="461">
        <v>79.400000000000006</v>
      </c>
      <c r="H118" s="462">
        <v>0.62279596977329976</v>
      </c>
      <c r="I118" s="462">
        <v>0.64534551684751573</v>
      </c>
      <c r="J118" s="473">
        <v>438900</v>
      </c>
      <c r="K118" s="466"/>
      <c r="L118" s="461">
        <v>51.363636363636367</v>
      </c>
      <c r="M118" s="461">
        <v>79.590909090909093</v>
      </c>
      <c r="O118" s="204"/>
      <c r="P118" s="169"/>
      <c r="Q118" s="205"/>
      <c r="R118" s="205"/>
      <c r="S118" s="205"/>
      <c r="T118" s="206"/>
      <c r="U118" s="206"/>
      <c r="W118" s="324"/>
      <c r="X118" s="329"/>
      <c r="Y118" s="324"/>
      <c r="Z118" s="324"/>
      <c r="AA118" s="324"/>
      <c r="AB118" s="324"/>
      <c r="AC118" s="324"/>
      <c r="AE118" s="353"/>
      <c r="AF118" s="354"/>
      <c r="AG118" s="355"/>
      <c r="AH118" s="355"/>
      <c r="AI118" s="355"/>
      <c r="AJ118" s="356"/>
      <c r="AK118" s="355"/>
      <c r="AM118" s="86"/>
      <c r="AN118" s="86"/>
      <c r="AO118" s="380"/>
      <c r="AP118" s="380"/>
      <c r="AQ118" s="380"/>
      <c r="AR118" s="393"/>
      <c r="AS118" s="380"/>
      <c r="AT118" s="86" t="s">
        <v>319</v>
      </c>
    </row>
    <row r="119" spans="1:46" s="6" customFormat="1" ht="15.6">
      <c r="A119" s="477" t="s">
        <v>710</v>
      </c>
      <c r="B119" s="204" t="s">
        <v>58</v>
      </c>
      <c r="C119" s="204" t="s">
        <v>1045</v>
      </c>
      <c r="D119" s="204" t="s">
        <v>3</v>
      </c>
      <c r="E119" s="465">
        <v>3</v>
      </c>
      <c r="F119" s="461">
        <v>8</v>
      </c>
      <c r="G119" s="461">
        <v>26</v>
      </c>
      <c r="H119" s="462">
        <v>0.30769230769230771</v>
      </c>
      <c r="I119" s="462">
        <v>0</v>
      </c>
      <c r="J119" s="473">
        <v>177300</v>
      </c>
      <c r="K119" s="466"/>
      <c r="L119" s="461">
        <v>0</v>
      </c>
      <c r="M119" s="461" t="s">
        <v>693</v>
      </c>
      <c r="O119" s="204"/>
      <c r="P119" s="169"/>
      <c r="Q119" s="205"/>
      <c r="R119" s="205"/>
      <c r="S119" s="205"/>
      <c r="T119" s="206"/>
      <c r="U119" s="206"/>
      <c r="W119" s="324"/>
      <c r="X119" s="325"/>
      <c r="Y119" s="326"/>
      <c r="Z119" s="326"/>
      <c r="AA119" s="326"/>
      <c r="AB119" s="327"/>
      <c r="AC119" s="327"/>
      <c r="AE119" s="353"/>
      <c r="AF119" s="354"/>
      <c r="AG119" s="355"/>
      <c r="AH119" s="355"/>
      <c r="AI119" s="355"/>
      <c r="AJ119" s="356"/>
      <c r="AK119" s="355"/>
      <c r="AM119" s="86"/>
      <c r="AN119" s="86"/>
      <c r="AO119" s="380"/>
      <c r="AP119" s="380"/>
      <c r="AQ119" s="380"/>
      <c r="AR119" s="393"/>
      <c r="AS119" s="380"/>
      <c r="AT119" s="86" t="s">
        <v>113</v>
      </c>
    </row>
    <row r="120" spans="1:46" s="6" customFormat="1" ht="15.6">
      <c r="A120" s="477" t="s">
        <v>276</v>
      </c>
      <c r="B120" s="204" t="s">
        <v>55</v>
      </c>
      <c r="C120" s="204" t="s">
        <v>14</v>
      </c>
      <c r="D120" s="204"/>
      <c r="E120" s="465">
        <v>22</v>
      </c>
      <c r="F120" s="461">
        <v>64.227272727272734</v>
      </c>
      <c r="G120" s="461">
        <v>55.727272727272727</v>
      </c>
      <c r="H120" s="462">
        <v>1.1525285481239804</v>
      </c>
      <c r="I120" s="462">
        <v>1.3129139072847682</v>
      </c>
      <c r="J120" s="473">
        <v>570000</v>
      </c>
      <c r="K120" s="466"/>
      <c r="L120" s="461">
        <v>72.090909090909093</v>
      </c>
      <c r="M120" s="461">
        <v>54.909090909090914</v>
      </c>
      <c r="O120" s="204"/>
      <c r="P120" s="169"/>
      <c r="Q120" s="205"/>
      <c r="R120" s="205"/>
      <c r="S120" s="205"/>
      <c r="T120" s="206"/>
      <c r="U120" s="206"/>
      <c r="W120" s="324"/>
      <c r="X120" s="329"/>
      <c r="Y120" s="324"/>
      <c r="Z120" s="324"/>
      <c r="AA120" s="324"/>
      <c r="AB120" s="324"/>
      <c r="AC120" s="324"/>
      <c r="AE120" s="353"/>
      <c r="AF120" s="354"/>
      <c r="AG120" s="355"/>
      <c r="AH120" s="355"/>
      <c r="AI120" s="355"/>
      <c r="AJ120" s="356"/>
      <c r="AK120" s="355"/>
      <c r="AM120" s="86"/>
      <c r="AN120" s="86"/>
      <c r="AO120" s="380"/>
      <c r="AP120" s="380"/>
      <c r="AQ120" s="380"/>
      <c r="AR120" s="393"/>
      <c r="AS120" s="380"/>
      <c r="AT120" s="86" t="s">
        <v>463</v>
      </c>
    </row>
    <row r="121" spans="1:46" s="6" customFormat="1">
      <c r="A121" s="477" t="s">
        <v>711</v>
      </c>
      <c r="B121" s="204" t="s">
        <v>31</v>
      </c>
      <c r="C121" s="204" t="s">
        <v>8</v>
      </c>
      <c r="D121" s="204" t="s">
        <v>6</v>
      </c>
      <c r="E121" s="465">
        <v>2</v>
      </c>
      <c r="F121" s="461">
        <v>22</v>
      </c>
      <c r="G121" s="461">
        <v>24.5</v>
      </c>
      <c r="H121" s="462">
        <v>0.89795918367346939</v>
      </c>
      <c r="I121" s="462">
        <v>0.95238095238095233</v>
      </c>
      <c r="J121" s="473">
        <v>195200</v>
      </c>
      <c r="K121" s="467"/>
      <c r="L121" s="461">
        <v>20</v>
      </c>
      <c r="M121" s="461">
        <v>21</v>
      </c>
      <c r="O121" s="204"/>
      <c r="P121" s="169"/>
      <c r="Q121" s="205"/>
      <c r="R121" s="205"/>
      <c r="S121" s="205"/>
      <c r="T121" s="206"/>
      <c r="U121" s="206"/>
      <c r="W121" s="324"/>
      <c r="X121" s="329"/>
      <c r="Y121" s="324"/>
      <c r="Z121" s="324"/>
      <c r="AA121" s="324"/>
      <c r="AB121" s="324"/>
      <c r="AC121" s="324"/>
      <c r="AE121" s="353"/>
      <c r="AF121" s="354"/>
      <c r="AG121" s="355"/>
      <c r="AH121" s="355"/>
      <c r="AI121" s="355"/>
      <c r="AJ121" s="356"/>
      <c r="AK121" s="355"/>
      <c r="AM121" s="86"/>
      <c r="AN121" s="86"/>
      <c r="AO121" s="380"/>
      <c r="AP121" s="380"/>
      <c r="AQ121" s="380"/>
      <c r="AR121" s="393"/>
      <c r="AS121" s="380"/>
      <c r="AT121" s="86" t="s">
        <v>275</v>
      </c>
    </row>
    <row r="122" spans="1:46" s="6" customFormat="1">
      <c r="A122" s="477" t="s">
        <v>34</v>
      </c>
      <c r="B122" s="204" t="s">
        <v>23</v>
      </c>
      <c r="C122" s="204" t="s">
        <v>8</v>
      </c>
      <c r="D122" s="204" t="s">
        <v>14</v>
      </c>
      <c r="E122" s="465">
        <v>23</v>
      </c>
      <c r="F122" s="461">
        <v>55.130434782608695</v>
      </c>
      <c r="G122" s="461">
        <v>61.608695652173914</v>
      </c>
      <c r="H122" s="462">
        <v>0.89484827099506004</v>
      </c>
      <c r="I122" s="462">
        <v>0.93437077131258461</v>
      </c>
      <c r="J122" s="473">
        <v>489300</v>
      </c>
      <c r="K122" s="467"/>
      <c r="L122" s="461">
        <v>57.541666666666664</v>
      </c>
      <c r="M122" s="461">
        <v>61.583333333333329</v>
      </c>
      <c r="O122" s="204"/>
      <c r="P122" s="169"/>
      <c r="Q122" s="205"/>
      <c r="R122" s="205"/>
      <c r="S122" s="205"/>
      <c r="T122" s="206"/>
      <c r="U122" s="206"/>
      <c r="W122" s="324"/>
      <c r="X122" s="329"/>
      <c r="Y122" s="324"/>
      <c r="Z122" s="324"/>
      <c r="AA122" s="324"/>
      <c r="AB122" s="324"/>
      <c r="AC122" s="324"/>
      <c r="AE122" s="353"/>
      <c r="AF122" s="354"/>
      <c r="AG122" s="355"/>
      <c r="AH122" s="355"/>
      <c r="AI122" s="355"/>
      <c r="AJ122" s="356"/>
      <c r="AK122" s="355"/>
      <c r="AM122" s="86"/>
      <c r="AN122" s="86"/>
      <c r="AO122" s="380"/>
      <c r="AP122" s="380"/>
      <c r="AQ122" s="380"/>
      <c r="AR122" s="393"/>
      <c r="AS122" s="380"/>
      <c r="AT122" s="86" t="s">
        <v>66</v>
      </c>
    </row>
    <row r="123" spans="1:46" s="6" customFormat="1" ht="15.6">
      <c r="A123" s="477" t="s">
        <v>464</v>
      </c>
      <c r="B123" s="204" t="s">
        <v>104</v>
      </c>
      <c r="C123" s="204" t="s">
        <v>8</v>
      </c>
      <c r="D123" s="204" t="s">
        <v>14</v>
      </c>
      <c r="E123" s="465">
        <v>13</v>
      </c>
      <c r="F123" s="461">
        <v>29.076923076923077</v>
      </c>
      <c r="G123" s="461">
        <v>40.92307692307692</v>
      </c>
      <c r="H123" s="462">
        <v>0.71052631578947367</v>
      </c>
      <c r="I123" s="462">
        <v>0.82960893854748607</v>
      </c>
      <c r="J123" s="473">
        <v>258100</v>
      </c>
      <c r="K123" s="466"/>
      <c r="L123" s="461">
        <v>42.428571428571431</v>
      </c>
      <c r="M123" s="461">
        <v>51.142857142857146</v>
      </c>
      <c r="O123" s="204"/>
      <c r="P123" s="169"/>
      <c r="Q123" s="205"/>
      <c r="R123" s="205"/>
      <c r="S123" s="205"/>
      <c r="T123" s="206"/>
      <c r="U123" s="206"/>
      <c r="W123" s="324"/>
      <c r="X123" s="329"/>
      <c r="Y123" s="324"/>
      <c r="Z123" s="324"/>
      <c r="AA123" s="324"/>
      <c r="AB123" s="324"/>
      <c r="AC123" s="324"/>
      <c r="AE123" s="353"/>
      <c r="AF123" s="354"/>
      <c r="AG123" s="355"/>
      <c r="AH123" s="355"/>
      <c r="AI123" s="355"/>
      <c r="AJ123" s="356"/>
      <c r="AK123" s="355"/>
      <c r="AM123" s="86"/>
      <c r="AN123" s="86"/>
      <c r="AO123" s="380"/>
      <c r="AP123" s="380"/>
      <c r="AQ123" s="380"/>
      <c r="AR123" s="393"/>
      <c r="AS123" s="380"/>
      <c r="AT123" s="86" t="s">
        <v>709</v>
      </c>
    </row>
    <row r="124" spans="1:46" s="6" customFormat="1">
      <c r="A124" s="477" t="s">
        <v>432</v>
      </c>
      <c r="B124" s="204" t="s">
        <v>28</v>
      </c>
      <c r="C124" s="204" t="s">
        <v>8</v>
      </c>
      <c r="D124" s="204"/>
      <c r="E124" s="465">
        <v>14</v>
      </c>
      <c r="F124" s="461">
        <v>57.642857142857146</v>
      </c>
      <c r="G124" s="461">
        <v>67.357142857142861</v>
      </c>
      <c r="H124" s="462">
        <v>0.85577942735949097</v>
      </c>
      <c r="I124" s="462">
        <v>0.61538461538461542</v>
      </c>
      <c r="J124" s="473">
        <v>511600</v>
      </c>
      <c r="K124" s="467"/>
      <c r="L124" s="461">
        <v>24</v>
      </c>
      <c r="M124" s="461">
        <v>39</v>
      </c>
      <c r="O124" s="204"/>
      <c r="P124" s="169"/>
      <c r="Q124" s="205"/>
      <c r="R124" s="205"/>
      <c r="S124" s="205"/>
      <c r="T124" s="206"/>
      <c r="U124" s="206"/>
      <c r="W124" s="324"/>
      <c r="X124" s="329"/>
      <c r="Y124" s="324"/>
      <c r="Z124" s="324"/>
      <c r="AA124" s="324"/>
      <c r="AB124" s="324"/>
      <c r="AC124" s="324"/>
      <c r="AE124" s="353"/>
      <c r="AF124" s="354"/>
      <c r="AG124" s="355"/>
      <c r="AH124" s="355"/>
      <c r="AI124" s="355"/>
      <c r="AJ124" s="356"/>
      <c r="AK124" s="355"/>
      <c r="AM124" s="86"/>
      <c r="AN124" s="86"/>
      <c r="AO124" s="380"/>
      <c r="AP124" s="380"/>
      <c r="AQ124" s="380"/>
      <c r="AR124" s="393"/>
      <c r="AS124" s="380"/>
      <c r="AT124" s="86" t="s">
        <v>205</v>
      </c>
    </row>
    <row r="125" spans="1:46" s="6" customFormat="1">
      <c r="A125" s="468" t="s">
        <v>1059</v>
      </c>
      <c r="B125" s="204" t="s">
        <v>55</v>
      </c>
      <c r="C125" s="204" t="s">
        <v>1045</v>
      </c>
      <c r="D125" s="204" t="s">
        <v>37</v>
      </c>
      <c r="E125" s="465"/>
      <c r="F125" s="461"/>
      <c r="G125" s="461"/>
      <c r="H125" s="462"/>
      <c r="I125" s="462"/>
      <c r="J125" s="473">
        <v>164600</v>
      </c>
      <c r="K125" s="467"/>
      <c r="L125" s="461"/>
      <c r="M125" s="461"/>
      <c r="O125" s="204"/>
      <c r="P125" s="169"/>
      <c r="Q125" s="205"/>
      <c r="R125" s="205"/>
      <c r="S125" s="205"/>
      <c r="T125" s="206"/>
      <c r="U125" s="206"/>
      <c r="W125" s="324"/>
      <c r="X125" s="329"/>
      <c r="Y125" s="324"/>
      <c r="Z125" s="324"/>
      <c r="AA125" s="324"/>
      <c r="AB125" s="324"/>
      <c r="AC125" s="324"/>
      <c r="AE125" s="353"/>
      <c r="AF125" s="354"/>
      <c r="AG125" s="355"/>
      <c r="AH125" s="355"/>
      <c r="AI125" s="355"/>
      <c r="AJ125" s="356"/>
      <c r="AK125" s="355"/>
      <c r="AM125" s="86"/>
      <c r="AN125" s="86"/>
      <c r="AO125" s="380"/>
      <c r="AP125" s="380"/>
      <c r="AQ125" s="380"/>
      <c r="AR125" s="393"/>
      <c r="AS125" s="380"/>
      <c r="AT125" s="86" t="s">
        <v>398</v>
      </c>
    </row>
    <row r="126" spans="1:46" s="6" customFormat="1">
      <c r="A126" s="477" t="s">
        <v>1060</v>
      </c>
      <c r="B126" s="204" t="s">
        <v>24</v>
      </c>
      <c r="C126" s="204" t="s">
        <v>6</v>
      </c>
      <c r="D126" s="204"/>
      <c r="E126" s="465"/>
      <c r="F126" s="461"/>
      <c r="G126" s="461"/>
      <c r="H126" s="462"/>
      <c r="I126" s="462"/>
      <c r="J126" s="473">
        <v>264800</v>
      </c>
      <c r="K126" s="467"/>
      <c r="L126" s="461"/>
      <c r="M126" s="461"/>
      <c r="O126" s="204"/>
      <c r="P126" s="169"/>
      <c r="Q126" s="205"/>
      <c r="R126" s="205"/>
      <c r="S126" s="205"/>
      <c r="T126" s="206"/>
      <c r="U126" s="206"/>
      <c r="W126" s="324"/>
      <c r="X126" s="329"/>
      <c r="Y126" s="324"/>
      <c r="Z126" s="324"/>
      <c r="AA126" s="324"/>
      <c r="AB126" s="324"/>
      <c r="AC126" s="324"/>
      <c r="AE126" s="353"/>
      <c r="AF126" s="354"/>
      <c r="AG126" s="355"/>
      <c r="AH126" s="355"/>
      <c r="AI126" s="355"/>
      <c r="AJ126" s="356"/>
      <c r="AK126" s="355"/>
      <c r="AM126" s="86"/>
      <c r="AN126" s="86"/>
      <c r="AO126" s="380"/>
      <c r="AP126" s="380"/>
      <c r="AQ126" s="380"/>
      <c r="AR126" s="393"/>
      <c r="AS126" s="380"/>
      <c r="AT126" s="86" t="s">
        <v>710</v>
      </c>
    </row>
    <row r="127" spans="1:46" s="6" customFormat="1" ht="15.6">
      <c r="A127" s="477" t="s">
        <v>713</v>
      </c>
      <c r="B127" s="204" t="s">
        <v>566</v>
      </c>
      <c r="C127" s="204" t="s">
        <v>14</v>
      </c>
      <c r="D127" s="204"/>
      <c r="E127" s="465">
        <v>21</v>
      </c>
      <c r="F127" s="461">
        <v>34.19047619047619</v>
      </c>
      <c r="G127" s="461">
        <v>35.047619047619051</v>
      </c>
      <c r="H127" s="462">
        <v>0.97554347826086951</v>
      </c>
      <c r="I127" s="462">
        <v>1.2346938775510203</v>
      </c>
      <c r="J127" s="473">
        <v>303400</v>
      </c>
      <c r="K127" s="466"/>
      <c r="L127" s="461">
        <v>34.571428571428569</v>
      </c>
      <c r="M127" s="461">
        <v>28</v>
      </c>
      <c r="O127" s="204"/>
      <c r="P127" s="169"/>
      <c r="Q127" s="205"/>
      <c r="R127" s="205"/>
      <c r="S127" s="205"/>
      <c r="T127" s="206"/>
      <c r="U127" s="206"/>
      <c r="W127" s="324"/>
      <c r="X127" s="329"/>
      <c r="Y127" s="324"/>
      <c r="Z127" s="324"/>
      <c r="AA127" s="324"/>
      <c r="AB127" s="324"/>
      <c r="AC127" s="324"/>
      <c r="AE127" s="353"/>
      <c r="AF127" s="354"/>
      <c r="AG127" s="355"/>
      <c r="AH127" s="355"/>
      <c r="AI127" s="355"/>
      <c r="AJ127" s="356"/>
      <c r="AK127" s="355"/>
      <c r="AM127" s="86"/>
      <c r="AN127" s="86"/>
      <c r="AO127" s="380"/>
      <c r="AP127" s="380"/>
      <c r="AQ127" s="380"/>
      <c r="AR127" s="393"/>
      <c r="AS127" s="380"/>
      <c r="AT127" s="86" t="s">
        <v>276</v>
      </c>
    </row>
    <row r="128" spans="1:46" s="6" customFormat="1" ht="15.6">
      <c r="A128" s="477" t="s">
        <v>250</v>
      </c>
      <c r="B128" s="204" t="s">
        <v>31</v>
      </c>
      <c r="C128" s="204" t="s">
        <v>1045</v>
      </c>
      <c r="D128" s="204"/>
      <c r="E128" s="465">
        <v>17</v>
      </c>
      <c r="F128" s="461">
        <v>44.176470588235297</v>
      </c>
      <c r="G128" s="461">
        <v>78.882352941176464</v>
      </c>
      <c r="H128" s="462">
        <v>0.56002982848620431</v>
      </c>
      <c r="I128" s="462">
        <v>0.60242792109256449</v>
      </c>
      <c r="J128" s="473">
        <v>392100</v>
      </c>
      <c r="K128" s="466"/>
      <c r="L128" s="461">
        <v>44.111111111111114</v>
      </c>
      <c r="M128" s="461">
        <v>73.222222222222229</v>
      </c>
      <c r="O128" s="204"/>
      <c r="P128" s="169"/>
      <c r="Q128" s="205"/>
      <c r="R128" s="205"/>
      <c r="S128" s="205"/>
      <c r="T128" s="206"/>
      <c r="U128" s="206"/>
      <c r="W128" s="324"/>
      <c r="X128" s="325"/>
      <c r="Y128" s="326"/>
      <c r="Z128" s="326"/>
      <c r="AA128" s="326"/>
      <c r="AB128" s="327"/>
      <c r="AC128" s="327"/>
      <c r="AE128" s="353"/>
      <c r="AF128" s="354"/>
      <c r="AG128" s="355"/>
      <c r="AH128" s="355"/>
      <c r="AI128" s="355"/>
      <c r="AJ128" s="356"/>
      <c r="AK128" s="355"/>
      <c r="AM128" s="86"/>
      <c r="AN128" s="86"/>
      <c r="AO128" s="380"/>
      <c r="AP128" s="380"/>
      <c r="AQ128" s="380"/>
      <c r="AR128" s="393"/>
      <c r="AS128" s="380"/>
      <c r="AT128" s="86" t="s">
        <v>711</v>
      </c>
    </row>
    <row r="129" spans="1:46" s="6" customFormat="1" ht="15.6">
      <c r="A129" s="468" t="s">
        <v>1061</v>
      </c>
      <c r="B129" s="204" t="s">
        <v>58</v>
      </c>
      <c r="C129" s="204" t="s">
        <v>8</v>
      </c>
      <c r="D129" s="204"/>
      <c r="E129" s="465"/>
      <c r="F129" s="461"/>
      <c r="G129" s="461"/>
      <c r="H129" s="462"/>
      <c r="I129" s="462"/>
      <c r="J129" s="473">
        <v>164600</v>
      </c>
      <c r="K129" s="466"/>
      <c r="L129" s="461"/>
      <c r="M129" s="461"/>
      <c r="O129" s="204"/>
      <c r="P129" s="169"/>
      <c r="Q129" s="205"/>
      <c r="R129" s="205"/>
      <c r="S129" s="205"/>
      <c r="T129" s="206"/>
      <c r="U129" s="206"/>
      <c r="W129" s="324"/>
      <c r="X129" s="329"/>
      <c r="Y129" s="324"/>
      <c r="Z129" s="324"/>
      <c r="AA129" s="324"/>
      <c r="AB129" s="324"/>
      <c r="AC129" s="324"/>
      <c r="AE129" s="353"/>
      <c r="AF129" s="354"/>
      <c r="AG129" s="355"/>
      <c r="AH129" s="355"/>
      <c r="AI129" s="355"/>
      <c r="AJ129" s="356"/>
      <c r="AK129" s="355"/>
      <c r="AM129" s="86"/>
      <c r="AN129" s="86"/>
      <c r="AO129" s="380"/>
      <c r="AP129" s="380"/>
      <c r="AQ129" s="380"/>
      <c r="AR129" s="393"/>
      <c r="AS129" s="380"/>
      <c r="AT129" s="86" t="s">
        <v>34</v>
      </c>
    </row>
    <row r="130" spans="1:46" s="6" customFormat="1" ht="15.6">
      <c r="A130" s="468" t="s">
        <v>1062</v>
      </c>
      <c r="B130" s="204" t="s">
        <v>106</v>
      </c>
      <c r="C130" s="204" t="s">
        <v>14</v>
      </c>
      <c r="D130" s="204"/>
      <c r="E130" s="465"/>
      <c r="F130" s="461"/>
      <c r="G130" s="461"/>
      <c r="H130" s="462"/>
      <c r="I130" s="462"/>
      <c r="J130" s="473">
        <v>164600</v>
      </c>
      <c r="K130" s="466"/>
      <c r="L130" s="461"/>
      <c r="M130" s="461"/>
      <c r="O130" s="204"/>
      <c r="P130" s="169"/>
      <c r="Q130" s="205"/>
      <c r="R130" s="205"/>
      <c r="S130" s="205"/>
      <c r="T130" s="206"/>
      <c r="U130" s="206"/>
      <c r="W130" s="324"/>
      <c r="X130" s="329"/>
      <c r="Y130" s="324"/>
      <c r="Z130" s="324"/>
      <c r="AA130" s="324"/>
      <c r="AB130" s="324"/>
      <c r="AC130" s="324"/>
      <c r="AE130" s="353"/>
      <c r="AF130" s="354"/>
      <c r="AG130" s="355"/>
      <c r="AH130" s="355"/>
      <c r="AI130" s="355"/>
      <c r="AJ130" s="356"/>
      <c r="AK130" s="355"/>
      <c r="AM130" s="86"/>
      <c r="AN130" s="86"/>
      <c r="AO130" s="380"/>
      <c r="AP130" s="380"/>
      <c r="AQ130" s="380"/>
      <c r="AR130" s="393"/>
      <c r="AS130" s="380"/>
      <c r="AT130" s="86" t="s">
        <v>464</v>
      </c>
    </row>
    <row r="131" spans="1:46" s="6" customFormat="1" ht="15.6">
      <c r="A131" s="477" t="s">
        <v>791</v>
      </c>
      <c r="B131" s="204" t="s">
        <v>31</v>
      </c>
      <c r="C131" s="204" t="s">
        <v>1045</v>
      </c>
      <c r="D131" s="204" t="s">
        <v>37</v>
      </c>
      <c r="E131" s="465">
        <v>18</v>
      </c>
      <c r="F131" s="461">
        <v>33.166666666666664</v>
      </c>
      <c r="G131" s="461">
        <v>67</v>
      </c>
      <c r="H131" s="462">
        <v>0.49502487562189057</v>
      </c>
      <c r="I131" s="462">
        <v>0</v>
      </c>
      <c r="J131" s="473">
        <v>294400</v>
      </c>
      <c r="K131" s="466"/>
      <c r="L131" s="461">
        <v>0</v>
      </c>
      <c r="M131" s="461">
        <v>0</v>
      </c>
      <c r="O131" s="204"/>
      <c r="P131" s="169"/>
      <c r="Q131" s="205"/>
      <c r="R131" s="205"/>
      <c r="S131" s="205"/>
      <c r="T131" s="206"/>
      <c r="U131" s="206"/>
      <c r="W131" s="324"/>
      <c r="X131" s="325"/>
      <c r="Y131" s="326"/>
      <c r="Z131" s="326"/>
      <c r="AA131" s="326"/>
      <c r="AB131" s="327"/>
      <c r="AC131" s="327"/>
      <c r="AE131" s="353"/>
      <c r="AF131" s="354"/>
      <c r="AG131" s="355"/>
      <c r="AH131" s="355"/>
      <c r="AI131" s="355"/>
      <c r="AJ131" s="356"/>
      <c r="AK131" s="355"/>
      <c r="AM131" s="86"/>
      <c r="AN131" s="86"/>
      <c r="AO131" s="380"/>
      <c r="AP131" s="380"/>
      <c r="AQ131" s="380"/>
      <c r="AR131" s="393"/>
      <c r="AS131" s="380"/>
      <c r="AT131" s="86" t="s">
        <v>432</v>
      </c>
    </row>
    <row r="132" spans="1:46" s="6" customFormat="1">
      <c r="A132" s="477" t="s">
        <v>467</v>
      </c>
      <c r="B132" s="204" t="s">
        <v>82</v>
      </c>
      <c r="C132" s="204" t="s">
        <v>3</v>
      </c>
      <c r="D132" s="204" t="s">
        <v>6</v>
      </c>
      <c r="E132" s="465">
        <v>16</v>
      </c>
      <c r="F132" s="461">
        <v>46.0625</v>
      </c>
      <c r="G132" s="461">
        <v>75.0625</v>
      </c>
      <c r="H132" s="462">
        <v>0.61365528726061613</v>
      </c>
      <c r="I132" s="462">
        <v>0.62980769230769229</v>
      </c>
      <c r="J132" s="473">
        <v>408800</v>
      </c>
      <c r="K132" s="270"/>
      <c r="L132" s="461">
        <v>50.384615384615387</v>
      </c>
      <c r="M132" s="461">
        <v>80</v>
      </c>
      <c r="O132" s="204"/>
      <c r="P132" s="169"/>
      <c r="Q132" s="205"/>
      <c r="R132" s="205"/>
      <c r="S132" s="205"/>
      <c r="T132" s="206"/>
      <c r="U132" s="206"/>
      <c r="W132" s="324"/>
      <c r="X132" s="325"/>
      <c r="Y132" s="326"/>
      <c r="Z132" s="326"/>
      <c r="AA132" s="326"/>
      <c r="AB132" s="327"/>
      <c r="AC132" s="327"/>
      <c r="AE132" s="353"/>
      <c r="AF132" s="354"/>
      <c r="AG132" s="355"/>
      <c r="AH132" s="355"/>
      <c r="AI132" s="355"/>
      <c r="AJ132" s="356"/>
      <c r="AK132" s="355"/>
      <c r="AM132" s="86"/>
      <c r="AN132" s="86"/>
      <c r="AO132" s="380"/>
      <c r="AP132" s="380"/>
      <c r="AQ132" s="380"/>
      <c r="AR132" s="393"/>
      <c r="AS132" s="380"/>
      <c r="AT132" s="86" t="s">
        <v>712</v>
      </c>
    </row>
    <row r="133" spans="1:46" s="6" customFormat="1" ht="15.6">
      <c r="A133" s="477" t="s">
        <v>229</v>
      </c>
      <c r="B133" s="204" t="s">
        <v>107</v>
      </c>
      <c r="C133" s="204" t="s">
        <v>397</v>
      </c>
      <c r="D133" s="204"/>
      <c r="E133" s="465">
        <v>20</v>
      </c>
      <c r="F133" s="461">
        <v>59.3</v>
      </c>
      <c r="G133" s="461">
        <v>71.5</v>
      </c>
      <c r="H133" s="462">
        <v>0.82937062937062933</v>
      </c>
      <c r="I133" s="462">
        <v>0.82875960482985733</v>
      </c>
      <c r="J133" s="473">
        <v>526300</v>
      </c>
      <c r="K133" s="466"/>
      <c r="L133" s="461">
        <v>62.916666666666664</v>
      </c>
      <c r="M133" s="461">
        <v>75.916666666666657</v>
      </c>
      <c r="O133" s="204"/>
      <c r="P133" s="169"/>
      <c r="Q133" s="205"/>
      <c r="R133" s="205"/>
      <c r="S133" s="205"/>
      <c r="T133" s="206"/>
      <c r="U133" s="206"/>
      <c r="W133" s="324"/>
      <c r="X133" s="325"/>
      <c r="Y133" s="326"/>
      <c r="Z133" s="326"/>
      <c r="AA133" s="326"/>
      <c r="AB133" s="327"/>
      <c r="AC133" s="327"/>
      <c r="AE133" s="353"/>
      <c r="AF133" s="354"/>
      <c r="AG133" s="355"/>
      <c r="AH133" s="355"/>
      <c r="AI133" s="355"/>
      <c r="AJ133" s="356"/>
      <c r="AK133" s="355"/>
      <c r="AM133" s="86"/>
      <c r="AN133" s="86"/>
      <c r="AO133" s="380"/>
      <c r="AP133" s="380"/>
      <c r="AQ133" s="380"/>
      <c r="AR133" s="393"/>
      <c r="AS133" s="380"/>
      <c r="AT133" s="86" t="s">
        <v>114</v>
      </c>
    </row>
    <row r="134" spans="1:46" s="6" customFormat="1">
      <c r="A134" s="477" t="s">
        <v>92</v>
      </c>
      <c r="B134" s="204" t="s">
        <v>58</v>
      </c>
      <c r="C134" s="204" t="s">
        <v>8</v>
      </c>
      <c r="D134" s="204"/>
      <c r="E134" s="465">
        <v>22</v>
      </c>
      <c r="F134" s="461">
        <v>50.31818181818182</v>
      </c>
      <c r="G134" s="461">
        <v>60.772727272727273</v>
      </c>
      <c r="H134" s="462">
        <v>0.82797307404637244</v>
      </c>
      <c r="I134" s="462">
        <v>0.8438880706921944</v>
      </c>
      <c r="J134" s="473">
        <v>446600</v>
      </c>
      <c r="K134" s="467"/>
      <c r="L134" s="461">
        <v>54.571428571428569</v>
      </c>
      <c r="M134" s="461">
        <v>64.666666666666657</v>
      </c>
      <c r="O134" s="204"/>
      <c r="P134" s="169"/>
      <c r="Q134" s="205"/>
      <c r="R134" s="205"/>
      <c r="S134" s="205"/>
      <c r="T134" s="206"/>
      <c r="U134" s="206"/>
      <c r="W134" s="324"/>
      <c r="X134" s="329"/>
      <c r="Y134" s="324"/>
      <c r="Z134" s="324"/>
      <c r="AA134" s="324"/>
      <c r="AB134" s="324"/>
      <c r="AC134" s="324"/>
      <c r="AE134" s="353"/>
      <c r="AF134" s="354"/>
      <c r="AG134" s="355"/>
      <c r="AH134" s="355"/>
      <c r="AI134" s="355"/>
      <c r="AJ134" s="356"/>
      <c r="AK134" s="355"/>
      <c r="AM134" s="86"/>
      <c r="AN134" s="86"/>
      <c r="AO134" s="380"/>
      <c r="AP134" s="380"/>
      <c r="AQ134" s="380"/>
      <c r="AR134" s="393"/>
      <c r="AS134" s="380"/>
      <c r="AT134" s="86" t="s">
        <v>713</v>
      </c>
    </row>
    <row r="135" spans="1:46" s="6" customFormat="1" ht="15.6">
      <c r="A135" s="477" t="s">
        <v>615</v>
      </c>
      <c r="B135" s="204" t="s">
        <v>31</v>
      </c>
      <c r="C135" s="204" t="s">
        <v>14</v>
      </c>
      <c r="D135" s="204"/>
      <c r="E135" s="465">
        <v>24</v>
      </c>
      <c r="F135" s="461">
        <v>31.625</v>
      </c>
      <c r="G135" s="461">
        <v>34.5</v>
      </c>
      <c r="H135" s="462">
        <v>0.91666666666666663</v>
      </c>
      <c r="I135" s="462">
        <v>0.88841201716738194</v>
      </c>
      <c r="J135" s="473">
        <v>280700</v>
      </c>
      <c r="K135" s="466"/>
      <c r="L135" s="461">
        <v>20.7</v>
      </c>
      <c r="M135" s="461">
        <v>23.3</v>
      </c>
      <c r="O135" s="204"/>
      <c r="P135" s="169"/>
      <c r="Q135" s="205"/>
      <c r="R135" s="205"/>
      <c r="S135" s="205"/>
      <c r="T135" s="206"/>
      <c r="U135" s="206"/>
      <c r="W135" s="324"/>
      <c r="X135" s="329"/>
      <c r="Y135" s="324"/>
      <c r="Z135" s="324"/>
      <c r="AA135" s="324"/>
      <c r="AB135" s="324"/>
      <c r="AC135" s="324"/>
      <c r="AE135" s="353"/>
      <c r="AF135" s="354"/>
      <c r="AG135" s="355"/>
      <c r="AH135" s="355"/>
      <c r="AI135" s="355"/>
      <c r="AJ135" s="356"/>
      <c r="AK135" s="355"/>
      <c r="AM135" s="86"/>
      <c r="AN135" s="86"/>
      <c r="AO135" s="380"/>
      <c r="AP135" s="380"/>
      <c r="AQ135" s="380"/>
      <c r="AR135" s="393"/>
      <c r="AS135" s="380"/>
      <c r="AT135" s="86" t="s">
        <v>250</v>
      </c>
    </row>
    <row r="136" spans="1:46" s="6" customFormat="1" ht="15.6">
      <c r="A136" s="477" t="s">
        <v>714</v>
      </c>
      <c r="B136" s="204" t="s">
        <v>657</v>
      </c>
      <c r="C136" s="204" t="s">
        <v>6</v>
      </c>
      <c r="D136" s="204" t="s">
        <v>8</v>
      </c>
      <c r="E136" s="465">
        <v>15</v>
      </c>
      <c r="F136" s="461">
        <v>37.666666666666664</v>
      </c>
      <c r="G136" s="461">
        <v>62.533333333333331</v>
      </c>
      <c r="H136" s="462">
        <v>0.60234541577825162</v>
      </c>
      <c r="I136" s="462">
        <v>0</v>
      </c>
      <c r="J136" s="473">
        <v>334300</v>
      </c>
      <c r="K136" s="466"/>
      <c r="L136" s="461">
        <v>0</v>
      </c>
      <c r="M136" s="461" t="s">
        <v>693</v>
      </c>
      <c r="O136" s="204"/>
      <c r="P136" s="169"/>
      <c r="Q136" s="205"/>
      <c r="R136" s="205"/>
      <c r="S136" s="205"/>
      <c r="T136" s="206"/>
      <c r="U136" s="206"/>
      <c r="W136" s="324"/>
      <c r="X136" s="329"/>
      <c r="Y136" s="324"/>
      <c r="Z136" s="324"/>
      <c r="AA136" s="324"/>
      <c r="AB136" s="324"/>
      <c r="AC136" s="324"/>
      <c r="AE136" s="353"/>
      <c r="AF136" s="354"/>
      <c r="AG136" s="355"/>
      <c r="AH136" s="355"/>
      <c r="AI136" s="355"/>
      <c r="AJ136" s="356"/>
      <c r="AK136" s="355"/>
      <c r="AM136" s="86"/>
      <c r="AN136" s="86"/>
      <c r="AO136" s="380"/>
      <c r="AP136" s="380"/>
      <c r="AQ136" s="380"/>
      <c r="AR136" s="393"/>
      <c r="AS136" s="380"/>
      <c r="AT136" s="86" t="s">
        <v>791</v>
      </c>
    </row>
    <row r="137" spans="1:46" s="6" customFormat="1" ht="15.6">
      <c r="A137" s="477" t="s">
        <v>468</v>
      </c>
      <c r="B137" s="204" t="s">
        <v>4</v>
      </c>
      <c r="C137" s="204" t="s">
        <v>8</v>
      </c>
      <c r="D137" s="204"/>
      <c r="E137" s="177">
        <v>0</v>
      </c>
      <c r="F137" s="461">
        <v>0</v>
      </c>
      <c r="G137" s="461"/>
      <c r="H137" s="462">
        <v>0</v>
      </c>
      <c r="I137" s="462">
        <v>0</v>
      </c>
      <c r="J137" s="473">
        <v>164600</v>
      </c>
      <c r="K137" s="466"/>
      <c r="L137" s="461">
        <v>0</v>
      </c>
      <c r="M137" s="461" t="s">
        <v>693</v>
      </c>
      <c r="O137" s="204"/>
      <c r="P137" s="169"/>
      <c r="Q137" s="205"/>
      <c r="R137" s="205"/>
      <c r="S137" s="205"/>
      <c r="T137" s="206"/>
      <c r="U137" s="206"/>
      <c r="W137" s="324"/>
      <c r="X137" s="329"/>
      <c r="Y137" s="324"/>
      <c r="Z137" s="324"/>
      <c r="AA137" s="324"/>
      <c r="AB137" s="324"/>
      <c r="AC137" s="324"/>
      <c r="AE137" s="353"/>
      <c r="AF137" s="354"/>
      <c r="AG137" s="355"/>
      <c r="AH137" s="355"/>
      <c r="AI137" s="355"/>
      <c r="AJ137" s="356"/>
      <c r="AK137" s="355"/>
      <c r="AM137" s="86"/>
      <c r="AN137" s="86"/>
      <c r="AO137" s="380"/>
      <c r="AP137" s="380"/>
      <c r="AQ137" s="380"/>
      <c r="AR137" s="393"/>
      <c r="AS137" s="380"/>
      <c r="AT137" s="86" t="s">
        <v>467</v>
      </c>
    </row>
    <row r="138" spans="1:46" s="6" customFormat="1" ht="15.6">
      <c r="A138" s="477" t="s">
        <v>359</v>
      </c>
      <c r="B138" s="204" t="s">
        <v>105</v>
      </c>
      <c r="C138" s="204" t="s">
        <v>6</v>
      </c>
      <c r="D138" s="204"/>
      <c r="E138" s="465">
        <v>24</v>
      </c>
      <c r="F138" s="461">
        <v>42.333333333333336</v>
      </c>
      <c r="G138" s="461">
        <v>79.083333333333329</v>
      </c>
      <c r="H138" s="462">
        <v>0.53530031612223394</v>
      </c>
      <c r="I138" s="462">
        <v>0.62809917355371903</v>
      </c>
      <c r="J138" s="473">
        <v>375700</v>
      </c>
      <c r="K138" s="466"/>
      <c r="L138" s="461">
        <v>50.666666666666664</v>
      </c>
      <c r="M138" s="461">
        <v>80.666666666666657</v>
      </c>
      <c r="O138" s="204"/>
      <c r="P138" s="169"/>
      <c r="Q138" s="205"/>
      <c r="R138" s="205"/>
      <c r="S138" s="205"/>
      <c r="T138" s="206"/>
      <c r="U138" s="206"/>
      <c r="W138" s="324"/>
      <c r="X138" s="329"/>
      <c r="Y138" s="324"/>
      <c r="Z138" s="324"/>
      <c r="AA138" s="324"/>
      <c r="AB138" s="324"/>
      <c r="AC138" s="324"/>
      <c r="AE138" s="353"/>
      <c r="AF138" s="354"/>
      <c r="AG138" s="355"/>
      <c r="AH138" s="355"/>
      <c r="AI138" s="355"/>
      <c r="AJ138" s="356"/>
      <c r="AK138" s="355"/>
      <c r="AM138" s="86"/>
      <c r="AN138" s="86"/>
      <c r="AO138" s="380"/>
      <c r="AP138" s="380"/>
      <c r="AQ138" s="380"/>
      <c r="AR138" s="393"/>
      <c r="AS138" s="380"/>
      <c r="AT138" s="86" t="s">
        <v>229</v>
      </c>
    </row>
    <row r="139" spans="1:46" s="6" customFormat="1">
      <c r="A139" s="477" t="s">
        <v>139</v>
      </c>
      <c r="B139" s="204" t="s">
        <v>657</v>
      </c>
      <c r="C139" s="204" t="s">
        <v>6</v>
      </c>
      <c r="D139" s="204" t="s">
        <v>3</v>
      </c>
      <c r="E139" s="465">
        <v>23</v>
      </c>
      <c r="F139" s="461">
        <v>53.826086956521742</v>
      </c>
      <c r="G139" s="461">
        <v>80</v>
      </c>
      <c r="H139" s="462">
        <v>0.67282608695652169</v>
      </c>
      <c r="I139" s="462">
        <v>0.55323943661971831</v>
      </c>
      <c r="J139" s="473">
        <v>477700</v>
      </c>
      <c r="K139" s="467"/>
      <c r="L139" s="461">
        <v>44.636363636363633</v>
      </c>
      <c r="M139" s="461">
        <v>80.681818181818173</v>
      </c>
      <c r="O139" s="204"/>
      <c r="P139" s="169"/>
      <c r="Q139" s="205"/>
      <c r="R139" s="205"/>
      <c r="S139" s="205"/>
      <c r="T139" s="206"/>
      <c r="U139" s="206"/>
      <c r="W139" s="324"/>
      <c r="X139" s="329"/>
      <c r="Y139" s="324"/>
      <c r="Z139" s="324"/>
      <c r="AA139" s="324"/>
      <c r="AB139" s="324"/>
      <c r="AC139" s="324"/>
      <c r="AE139" s="353"/>
      <c r="AF139" s="354"/>
      <c r="AG139" s="355"/>
      <c r="AH139" s="355"/>
      <c r="AI139" s="355"/>
      <c r="AJ139" s="356"/>
      <c r="AK139" s="355"/>
      <c r="AM139" s="86"/>
      <c r="AN139" s="86"/>
      <c r="AO139" s="380"/>
      <c r="AP139" s="380"/>
      <c r="AQ139" s="380"/>
      <c r="AR139" s="393"/>
      <c r="AS139" s="380"/>
      <c r="AT139" s="86" t="s">
        <v>92</v>
      </c>
    </row>
    <row r="140" spans="1:46" s="6" customFormat="1">
      <c r="A140" s="477" t="s">
        <v>860</v>
      </c>
      <c r="B140" s="204" t="s">
        <v>28</v>
      </c>
      <c r="C140" s="204" t="s">
        <v>1045</v>
      </c>
      <c r="D140" s="204"/>
      <c r="E140" s="177">
        <v>0</v>
      </c>
      <c r="F140" s="461">
        <v>0</v>
      </c>
      <c r="G140" s="461"/>
      <c r="H140" s="462">
        <v>0</v>
      </c>
      <c r="I140" s="462">
        <v>0</v>
      </c>
      <c r="J140" s="473">
        <v>164600</v>
      </c>
      <c r="K140" s="467"/>
      <c r="L140" s="461">
        <v>0</v>
      </c>
      <c r="M140" s="461" t="s">
        <v>693</v>
      </c>
      <c r="O140" s="204"/>
      <c r="P140" s="169"/>
      <c r="Q140" s="205"/>
      <c r="R140" s="205"/>
      <c r="S140" s="205"/>
      <c r="T140" s="206"/>
      <c r="U140" s="206"/>
      <c r="W140" s="324"/>
      <c r="X140" s="329"/>
      <c r="Y140" s="324"/>
      <c r="Z140" s="324"/>
      <c r="AA140" s="324"/>
      <c r="AB140" s="324"/>
      <c r="AC140" s="324"/>
      <c r="AE140" s="353"/>
      <c r="AF140" s="354"/>
      <c r="AG140" s="355"/>
      <c r="AH140" s="355"/>
      <c r="AI140" s="355"/>
      <c r="AJ140" s="356"/>
      <c r="AK140" s="355"/>
      <c r="AM140" s="86"/>
      <c r="AN140" s="86"/>
      <c r="AO140" s="380"/>
      <c r="AP140" s="380"/>
      <c r="AQ140" s="380"/>
      <c r="AR140" s="393"/>
      <c r="AS140" s="380"/>
      <c r="AT140" s="86" t="s">
        <v>615</v>
      </c>
    </row>
    <row r="141" spans="1:46" s="6" customFormat="1" ht="15.6">
      <c r="A141" s="477" t="s">
        <v>278</v>
      </c>
      <c r="B141" s="204" t="s">
        <v>657</v>
      </c>
      <c r="C141" s="204" t="s">
        <v>6</v>
      </c>
      <c r="D141" s="204"/>
      <c r="E141" s="465">
        <v>1</v>
      </c>
      <c r="F141" s="461">
        <v>24</v>
      </c>
      <c r="G141" s="461">
        <v>80</v>
      </c>
      <c r="H141" s="462">
        <v>0.3</v>
      </c>
      <c r="I141" s="462">
        <v>0</v>
      </c>
      <c r="J141" s="473">
        <v>192800</v>
      </c>
      <c r="K141" s="466"/>
      <c r="L141" s="461">
        <v>0</v>
      </c>
      <c r="M141" s="461" t="s">
        <v>693</v>
      </c>
      <c r="O141" s="204"/>
      <c r="P141" s="169"/>
      <c r="Q141" s="205"/>
      <c r="R141" s="205"/>
      <c r="S141" s="205"/>
      <c r="T141" s="206"/>
      <c r="U141" s="206"/>
      <c r="W141" s="324"/>
      <c r="X141" s="325"/>
      <c r="Y141" s="326"/>
      <c r="Z141" s="326"/>
      <c r="AA141" s="326"/>
      <c r="AB141" s="327"/>
      <c r="AC141" s="327"/>
      <c r="AE141" s="353"/>
      <c r="AF141" s="354"/>
      <c r="AG141" s="355"/>
      <c r="AH141" s="355"/>
      <c r="AI141" s="355"/>
      <c r="AJ141" s="356"/>
      <c r="AK141" s="355"/>
      <c r="AM141" s="86"/>
      <c r="AN141" s="86"/>
      <c r="AO141" s="380"/>
      <c r="AP141" s="380"/>
      <c r="AQ141" s="380"/>
      <c r="AR141" s="393"/>
      <c r="AS141" s="380"/>
      <c r="AT141" s="86" t="s">
        <v>714</v>
      </c>
    </row>
    <row r="142" spans="1:46" s="6" customFormat="1" ht="15.6">
      <c r="A142" s="477" t="s">
        <v>279</v>
      </c>
      <c r="B142" s="204" t="s">
        <v>55</v>
      </c>
      <c r="C142" s="204" t="s">
        <v>8</v>
      </c>
      <c r="D142" s="204"/>
      <c r="E142" s="465">
        <v>24</v>
      </c>
      <c r="F142" s="461">
        <v>76.041666666666671</v>
      </c>
      <c r="G142" s="461">
        <v>64.083333333333329</v>
      </c>
      <c r="H142" s="462">
        <v>1.1866059817945385</v>
      </c>
      <c r="I142" s="462">
        <v>1.1698275862068965</v>
      </c>
      <c r="J142" s="473">
        <v>674900</v>
      </c>
      <c r="K142" s="466"/>
      <c r="L142" s="461">
        <v>75.388888888888886</v>
      </c>
      <c r="M142" s="461">
        <v>64.444444444444443</v>
      </c>
      <c r="O142" s="204"/>
      <c r="P142" s="169"/>
      <c r="Q142" s="205"/>
      <c r="R142" s="205"/>
      <c r="S142" s="205"/>
      <c r="T142" s="206"/>
      <c r="U142" s="206"/>
      <c r="W142" s="324"/>
      <c r="X142" s="325"/>
      <c r="Y142" s="326"/>
      <c r="Z142" s="326"/>
      <c r="AA142" s="326"/>
      <c r="AB142" s="327"/>
      <c r="AC142" s="327"/>
      <c r="AE142" s="353"/>
      <c r="AF142" s="354"/>
      <c r="AG142" s="355"/>
      <c r="AH142" s="355"/>
      <c r="AI142" s="355"/>
      <c r="AJ142" s="356"/>
      <c r="AK142" s="355"/>
      <c r="AM142" s="86"/>
      <c r="AN142" s="86"/>
      <c r="AO142" s="380"/>
      <c r="AP142" s="380"/>
      <c r="AQ142" s="380"/>
      <c r="AR142" s="393"/>
      <c r="AS142" s="380"/>
      <c r="AT142" s="86" t="s">
        <v>468</v>
      </c>
    </row>
    <row r="143" spans="1:46" s="6" customFormat="1" ht="15.6">
      <c r="A143" s="477" t="s">
        <v>1063</v>
      </c>
      <c r="B143" s="204" t="s">
        <v>24</v>
      </c>
      <c r="C143" s="204" t="s">
        <v>37</v>
      </c>
      <c r="D143" s="204" t="s">
        <v>1045</v>
      </c>
      <c r="E143" s="177">
        <v>0</v>
      </c>
      <c r="F143" s="461">
        <v>0</v>
      </c>
      <c r="G143" s="461"/>
      <c r="H143" s="462">
        <v>0</v>
      </c>
      <c r="I143" s="462"/>
      <c r="J143" s="473">
        <v>164600</v>
      </c>
      <c r="K143" s="466"/>
      <c r="L143" s="461"/>
      <c r="M143" s="461"/>
      <c r="O143" s="204"/>
      <c r="P143" s="169"/>
      <c r="Q143" s="205"/>
      <c r="R143" s="205"/>
      <c r="S143" s="205"/>
      <c r="T143" s="206"/>
      <c r="U143" s="206"/>
      <c r="W143" s="324"/>
      <c r="X143" s="329"/>
      <c r="Y143" s="324"/>
      <c r="Z143" s="324"/>
      <c r="AA143" s="324"/>
      <c r="AB143" s="324"/>
      <c r="AC143" s="324"/>
      <c r="AE143" s="353"/>
      <c r="AF143" s="354"/>
      <c r="AG143" s="355"/>
      <c r="AH143" s="355"/>
      <c r="AI143" s="355"/>
      <c r="AJ143" s="356"/>
      <c r="AK143" s="355"/>
      <c r="AM143" s="86"/>
      <c r="AN143" s="86"/>
      <c r="AO143" s="380"/>
      <c r="AP143" s="380"/>
      <c r="AQ143" s="380"/>
      <c r="AR143" s="393"/>
      <c r="AS143" s="380"/>
      <c r="AT143" s="86" t="s">
        <v>359</v>
      </c>
    </row>
    <row r="144" spans="1:46" s="6" customFormat="1" ht="15.6">
      <c r="A144" s="477" t="s">
        <v>1064</v>
      </c>
      <c r="B144" s="275" t="s">
        <v>58</v>
      </c>
      <c r="C144" s="275" t="s">
        <v>6</v>
      </c>
      <c r="D144" s="204"/>
      <c r="E144" s="177">
        <v>0</v>
      </c>
      <c r="F144" s="461">
        <v>0</v>
      </c>
      <c r="G144" s="461"/>
      <c r="H144" s="462">
        <v>0</v>
      </c>
      <c r="I144" s="462"/>
      <c r="J144" s="473">
        <v>164600</v>
      </c>
      <c r="K144" s="466"/>
      <c r="L144" s="461"/>
      <c r="M144" s="461"/>
      <c r="O144" s="204"/>
      <c r="P144" s="169"/>
      <c r="Q144" s="205"/>
      <c r="R144" s="205"/>
      <c r="S144" s="205"/>
      <c r="T144" s="206"/>
      <c r="U144" s="206"/>
      <c r="W144" s="324"/>
      <c r="X144" s="329"/>
      <c r="Y144" s="324"/>
      <c r="Z144" s="324"/>
      <c r="AA144" s="324"/>
      <c r="AB144" s="324"/>
      <c r="AC144" s="324"/>
      <c r="AE144" s="353"/>
      <c r="AF144" s="354"/>
      <c r="AG144" s="355"/>
      <c r="AH144" s="355"/>
      <c r="AI144" s="355"/>
      <c r="AJ144" s="356"/>
      <c r="AK144" s="355"/>
      <c r="AM144" s="86"/>
      <c r="AN144" s="86"/>
      <c r="AO144" s="380"/>
      <c r="AP144" s="380"/>
      <c r="AQ144" s="380"/>
      <c r="AR144" s="393"/>
      <c r="AS144" s="380"/>
      <c r="AT144" s="86" t="s">
        <v>139</v>
      </c>
    </row>
    <row r="145" spans="1:46" s="6" customFormat="1" ht="15.6">
      <c r="A145" s="477" t="s">
        <v>93</v>
      </c>
      <c r="B145" s="204" t="s">
        <v>22</v>
      </c>
      <c r="C145" s="204" t="s">
        <v>397</v>
      </c>
      <c r="D145" s="204"/>
      <c r="E145" s="465">
        <v>3</v>
      </c>
      <c r="F145" s="461">
        <v>7.666666666666667</v>
      </c>
      <c r="G145" s="461">
        <v>18</v>
      </c>
      <c r="H145" s="462">
        <v>0.42592592592592593</v>
      </c>
      <c r="I145" s="462">
        <v>0.87349397590361444</v>
      </c>
      <c r="J145" s="473">
        <v>177300</v>
      </c>
      <c r="K145" s="466"/>
      <c r="L145" s="461">
        <v>29</v>
      </c>
      <c r="M145" s="461">
        <v>33.200000000000003</v>
      </c>
      <c r="O145" s="204"/>
      <c r="P145" s="169"/>
      <c r="Q145" s="205"/>
      <c r="R145" s="205"/>
      <c r="S145" s="205"/>
      <c r="T145" s="206"/>
      <c r="U145" s="206"/>
      <c r="W145" s="324"/>
      <c r="X145" s="329"/>
      <c r="Y145" s="324"/>
      <c r="Z145" s="324"/>
      <c r="AA145" s="324"/>
      <c r="AB145" s="324"/>
      <c r="AC145" s="324"/>
      <c r="AE145" s="353"/>
      <c r="AF145" s="354"/>
      <c r="AG145" s="355"/>
      <c r="AH145" s="355"/>
      <c r="AI145" s="355"/>
      <c r="AJ145" s="356"/>
      <c r="AK145" s="355"/>
      <c r="AM145" s="86"/>
      <c r="AN145" s="86"/>
      <c r="AO145" s="380"/>
      <c r="AP145" s="380"/>
      <c r="AQ145" s="380"/>
      <c r="AR145" s="393"/>
      <c r="AS145" s="380"/>
      <c r="AT145" s="86" t="s">
        <v>860</v>
      </c>
    </row>
    <row r="146" spans="1:46" s="6" customFormat="1" ht="15.6">
      <c r="A146" s="477" t="s">
        <v>716</v>
      </c>
      <c r="B146" s="204" t="s">
        <v>105</v>
      </c>
      <c r="C146" s="204" t="s">
        <v>14</v>
      </c>
      <c r="D146" s="204"/>
      <c r="E146" s="465">
        <v>13</v>
      </c>
      <c r="F146" s="461">
        <v>45.53846153846154</v>
      </c>
      <c r="G146" s="461">
        <v>41.46153846153846</v>
      </c>
      <c r="H146" s="462">
        <v>1.0983302411873841</v>
      </c>
      <c r="I146" s="462">
        <v>0.92929292929292928</v>
      </c>
      <c r="J146" s="473">
        <v>404200</v>
      </c>
      <c r="K146" s="466"/>
      <c r="L146" s="461">
        <v>27.6</v>
      </c>
      <c r="M146" s="461">
        <v>29.700000000000003</v>
      </c>
      <c r="O146" s="204"/>
      <c r="P146" s="169"/>
      <c r="Q146" s="205"/>
      <c r="R146" s="205"/>
      <c r="S146" s="205"/>
      <c r="T146" s="206"/>
      <c r="U146" s="206"/>
      <c r="W146" s="324"/>
      <c r="X146" s="329"/>
      <c r="Y146" s="324"/>
      <c r="Z146" s="324"/>
      <c r="AA146" s="324"/>
      <c r="AB146" s="324"/>
      <c r="AC146" s="324"/>
      <c r="AE146" s="353"/>
      <c r="AF146" s="354"/>
      <c r="AG146" s="355"/>
      <c r="AH146" s="355"/>
      <c r="AI146" s="355"/>
      <c r="AJ146" s="356"/>
      <c r="AK146" s="355"/>
      <c r="AM146" s="86"/>
      <c r="AN146" s="86"/>
      <c r="AO146" s="380"/>
      <c r="AP146" s="380"/>
      <c r="AQ146" s="380"/>
      <c r="AR146" s="393"/>
      <c r="AS146" s="380"/>
      <c r="AT146" s="86" t="s">
        <v>278</v>
      </c>
    </row>
    <row r="147" spans="1:46" s="6" customFormat="1">
      <c r="A147" s="477" t="s">
        <v>717</v>
      </c>
      <c r="B147" s="204" t="s">
        <v>53</v>
      </c>
      <c r="C147" s="204" t="s">
        <v>6</v>
      </c>
      <c r="D147" s="204"/>
      <c r="E147" s="465">
        <v>4</v>
      </c>
      <c r="F147" s="461">
        <v>47.25</v>
      </c>
      <c r="G147" s="461">
        <v>79.75</v>
      </c>
      <c r="H147" s="462">
        <v>0.59247648902821315</v>
      </c>
      <c r="I147" s="462">
        <v>0</v>
      </c>
      <c r="J147" s="473">
        <v>335500</v>
      </c>
      <c r="K147" s="467"/>
      <c r="L147" s="461">
        <v>0</v>
      </c>
      <c r="M147" s="461" t="s">
        <v>693</v>
      </c>
      <c r="O147" s="204"/>
      <c r="P147" s="169"/>
      <c r="Q147" s="205"/>
      <c r="R147" s="205"/>
      <c r="S147" s="205"/>
      <c r="T147" s="206"/>
      <c r="U147" s="206"/>
      <c r="W147" s="324"/>
      <c r="X147" s="329"/>
      <c r="Y147" s="324"/>
      <c r="Z147" s="324"/>
      <c r="AA147" s="324"/>
      <c r="AB147" s="324"/>
      <c r="AC147" s="324"/>
      <c r="AE147" s="353"/>
      <c r="AF147" s="354"/>
      <c r="AG147" s="355"/>
      <c r="AH147" s="355"/>
      <c r="AI147" s="355"/>
      <c r="AJ147" s="356"/>
      <c r="AK147" s="355"/>
      <c r="AM147" s="86"/>
      <c r="AN147" s="86"/>
      <c r="AO147" s="380"/>
      <c r="AP147" s="380"/>
      <c r="AQ147" s="380"/>
      <c r="AR147" s="393"/>
      <c r="AS147" s="380"/>
      <c r="AT147" s="86" t="s">
        <v>279</v>
      </c>
    </row>
    <row r="148" spans="1:46" s="6" customFormat="1">
      <c r="A148" s="468" t="s">
        <v>1065</v>
      </c>
      <c r="B148" s="204" t="s">
        <v>105</v>
      </c>
      <c r="C148" s="204" t="s">
        <v>6</v>
      </c>
      <c r="D148" s="204"/>
      <c r="E148" s="465"/>
      <c r="F148" s="461"/>
      <c r="G148" s="461"/>
      <c r="H148" s="462"/>
      <c r="I148" s="462"/>
      <c r="J148" s="473">
        <v>247800</v>
      </c>
      <c r="K148" s="467"/>
      <c r="L148" s="461"/>
      <c r="M148" s="461"/>
      <c r="O148" s="204"/>
      <c r="P148" s="169"/>
      <c r="Q148" s="205"/>
      <c r="R148" s="205"/>
      <c r="S148" s="205"/>
      <c r="T148" s="206"/>
      <c r="U148" s="206"/>
      <c r="W148" s="324"/>
      <c r="X148" s="325"/>
      <c r="Y148" s="326"/>
      <c r="Z148" s="326"/>
      <c r="AA148" s="326"/>
      <c r="AB148" s="327"/>
      <c r="AC148" s="327"/>
      <c r="AE148" s="353"/>
      <c r="AF148" s="354"/>
      <c r="AG148" s="355"/>
      <c r="AH148" s="355"/>
      <c r="AI148" s="355"/>
      <c r="AJ148" s="356"/>
      <c r="AK148" s="355"/>
      <c r="AM148" s="86"/>
      <c r="AN148" s="86"/>
      <c r="AO148" s="380"/>
      <c r="AP148" s="380"/>
      <c r="AQ148" s="380"/>
      <c r="AR148" s="393"/>
      <c r="AS148" s="380"/>
      <c r="AT148" s="86" t="s">
        <v>93</v>
      </c>
    </row>
    <row r="149" spans="1:46" s="6" customFormat="1">
      <c r="A149" s="468" t="s">
        <v>1066</v>
      </c>
      <c r="B149" s="204" t="s">
        <v>24</v>
      </c>
      <c r="C149" s="204" t="s">
        <v>6</v>
      </c>
      <c r="D149" s="204" t="s">
        <v>8</v>
      </c>
      <c r="E149" s="465"/>
      <c r="F149" s="461"/>
      <c r="G149" s="461"/>
      <c r="H149" s="462"/>
      <c r="I149" s="462"/>
      <c r="J149" s="473">
        <v>164600</v>
      </c>
      <c r="K149" s="467"/>
      <c r="L149" s="461"/>
      <c r="M149" s="461"/>
      <c r="O149" s="204"/>
      <c r="P149" s="169"/>
      <c r="Q149" s="205"/>
      <c r="R149" s="205"/>
      <c r="S149" s="205"/>
      <c r="T149" s="206"/>
      <c r="U149" s="206"/>
      <c r="W149" s="324"/>
      <c r="X149" s="325"/>
      <c r="Y149" s="326"/>
      <c r="Z149" s="326"/>
      <c r="AA149" s="326"/>
      <c r="AB149" s="327"/>
      <c r="AC149" s="327"/>
      <c r="AE149" s="353"/>
      <c r="AF149" s="354"/>
      <c r="AG149" s="355"/>
      <c r="AH149" s="355"/>
      <c r="AI149" s="355"/>
      <c r="AJ149" s="356"/>
      <c r="AK149" s="355"/>
      <c r="AM149" s="86"/>
      <c r="AN149" s="86"/>
      <c r="AO149" s="380"/>
      <c r="AP149" s="380"/>
      <c r="AQ149" s="380"/>
      <c r="AR149" s="393"/>
      <c r="AS149" s="380"/>
      <c r="AT149" s="86" t="s">
        <v>715</v>
      </c>
    </row>
    <row r="150" spans="1:46" s="6" customFormat="1" ht="15.6">
      <c r="A150" s="477" t="s">
        <v>7</v>
      </c>
      <c r="B150" s="204" t="s">
        <v>4</v>
      </c>
      <c r="C150" s="204" t="s">
        <v>8</v>
      </c>
      <c r="D150" s="204"/>
      <c r="E150" s="465">
        <v>22</v>
      </c>
      <c r="F150" s="461">
        <v>65.772727272727266</v>
      </c>
      <c r="G150" s="461">
        <v>76.090909090909093</v>
      </c>
      <c r="H150" s="462">
        <v>0.86439665471923532</v>
      </c>
      <c r="I150" s="462">
        <v>0.75328265376641323</v>
      </c>
      <c r="J150" s="473">
        <v>583700</v>
      </c>
      <c r="K150" s="466"/>
      <c r="L150" s="461">
        <v>57.368421052631582</v>
      </c>
      <c r="M150" s="461">
        <v>76.15789473684211</v>
      </c>
      <c r="O150" s="204"/>
      <c r="P150" s="169"/>
      <c r="Q150" s="205"/>
      <c r="R150" s="205"/>
      <c r="S150" s="205"/>
      <c r="T150" s="206"/>
      <c r="U150" s="206"/>
      <c r="W150" s="324"/>
      <c r="X150" s="329"/>
      <c r="Y150" s="324"/>
      <c r="Z150" s="324"/>
      <c r="AA150" s="324"/>
      <c r="AB150" s="324"/>
      <c r="AC150" s="324"/>
      <c r="AE150" s="353"/>
      <c r="AF150" s="354"/>
      <c r="AG150" s="355"/>
      <c r="AH150" s="355"/>
      <c r="AI150" s="355"/>
      <c r="AJ150" s="356"/>
      <c r="AK150" s="355"/>
      <c r="AM150" s="86"/>
      <c r="AN150" s="86"/>
      <c r="AO150" s="380"/>
      <c r="AP150" s="380"/>
      <c r="AQ150" s="380"/>
      <c r="AR150" s="393"/>
      <c r="AS150" s="380"/>
      <c r="AT150" s="86" t="s">
        <v>716</v>
      </c>
    </row>
    <row r="151" spans="1:46" s="6" customFormat="1">
      <c r="A151" s="477" t="s">
        <v>83</v>
      </c>
      <c r="B151" s="204" t="s">
        <v>23</v>
      </c>
      <c r="C151" s="204" t="s">
        <v>14</v>
      </c>
      <c r="D151" s="204"/>
      <c r="E151" s="465">
        <v>20</v>
      </c>
      <c r="F151" s="461">
        <v>46.15</v>
      </c>
      <c r="G151" s="461">
        <v>41.95</v>
      </c>
      <c r="H151" s="462">
        <v>1.1001191895113229</v>
      </c>
      <c r="I151" s="462">
        <v>1.1291793313069909</v>
      </c>
      <c r="J151" s="473">
        <v>409600</v>
      </c>
      <c r="K151" s="467"/>
      <c r="L151" s="461">
        <v>39.10526315789474</v>
      </c>
      <c r="M151" s="461">
        <v>34.631578947368425</v>
      </c>
      <c r="O151" s="204"/>
      <c r="P151" s="169"/>
      <c r="Q151" s="205"/>
      <c r="R151" s="205"/>
      <c r="S151" s="205"/>
      <c r="T151" s="206"/>
      <c r="U151" s="206"/>
      <c r="W151" s="324"/>
      <c r="X151" s="329"/>
      <c r="Y151" s="324"/>
      <c r="Z151" s="324"/>
      <c r="AA151" s="324"/>
      <c r="AB151" s="324"/>
      <c r="AC151" s="324"/>
      <c r="AE151" s="353"/>
      <c r="AF151" s="354"/>
      <c r="AG151" s="355"/>
      <c r="AH151" s="355"/>
      <c r="AI151" s="355"/>
      <c r="AJ151" s="356"/>
      <c r="AK151" s="355"/>
      <c r="AM151" s="86"/>
      <c r="AN151" s="86"/>
      <c r="AO151" s="380"/>
      <c r="AP151" s="380"/>
      <c r="AQ151" s="380"/>
      <c r="AR151" s="393"/>
      <c r="AS151" s="380"/>
      <c r="AT151" s="86" t="s">
        <v>717</v>
      </c>
    </row>
    <row r="152" spans="1:46" s="6" customFormat="1" ht="15.6">
      <c r="A152" s="477" t="s">
        <v>9</v>
      </c>
      <c r="B152" s="204" t="s">
        <v>4</v>
      </c>
      <c r="C152" s="204" t="s">
        <v>8</v>
      </c>
      <c r="D152" s="204"/>
      <c r="E152" s="465">
        <v>24</v>
      </c>
      <c r="F152" s="461">
        <v>49.25</v>
      </c>
      <c r="G152" s="461">
        <v>60.125</v>
      </c>
      <c r="H152" s="462">
        <v>0.81912681912681917</v>
      </c>
      <c r="I152" s="462">
        <v>0.66244057052297944</v>
      </c>
      <c r="J152" s="473">
        <v>437100</v>
      </c>
      <c r="K152" s="466"/>
      <c r="L152" s="461">
        <v>39.80952380952381</v>
      </c>
      <c r="M152" s="461">
        <v>60.095238095238095</v>
      </c>
      <c r="O152" s="204"/>
      <c r="P152" s="169"/>
      <c r="Q152" s="205"/>
      <c r="R152" s="205"/>
      <c r="S152" s="205"/>
      <c r="T152" s="206"/>
      <c r="U152" s="206"/>
      <c r="W152" s="324"/>
      <c r="X152" s="329"/>
      <c r="Y152" s="324"/>
      <c r="Z152" s="324"/>
      <c r="AA152" s="324"/>
      <c r="AB152" s="324"/>
      <c r="AC152" s="324"/>
      <c r="AE152" s="353"/>
      <c r="AF152" s="354"/>
      <c r="AG152" s="355"/>
      <c r="AH152" s="355"/>
      <c r="AI152" s="355"/>
      <c r="AJ152" s="356"/>
      <c r="AK152" s="355"/>
      <c r="AM152" s="86"/>
      <c r="AN152" s="86"/>
      <c r="AO152" s="380"/>
      <c r="AP152" s="380"/>
      <c r="AQ152" s="380"/>
      <c r="AR152" s="393"/>
      <c r="AS152" s="380"/>
      <c r="AT152" s="86" t="s">
        <v>7</v>
      </c>
    </row>
    <row r="153" spans="1:46" s="6" customFormat="1" ht="15.6">
      <c r="A153" s="477" t="s">
        <v>633</v>
      </c>
      <c r="B153" s="475" t="s">
        <v>24</v>
      </c>
      <c r="C153" s="204" t="s">
        <v>397</v>
      </c>
      <c r="D153" s="204" t="s">
        <v>37</v>
      </c>
      <c r="E153" s="177">
        <v>2</v>
      </c>
      <c r="F153" s="461">
        <v>0</v>
      </c>
      <c r="G153" s="461">
        <v>40</v>
      </c>
      <c r="H153" s="462">
        <v>0.76249999999999996</v>
      </c>
      <c r="I153" s="462">
        <v>0.76249999999999996</v>
      </c>
      <c r="J153" s="473">
        <v>216500</v>
      </c>
      <c r="K153" s="466"/>
      <c r="L153" s="461">
        <v>61</v>
      </c>
      <c r="M153" s="461">
        <v>80</v>
      </c>
      <c r="O153" s="204"/>
      <c r="P153" s="169"/>
      <c r="Q153" s="205"/>
      <c r="R153" s="205"/>
      <c r="S153" s="205"/>
      <c r="T153" s="206"/>
      <c r="U153" s="206"/>
      <c r="W153" s="324"/>
      <c r="X153" s="329"/>
      <c r="Y153" s="324"/>
      <c r="Z153" s="324"/>
      <c r="AA153" s="324"/>
      <c r="AB153" s="324"/>
      <c r="AC153" s="324"/>
      <c r="AE153" s="353"/>
      <c r="AF153" s="354"/>
      <c r="AG153" s="355"/>
      <c r="AH153" s="355"/>
      <c r="AI153" s="355"/>
      <c r="AJ153" s="356"/>
      <c r="AK153" s="355"/>
      <c r="AM153" s="86"/>
      <c r="AN153" s="86"/>
      <c r="AO153" s="380"/>
      <c r="AP153" s="380"/>
      <c r="AQ153" s="380"/>
      <c r="AR153" s="393"/>
      <c r="AS153" s="380"/>
      <c r="AT153" s="86" t="s">
        <v>83</v>
      </c>
    </row>
    <row r="154" spans="1:46" s="6" customFormat="1">
      <c r="A154" s="468" t="s">
        <v>1067</v>
      </c>
      <c r="B154" s="204" t="s">
        <v>22</v>
      </c>
      <c r="C154" s="204" t="s">
        <v>8</v>
      </c>
      <c r="D154" s="204"/>
      <c r="E154" s="465"/>
      <c r="F154" s="461"/>
      <c r="G154" s="461"/>
      <c r="H154" s="462"/>
      <c r="I154" s="462"/>
      <c r="J154" s="473">
        <v>164600</v>
      </c>
      <c r="K154" s="467"/>
      <c r="L154" s="461"/>
      <c r="M154" s="461"/>
      <c r="O154" s="204"/>
      <c r="P154" s="169"/>
      <c r="Q154" s="205"/>
      <c r="R154" s="205"/>
      <c r="S154" s="205"/>
      <c r="T154" s="206"/>
      <c r="U154" s="206"/>
      <c r="W154" s="324"/>
      <c r="X154" s="329"/>
      <c r="Y154" s="324"/>
      <c r="Z154" s="324"/>
      <c r="AA154" s="324"/>
      <c r="AB154" s="324"/>
      <c r="AC154" s="324"/>
      <c r="AE154" s="353"/>
      <c r="AF154" s="354"/>
      <c r="AG154" s="355"/>
      <c r="AH154" s="355"/>
      <c r="AI154" s="355"/>
      <c r="AJ154" s="356"/>
      <c r="AK154" s="355"/>
      <c r="AM154" s="86"/>
      <c r="AN154" s="86"/>
      <c r="AO154" s="380"/>
      <c r="AP154" s="380"/>
      <c r="AQ154" s="380"/>
      <c r="AR154" s="393"/>
      <c r="AS154" s="380"/>
      <c r="AT154" s="86" t="s">
        <v>9</v>
      </c>
    </row>
    <row r="155" spans="1:46" s="6" customFormat="1">
      <c r="A155" s="477" t="s">
        <v>280</v>
      </c>
      <c r="B155" s="475" t="s">
        <v>106</v>
      </c>
      <c r="C155" s="204" t="s">
        <v>6</v>
      </c>
      <c r="D155" s="204" t="s">
        <v>3</v>
      </c>
      <c r="E155" s="465">
        <v>20</v>
      </c>
      <c r="F155" s="461">
        <v>56.45</v>
      </c>
      <c r="G155" s="461">
        <v>80</v>
      </c>
      <c r="H155" s="462">
        <v>0.70562499999999995</v>
      </c>
      <c r="I155" s="462">
        <v>0.61861702127659579</v>
      </c>
      <c r="J155" s="473">
        <v>501000</v>
      </c>
      <c r="K155" s="467"/>
      <c r="L155" s="461">
        <v>48.458333333333336</v>
      </c>
      <c r="M155" s="461">
        <v>78.333333333333329</v>
      </c>
      <c r="O155" s="204"/>
      <c r="P155" s="169"/>
      <c r="Q155" s="205"/>
      <c r="R155" s="205"/>
      <c r="S155" s="205"/>
      <c r="T155" s="206"/>
      <c r="U155" s="206"/>
      <c r="W155" s="324"/>
      <c r="X155" s="325"/>
      <c r="Y155" s="326"/>
      <c r="Z155" s="326"/>
      <c r="AA155" s="326"/>
      <c r="AB155" s="327"/>
      <c r="AC155" s="327"/>
      <c r="AE155" s="353"/>
      <c r="AF155" s="354"/>
      <c r="AG155" s="355"/>
      <c r="AH155" s="355"/>
      <c r="AI155" s="355"/>
      <c r="AJ155" s="356"/>
      <c r="AK155" s="355"/>
      <c r="AM155" s="86"/>
      <c r="AN155" s="86"/>
      <c r="AO155" s="380"/>
      <c r="AP155" s="380"/>
      <c r="AQ155" s="380"/>
      <c r="AR155" s="393"/>
      <c r="AS155" s="380"/>
      <c r="AT155" s="86" t="s">
        <v>718</v>
      </c>
    </row>
    <row r="156" spans="1:46" s="6" customFormat="1">
      <c r="A156" s="477" t="s">
        <v>471</v>
      </c>
      <c r="B156" s="204" t="s">
        <v>566</v>
      </c>
      <c r="C156" s="204" t="s">
        <v>8</v>
      </c>
      <c r="D156" s="204"/>
      <c r="E156" s="465">
        <v>1</v>
      </c>
      <c r="F156" s="461">
        <v>27</v>
      </c>
      <c r="G156" s="461">
        <v>27</v>
      </c>
      <c r="H156" s="462">
        <v>1</v>
      </c>
      <c r="I156" s="462">
        <v>0.510752688172043</v>
      </c>
      <c r="J156" s="473">
        <v>192800</v>
      </c>
      <c r="K156" s="467"/>
      <c r="L156" s="461">
        <v>19</v>
      </c>
      <c r="M156" s="461">
        <v>37.200000000000003</v>
      </c>
      <c r="O156" s="204"/>
      <c r="P156" s="169"/>
      <c r="Q156" s="205"/>
      <c r="R156" s="205"/>
      <c r="S156" s="205"/>
      <c r="T156" s="206"/>
      <c r="U156" s="206"/>
      <c r="W156" s="324"/>
      <c r="X156" s="325"/>
      <c r="Y156" s="326"/>
      <c r="Z156" s="326"/>
      <c r="AA156" s="326"/>
      <c r="AB156" s="327"/>
      <c r="AC156" s="327"/>
      <c r="AE156" s="353"/>
      <c r="AF156" s="354"/>
      <c r="AG156" s="355"/>
      <c r="AH156" s="355"/>
      <c r="AI156" s="355"/>
      <c r="AJ156" s="356"/>
      <c r="AK156" s="355"/>
      <c r="AM156" s="86"/>
      <c r="AN156" s="86"/>
      <c r="AO156" s="380"/>
      <c r="AP156" s="380"/>
      <c r="AQ156" s="380"/>
      <c r="AR156" s="393"/>
      <c r="AS156" s="380"/>
      <c r="AT156" s="86" t="s">
        <v>633</v>
      </c>
    </row>
    <row r="157" spans="1:46" s="6" customFormat="1">
      <c r="A157" s="477" t="s">
        <v>115</v>
      </c>
      <c r="B157" s="204" t="s">
        <v>82</v>
      </c>
      <c r="C157" s="204" t="s">
        <v>14</v>
      </c>
      <c r="D157" s="204" t="s">
        <v>8</v>
      </c>
      <c r="E157" s="465">
        <v>7</v>
      </c>
      <c r="F157" s="461">
        <v>33.714285714285715</v>
      </c>
      <c r="G157" s="461">
        <v>38.142857142857146</v>
      </c>
      <c r="H157" s="462">
        <v>0.88389513108614237</v>
      </c>
      <c r="I157" s="462">
        <v>0.96050552922590837</v>
      </c>
      <c r="J157" s="473">
        <v>269300</v>
      </c>
      <c r="K157" s="467"/>
      <c r="L157" s="461">
        <v>38</v>
      </c>
      <c r="M157" s="461">
        <v>39.5625</v>
      </c>
      <c r="O157" s="204"/>
      <c r="P157" s="169"/>
      <c r="Q157" s="205"/>
      <c r="R157" s="205"/>
      <c r="S157" s="205"/>
      <c r="T157" s="206"/>
      <c r="U157" s="206"/>
      <c r="W157" s="324"/>
      <c r="X157" s="329"/>
      <c r="Y157" s="324"/>
      <c r="Z157" s="324"/>
      <c r="AA157" s="324"/>
      <c r="AB157" s="324"/>
      <c r="AC157" s="324"/>
      <c r="AE157" s="353"/>
      <c r="AF157" s="354"/>
      <c r="AG157" s="355"/>
      <c r="AH157" s="355"/>
      <c r="AI157" s="355"/>
      <c r="AJ157" s="356"/>
      <c r="AK157" s="355"/>
      <c r="AM157" s="86"/>
      <c r="AN157" s="86"/>
      <c r="AO157" s="380"/>
      <c r="AP157" s="380"/>
      <c r="AQ157" s="380"/>
      <c r="AR157" s="393"/>
      <c r="AS157" s="380"/>
      <c r="AT157" s="86" t="s">
        <v>185</v>
      </c>
    </row>
    <row r="158" spans="1:46" s="6" customFormat="1">
      <c r="A158" s="477" t="s">
        <v>1068</v>
      </c>
      <c r="B158" s="204" t="s">
        <v>657</v>
      </c>
      <c r="C158" s="204" t="s">
        <v>6</v>
      </c>
      <c r="D158" s="204"/>
      <c r="E158" s="465">
        <v>5</v>
      </c>
      <c r="F158" s="461">
        <v>23.4</v>
      </c>
      <c r="G158" s="461">
        <v>80</v>
      </c>
      <c r="H158" s="462">
        <v>0.29249999999999998</v>
      </c>
      <c r="I158" s="462"/>
      <c r="J158" s="473">
        <v>207700</v>
      </c>
      <c r="K158" s="467"/>
      <c r="L158" s="461"/>
      <c r="M158" s="461"/>
      <c r="O158" s="204"/>
      <c r="P158" s="169"/>
      <c r="Q158" s="205"/>
      <c r="R158" s="205"/>
      <c r="S158" s="205"/>
      <c r="T158" s="206"/>
      <c r="U158" s="206"/>
      <c r="W158" s="324"/>
      <c r="X158" s="329"/>
      <c r="Y158" s="324"/>
      <c r="Z158" s="324"/>
      <c r="AA158" s="324"/>
      <c r="AB158" s="324"/>
      <c r="AC158" s="324"/>
      <c r="AE158" s="353"/>
      <c r="AF158" s="354"/>
      <c r="AG158" s="355"/>
      <c r="AH158" s="355"/>
      <c r="AI158" s="355"/>
      <c r="AJ158" s="356"/>
      <c r="AK158" s="355"/>
      <c r="AM158" s="86"/>
      <c r="AN158" s="86"/>
      <c r="AO158" s="380"/>
      <c r="AP158" s="380"/>
      <c r="AQ158" s="380"/>
      <c r="AR158" s="393"/>
      <c r="AS158" s="380"/>
      <c r="AT158" s="86" t="s">
        <v>280</v>
      </c>
    </row>
    <row r="159" spans="1:46" s="6" customFormat="1">
      <c r="A159" s="477" t="s">
        <v>35</v>
      </c>
      <c r="B159" s="204" t="s">
        <v>58</v>
      </c>
      <c r="C159" s="204" t="s">
        <v>14</v>
      </c>
      <c r="D159" s="204"/>
      <c r="E159" s="465">
        <v>20</v>
      </c>
      <c r="F159" s="461">
        <v>51.85</v>
      </c>
      <c r="G159" s="461">
        <v>51.95</v>
      </c>
      <c r="H159" s="462">
        <v>0.99807507218479308</v>
      </c>
      <c r="I159" s="462">
        <v>1.0391891891891891</v>
      </c>
      <c r="J159" s="473">
        <v>460200</v>
      </c>
      <c r="K159" s="270"/>
      <c r="L159" s="461">
        <v>64.083333333333329</v>
      </c>
      <c r="M159" s="461">
        <v>61.666666666666664</v>
      </c>
      <c r="O159" s="204"/>
      <c r="P159" s="169"/>
      <c r="Q159" s="205"/>
      <c r="R159" s="205"/>
      <c r="S159" s="205"/>
      <c r="T159" s="206"/>
      <c r="U159" s="206"/>
      <c r="W159" s="324"/>
      <c r="X159" s="325"/>
      <c r="Y159" s="326"/>
      <c r="Z159" s="326"/>
      <c r="AA159" s="326"/>
      <c r="AB159" s="327"/>
      <c r="AC159" s="327"/>
      <c r="AE159" s="353"/>
      <c r="AF159" s="354"/>
      <c r="AG159" s="355"/>
      <c r="AH159" s="355"/>
      <c r="AI159" s="355"/>
      <c r="AJ159" s="356"/>
      <c r="AK159" s="355"/>
      <c r="AM159" s="86"/>
      <c r="AN159" s="86"/>
      <c r="AO159" s="380"/>
      <c r="AP159" s="380"/>
      <c r="AQ159" s="380"/>
      <c r="AR159" s="393"/>
      <c r="AS159" s="380"/>
      <c r="AT159" s="86" t="s">
        <v>471</v>
      </c>
    </row>
    <row r="160" spans="1:46" s="6" customFormat="1">
      <c r="A160" s="477" t="s">
        <v>281</v>
      </c>
      <c r="B160" s="204" t="s">
        <v>55</v>
      </c>
      <c r="C160" s="204" t="s">
        <v>8</v>
      </c>
      <c r="D160" s="204"/>
      <c r="E160" s="465">
        <v>21</v>
      </c>
      <c r="F160" s="461">
        <v>59.904761904761905</v>
      </c>
      <c r="G160" s="461">
        <v>73.285714285714292</v>
      </c>
      <c r="H160" s="462">
        <v>0.81741390513320333</v>
      </c>
      <c r="I160" s="462">
        <v>0.71192052980132448</v>
      </c>
      <c r="J160" s="473">
        <v>531700</v>
      </c>
      <c r="K160" s="467"/>
      <c r="L160" s="461">
        <v>56.086956521739133</v>
      </c>
      <c r="M160" s="461">
        <v>78.782608695652186</v>
      </c>
      <c r="O160" s="204"/>
      <c r="P160" s="169"/>
      <c r="Q160" s="205"/>
      <c r="R160" s="205"/>
      <c r="S160" s="205"/>
      <c r="T160" s="206"/>
      <c r="U160" s="206"/>
      <c r="W160" s="324"/>
      <c r="X160" s="329"/>
      <c r="Y160" s="324"/>
      <c r="Z160" s="324"/>
      <c r="AA160" s="324"/>
      <c r="AB160" s="324"/>
      <c r="AC160" s="324"/>
      <c r="AE160" s="353"/>
      <c r="AF160" s="354"/>
      <c r="AG160" s="355"/>
      <c r="AH160" s="355"/>
      <c r="AI160" s="355"/>
      <c r="AJ160" s="356"/>
      <c r="AK160" s="355"/>
      <c r="AM160" s="86"/>
      <c r="AN160" s="86"/>
      <c r="AO160" s="380"/>
      <c r="AP160" s="380"/>
      <c r="AQ160" s="380"/>
      <c r="AR160" s="393"/>
      <c r="AS160" s="380"/>
      <c r="AT160" s="86" t="s">
        <v>115</v>
      </c>
    </row>
    <row r="161" spans="1:46" s="6" customFormat="1" ht="15.6">
      <c r="A161" s="477" t="s">
        <v>179</v>
      </c>
      <c r="B161" s="204" t="s">
        <v>24</v>
      </c>
      <c r="C161" s="204" t="s">
        <v>14</v>
      </c>
      <c r="D161" s="204"/>
      <c r="E161" s="465">
        <v>19</v>
      </c>
      <c r="F161" s="461">
        <v>34</v>
      </c>
      <c r="G161" s="461">
        <v>40.684210526315788</v>
      </c>
      <c r="H161" s="462">
        <v>0.83570504527813716</v>
      </c>
      <c r="I161" s="462">
        <v>0.87798165137614681</v>
      </c>
      <c r="J161" s="473">
        <v>301700</v>
      </c>
      <c r="K161" s="466"/>
      <c r="L161" s="461">
        <v>43.5</v>
      </c>
      <c r="M161" s="461">
        <v>49.545454545454547</v>
      </c>
      <c r="O161" s="204"/>
      <c r="P161" s="169"/>
      <c r="Q161" s="205"/>
      <c r="R161" s="205"/>
      <c r="S161" s="205"/>
      <c r="T161" s="206"/>
      <c r="U161" s="206"/>
      <c r="W161" s="324"/>
      <c r="X161" s="329"/>
      <c r="Y161" s="324"/>
      <c r="Z161" s="324"/>
      <c r="AA161" s="324"/>
      <c r="AB161" s="324"/>
      <c r="AC161" s="324"/>
      <c r="AE161" s="353"/>
      <c r="AF161" s="354"/>
      <c r="AG161" s="355"/>
      <c r="AH161" s="355"/>
      <c r="AI161" s="355"/>
      <c r="AJ161" s="356"/>
      <c r="AK161" s="355"/>
      <c r="AM161" s="86"/>
      <c r="AN161" s="86"/>
      <c r="AO161" s="380"/>
      <c r="AP161" s="380"/>
      <c r="AQ161" s="380"/>
      <c r="AR161" s="393"/>
      <c r="AS161" s="380"/>
      <c r="AT161" s="86" t="s">
        <v>35</v>
      </c>
    </row>
    <row r="162" spans="1:46" s="6" customFormat="1" ht="16.5" customHeight="1">
      <c r="A162" s="477" t="s">
        <v>59</v>
      </c>
      <c r="B162" s="204" t="s">
        <v>53</v>
      </c>
      <c r="C162" s="204" t="s">
        <v>397</v>
      </c>
      <c r="D162" s="204"/>
      <c r="E162" s="465">
        <v>20</v>
      </c>
      <c r="F162" s="461">
        <v>46.9</v>
      </c>
      <c r="G162" s="461">
        <v>62.1</v>
      </c>
      <c r="H162" s="462">
        <v>0.75523349436392917</v>
      </c>
      <c r="I162" s="462">
        <v>0.73031203566121838</v>
      </c>
      <c r="J162" s="473">
        <v>416200</v>
      </c>
      <c r="K162" s="467"/>
      <c r="L162" s="461">
        <v>44.68181818181818</v>
      </c>
      <c r="M162" s="461">
        <v>61.18181818181818</v>
      </c>
      <c r="O162" s="204"/>
      <c r="P162" s="169"/>
      <c r="Q162" s="205"/>
      <c r="R162" s="205"/>
      <c r="S162" s="205"/>
      <c r="T162" s="206"/>
      <c r="U162" s="206"/>
      <c r="W162" s="324"/>
      <c r="X162" s="329"/>
      <c r="Y162" s="324"/>
      <c r="Z162" s="324"/>
      <c r="AA162" s="324"/>
      <c r="AB162" s="324"/>
      <c r="AC162" s="324"/>
      <c r="AE162" s="353"/>
      <c r="AF162" s="354"/>
      <c r="AG162" s="355"/>
      <c r="AH162" s="355"/>
      <c r="AI162" s="355"/>
      <c r="AJ162" s="356"/>
      <c r="AK162" s="355"/>
      <c r="AM162" s="86"/>
      <c r="AN162" s="86"/>
      <c r="AO162" s="380"/>
      <c r="AP162" s="380"/>
      <c r="AQ162" s="380"/>
      <c r="AR162" s="393"/>
      <c r="AS162" s="380"/>
      <c r="AT162" s="86" t="s">
        <v>281</v>
      </c>
    </row>
    <row r="163" spans="1:46" s="6" customFormat="1">
      <c r="A163" s="477" t="s">
        <v>388</v>
      </c>
      <c r="B163" s="204" t="s">
        <v>55</v>
      </c>
      <c r="C163" s="204" t="s">
        <v>6</v>
      </c>
      <c r="D163" s="204"/>
      <c r="E163" s="465">
        <v>9</v>
      </c>
      <c r="F163" s="461">
        <v>33.111111111111114</v>
      </c>
      <c r="G163" s="461">
        <v>78.222222222222229</v>
      </c>
      <c r="H163" s="462">
        <v>0.42329545454545453</v>
      </c>
      <c r="I163" s="462">
        <v>0.53873659117997619</v>
      </c>
      <c r="J163" s="473">
        <v>293900</v>
      </c>
      <c r="K163" s="467"/>
      <c r="L163" s="461">
        <v>43.047619047619051</v>
      </c>
      <c r="M163" s="461">
        <v>79.904761904761912</v>
      </c>
      <c r="O163" s="204"/>
      <c r="P163" s="169"/>
      <c r="Q163" s="205"/>
      <c r="R163" s="205"/>
      <c r="S163" s="205"/>
      <c r="T163" s="206"/>
      <c r="U163" s="206"/>
      <c r="W163" s="324"/>
      <c r="X163" s="329"/>
      <c r="Y163" s="324"/>
      <c r="Z163" s="324"/>
      <c r="AA163" s="324"/>
      <c r="AB163" s="324"/>
      <c r="AC163" s="324"/>
      <c r="AE163" s="353"/>
      <c r="AF163" s="354"/>
      <c r="AG163" s="355"/>
      <c r="AH163" s="355"/>
      <c r="AI163" s="355"/>
      <c r="AJ163" s="356"/>
      <c r="AK163" s="355"/>
      <c r="AM163" s="86"/>
      <c r="AN163" s="86"/>
      <c r="AO163" s="380"/>
      <c r="AP163" s="380"/>
      <c r="AQ163" s="380"/>
      <c r="AR163" s="393"/>
      <c r="AS163" s="380"/>
      <c r="AT163" s="86" t="s">
        <v>179</v>
      </c>
    </row>
    <row r="164" spans="1:46" s="6" customFormat="1" ht="15.6">
      <c r="A164" s="477" t="s">
        <v>472</v>
      </c>
      <c r="B164" s="204" t="s">
        <v>107</v>
      </c>
      <c r="C164" s="204" t="s">
        <v>8</v>
      </c>
      <c r="D164" s="204" t="s">
        <v>14</v>
      </c>
      <c r="E164" s="177">
        <v>0</v>
      </c>
      <c r="F164" s="461">
        <v>0</v>
      </c>
      <c r="G164" s="461"/>
      <c r="H164" s="462">
        <v>0</v>
      </c>
      <c r="I164" s="462">
        <v>0</v>
      </c>
      <c r="J164" s="473">
        <v>164600</v>
      </c>
      <c r="K164" s="466"/>
      <c r="L164" s="461">
        <v>0</v>
      </c>
      <c r="M164" s="461" t="s">
        <v>693</v>
      </c>
      <c r="O164" s="204"/>
      <c r="P164" s="169"/>
      <c r="Q164" s="205"/>
      <c r="R164" s="205"/>
      <c r="S164" s="205"/>
      <c r="T164" s="206"/>
      <c r="U164" s="206"/>
      <c r="W164" s="324"/>
      <c r="X164" s="329"/>
      <c r="Y164" s="324"/>
      <c r="Z164" s="324"/>
      <c r="AA164" s="324"/>
      <c r="AB164" s="324"/>
      <c r="AC164" s="324"/>
      <c r="AE164" s="353"/>
      <c r="AF164" s="354"/>
      <c r="AG164" s="355"/>
      <c r="AH164" s="355"/>
      <c r="AI164" s="355"/>
      <c r="AJ164" s="356"/>
      <c r="AK164" s="355"/>
      <c r="AM164" s="86"/>
      <c r="AN164" s="86"/>
      <c r="AO164" s="380"/>
      <c r="AP164" s="380"/>
      <c r="AQ164" s="380"/>
      <c r="AR164" s="393"/>
      <c r="AS164" s="380"/>
      <c r="AT164" s="86" t="s">
        <v>59</v>
      </c>
    </row>
    <row r="165" spans="1:46" s="6" customFormat="1" ht="15.6">
      <c r="A165" s="477" t="s">
        <v>312</v>
      </c>
      <c r="B165" s="204" t="s">
        <v>105</v>
      </c>
      <c r="C165" s="204" t="s">
        <v>1045</v>
      </c>
      <c r="D165" s="204"/>
      <c r="E165" s="465">
        <v>23</v>
      </c>
      <c r="F165" s="461">
        <v>35.565217391304351</v>
      </c>
      <c r="G165" s="461">
        <v>80.086956521739125</v>
      </c>
      <c r="H165" s="462">
        <v>0.44408251900108575</v>
      </c>
      <c r="I165" s="462">
        <v>0.63173475429248072</v>
      </c>
      <c r="J165" s="473">
        <v>315600</v>
      </c>
      <c r="K165" s="466"/>
      <c r="L165" s="461">
        <v>50.80952380952381</v>
      </c>
      <c r="M165" s="461">
        <v>80.428571428571431</v>
      </c>
      <c r="O165" s="204"/>
      <c r="P165" s="169"/>
      <c r="Q165" s="205"/>
      <c r="R165" s="205"/>
      <c r="S165" s="205"/>
      <c r="T165" s="206"/>
      <c r="U165" s="206"/>
      <c r="W165" s="324"/>
      <c r="X165" s="325"/>
      <c r="Y165" s="326"/>
      <c r="Z165" s="326"/>
      <c r="AA165" s="326"/>
      <c r="AB165" s="327"/>
      <c r="AC165" s="327"/>
      <c r="AE165" s="353"/>
      <c r="AF165" s="354"/>
      <c r="AG165" s="355"/>
      <c r="AH165" s="355"/>
      <c r="AI165" s="355"/>
      <c r="AJ165" s="356"/>
      <c r="AK165" s="355"/>
      <c r="AM165" s="86"/>
      <c r="AN165" s="86"/>
      <c r="AO165" s="380"/>
      <c r="AP165" s="380"/>
      <c r="AQ165" s="380"/>
      <c r="AR165" s="393"/>
      <c r="AS165" s="380"/>
      <c r="AT165" s="86" t="s">
        <v>388</v>
      </c>
    </row>
    <row r="166" spans="1:46" s="6" customFormat="1" ht="15.6">
      <c r="A166" s="477" t="s">
        <v>780</v>
      </c>
      <c r="B166" s="204" t="s">
        <v>106</v>
      </c>
      <c r="C166" s="204" t="s">
        <v>8</v>
      </c>
      <c r="D166" s="204"/>
      <c r="E166" s="465">
        <v>22</v>
      </c>
      <c r="F166" s="461">
        <v>45.045454545454547</v>
      </c>
      <c r="G166" s="461">
        <v>67.36363636363636</v>
      </c>
      <c r="H166" s="462">
        <v>0.66869095816464241</v>
      </c>
      <c r="I166" s="462"/>
      <c r="J166" s="473">
        <v>399800</v>
      </c>
      <c r="K166" s="466"/>
      <c r="L166" s="461"/>
      <c r="M166" s="461"/>
      <c r="O166" s="204"/>
      <c r="P166" s="169"/>
      <c r="Q166" s="205"/>
      <c r="R166" s="205"/>
      <c r="S166" s="205"/>
      <c r="T166" s="206"/>
      <c r="U166" s="206"/>
      <c r="W166" s="324"/>
      <c r="X166" s="325"/>
      <c r="Y166" s="326"/>
      <c r="Z166" s="326"/>
      <c r="AA166" s="326"/>
      <c r="AB166" s="327"/>
      <c r="AC166" s="327"/>
      <c r="AE166" s="353"/>
      <c r="AF166" s="354"/>
      <c r="AG166" s="355"/>
      <c r="AH166" s="355"/>
      <c r="AI166" s="355"/>
      <c r="AJ166" s="356"/>
      <c r="AK166" s="355"/>
      <c r="AM166" s="86"/>
      <c r="AN166" s="86"/>
      <c r="AO166" s="380"/>
      <c r="AP166" s="380"/>
      <c r="AQ166" s="380"/>
      <c r="AR166" s="393"/>
      <c r="AS166" s="380"/>
      <c r="AT166" s="86" t="s">
        <v>472</v>
      </c>
    </row>
    <row r="167" spans="1:46" s="6" customFormat="1">
      <c r="A167" s="477" t="s">
        <v>296</v>
      </c>
      <c r="B167" s="204" t="s">
        <v>28</v>
      </c>
      <c r="C167" s="204" t="s">
        <v>397</v>
      </c>
      <c r="D167" s="204" t="s">
        <v>8</v>
      </c>
      <c r="E167" s="465">
        <v>11</v>
      </c>
      <c r="F167" s="461">
        <v>28.181818181818183</v>
      </c>
      <c r="G167" s="461">
        <v>31.818181818181817</v>
      </c>
      <c r="H167" s="462">
        <v>0.88571428571428568</v>
      </c>
      <c r="I167" s="462">
        <v>0.66666666666666663</v>
      </c>
      <c r="J167" s="473">
        <v>250100</v>
      </c>
      <c r="K167" s="467"/>
      <c r="L167" s="461">
        <v>30</v>
      </c>
      <c r="M167" s="461">
        <v>45</v>
      </c>
      <c r="O167" s="204"/>
      <c r="P167" s="169"/>
      <c r="Q167" s="205"/>
      <c r="R167" s="205"/>
      <c r="S167" s="205"/>
      <c r="T167" s="206"/>
      <c r="U167" s="206"/>
      <c r="W167" s="324"/>
      <c r="X167" s="329"/>
      <c r="Y167" s="324"/>
      <c r="Z167" s="324"/>
      <c r="AA167" s="324"/>
      <c r="AB167" s="324"/>
      <c r="AC167" s="324"/>
      <c r="AE167" s="353"/>
      <c r="AF167" s="354"/>
      <c r="AG167" s="355"/>
      <c r="AH167" s="355"/>
      <c r="AI167" s="355"/>
      <c r="AJ167" s="356"/>
      <c r="AK167" s="355"/>
      <c r="AM167" s="86"/>
      <c r="AN167" s="86"/>
      <c r="AO167" s="380"/>
      <c r="AP167" s="380"/>
      <c r="AQ167" s="380"/>
      <c r="AR167" s="393"/>
      <c r="AS167" s="380"/>
      <c r="AT167" s="86" t="s">
        <v>312</v>
      </c>
    </row>
    <row r="168" spans="1:46" s="6" customFormat="1" ht="15.6">
      <c r="A168" s="477" t="s">
        <v>360</v>
      </c>
      <c r="B168" s="204" t="s">
        <v>22</v>
      </c>
      <c r="C168" s="204" t="s">
        <v>14</v>
      </c>
      <c r="D168" s="204"/>
      <c r="E168" s="465">
        <v>11</v>
      </c>
      <c r="F168" s="461">
        <v>27.09090909090909</v>
      </c>
      <c r="G168" s="461">
        <v>27.272727272727273</v>
      </c>
      <c r="H168" s="462">
        <v>0.99333333333333329</v>
      </c>
      <c r="I168" s="462">
        <v>0.86602870813397126</v>
      </c>
      <c r="J168" s="473">
        <v>240400</v>
      </c>
      <c r="K168" s="466"/>
      <c r="L168" s="461">
        <v>25.857142857142858</v>
      </c>
      <c r="M168" s="461">
        <v>29.857142857142858</v>
      </c>
      <c r="O168" s="204"/>
      <c r="P168" s="169"/>
      <c r="Q168" s="205"/>
      <c r="R168" s="205"/>
      <c r="S168" s="205"/>
      <c r="T168" s="206"/>
      <c r="U168" s="206"/>
      <c r="W168" s="324"/>
      <c r="X168" s="329"/>
      <c r="Y168" s="324"/>
      <c r="Z168" s="324"/>
      <c r="AA168" s="324"/>
      <c r="AB168" s="324"/>
      <c r="AC168" s="324"/>
      <c r="AE168" s="353"/>
      <c r="AF168" s="354"/>
      <c r="AG168" s="355"/>
      <c r="AH168" s="355"/>
      <c r="AI168" s="355"/>
      <c r="AJ168" s="356"/>
      <c r="AK168" s="355"/>
      <c r="AM168" s="86"/>
      <c r="AN168" s="86"/>
      <c r="AO168" s="380"/>
      <c r="AP168" s="380"/>
      <c r="AQ168" s="380"/>
      <c r="AR168" s="393"/>
      <c r="AS168" s="380"/>
      <c r="AT168" s="86" t="s">
        <v>780</v>
      </c>
    </row>
    <row r="169" spans="1:46" s="6" customFormat="1" ht="15.6">
      <c r="A169" s="477" t="s">
        <v>230</v>
      </c>
      <c r="B169" s="204" t="s">
        <v>28</v>
      </c>
      <c r="C169" s="204" t="s">
        <v>8</v>
      </c>
      <c r="D169" s="204"/>
      <c r="E169" s="465">
        <v>22</v>
      </c>
      <c r="F169" s="461">
        <v>51.863636363636367</v>
      </c>
      <c r="G169" s="461">
        <v>57.31818181818182</v>
      </c>
      <c r="H169" s="462">
        <v>0.90483743061062649</v>
      </c>
      <c r="I169" s="462">
        <v>0.80418118466898958</v>
      </c>
      <c r="J169" s="473">
        <v>460300</v>
      </c>
      <c r="K169" s="466"/>
      <c r="L169" s="461">
        <v>54.952380952380949</v>
      </c>
      <c r="M169" s="461">
        <v>68.333333333333329</v>
      </c>
      <c r="O169" s="204"/>
      <c r="P169" s="169"/>
      <c r="Q169" s="205"/>
      <c r="R169" s="205"/>
      <c r="S169" s="205"/>
      <c r="T169" s="206"/>
      <c r="U169" s="206"/>
      <c r="W169" s="324"/>
      <c r="X169" s="325"/>
      <c r="Y169" s="326"/>
      <c r="Z169" s="326"/>
      <c r="AA169" s="326"/>
      <c r="AB169" s="327"/>
      <c r="AC169" s="327"/>
      <c r="AE169" s="353"/>
      <c r="AF169" s="354"/>
      <c r="AG169" s="355"/>
      <c r="AH169" s="355"/>
      <c r="AI169" s="355"/>
      <c r="AJ169" s="356"/>
      <c r="AK169" s="355"/>
      <c r="AM169" s="86"/>
      <c r="AN169" s="86"/>
      <c r="AO169" s="380"/>
      <c r="AP169" s="380"/>
      <c r="AQ169" s="380"/>
      <c r="AR169" s="393"/>
      <c r="AS169" s="380"/>
      <c r="AT169" s="86" t="s">
        <v>473</v>
      </c>
    </row>
    <row r="170" spans="1:46" s="6" customFormat="1">
      <c r="A170" s="477" t="s">
        <v>266</v>
      </c>
      <c r="B170" s="204" t="s">
        <v>82</v>
      </c>
      <c r="C170" s="204" t="s">
        <v>6</v>
      </c>
      <c r="D170" s="204" t="s">
        <v>3</v>
      </c>
      <c r="E170" s="465">
        <v>18</v>
      </c>
      <c r="F170" s="461">
        <v>67.444444444444443</v>
      </c>
      <c r="G170" s="461">
        <v>79.388888888888886</v>
      </c>
      <c r="H170" s="462">
        <v>0.84954513645906227</v>
      </c>
      <c r="I170" s="462">
        <v>0.62864583333333335</v>
      </c>
      <c r="J170" s="473">
        <v>598600</v>
      </c>
      <c r="K170" s="467"/>
      <c r="L170" s="461">
        <v>50.291666666666664</v>
      </c>
      <c r="M170" s="461">
        <v>80</v>
      </c>
      <c r="O170" s="204"/>
      <c r="P170" s="169"/>
      <c r="Q170" s="205"/>
      <c r="R170" s="205"/>
      <c r="S170" s="205"/>
      <c r="T170" s="206"/>
      <c r="U170" s="206"/>
      <c r="W170" s="324"/>
      <c r="X170" s="329"/>
      <c r="Y170" s="324"/>
      <c r="Z170" s="324"/>
      <c r="AA170" s="324"/>
      <c r="AB170" s="324"/>
      <c r="AC170" s="324"/>
      <c r="AE170" s="353"/>
      <c r="AF170" s="354"/>
      <c r="AG170" s="355"/>
      <c r="AH170" s="355"/>
      <c r="AI170" s="355"/>
      <c r="AJ170" s="356"/>
      <c r="AK170" s="355"/>
      <c r="AM170" s="86"/>
      <c r="AN170" s="86"/>
      <c r="AO170" s="380"/>
      <c r="AP170" s="380"/>
      <c r="AQ170" s="380"/>
      <c r="AR170" s="393"/>
      <c r="AS170" s="380"/>
      <c r="AT170" s="86" t="s">
        <v>186</v>
      </c>
    </row>
    <row r="171" spans="1:46" s="6" customFormat="1">
      <c r="A171" s="468" t="s">
        <v>1069</v>
      </c>
      <c r="B171" s="204" t="s">
        <v>4</v>
      </c>
      <c r="C171" s="204" t="s">
        <v>14</v>
      </c>
      <c r="D171" s="204"/>
      <c r="E171" s="465"/>
      <c r="F171" s="461"/>
      <c r="G171" s="461"/>
      <c r="H171" s="462"/>
      <c r="I171" s="462"/>
      <c r="J171" s="473">
        <v>164600</v>
      </c>
      <c r="K171" s="467"/>
      <c r="L171" s="461"/>
      <c r="M171" s="461"/>
      <c r="O171" s="204"/>
      <c r="P171" s="169"/>
      <c r="Q171" s="205"/>
      <c r="R171" s="205"/>
      <c r="S171" s="205"/>
      <c r="T171" s="206"/>
      <c r="U171" s="206"/>
      <c r="W171" s="324"/>
      <c r="X171" s="325"/>
      <c r="Y171" s="326"/>
      <c r="Z171" s="326"/>
      <c r="AA171" s="326"/>
      <c r="AB171" s="327"/>
      <c r="AC171" s="327"/>
      <c r="AE171" s="353"/>
      <c r="AF171" s="354"/>
      <c r="AG171" s="355"/>
      <c r="AH171" s="355"/>
      <c r="AI171" s="355"/>
      <c r="AJ171" s="356"/>
      <c r="AK171" s="355"/>
      <c r="AM171" s="86"/>
      <c r="AN171" s="86"/>
      <c r="AO171" s="380"/>
      <c r="AP171" s="380"/>
      <c r="AQ171" s="380"/>
      <c r="AR171" s="393"/>
      <c r="AS171" s="380"/>
      <c r="AT171" s="86" t="s">
        <v>474</v>
      </c>
    </row>
    <row r="172" spans="1:46" s="6" customFormat="1">
      <c r="A172" s="468" t="s">
        <v>1070</v>
      </c>
      <c r="B172" s="204" t="s">
        <v>22</v>
      </c>
      <c r="C172" s="204" t="s">
        <v>14</v>
      </c>
      <c r="D172" s="204"/>
      <c r="E172" s="465"/>
      <c r="F172" s="461"/>
      <c r="G172" s="461"/>
      <c r="H172" s="462"/>
      <c r="I172" s="462"/>
      <c r="J172" s="473">
        <v>164600</v>
      </c>
      <c r="K172" s="467"/>
      <c r="L172" s="461"/>
      <c r="M172" s="461"/>
      <c r="O172" s="204"/>
      <c r="P172" s="169"/>
      <c r="Q172" s="205"/>
      <c r="R172" s="205"/>
      <c r="S172" s="205"/>
      <c r="T172" s="206"/>
      <c r="U172" s="206"/>
      <c r="W172" s="324"/>
      <c r="X172" s="325"/>
      <c r="Y172" s="326"/>
      <c r="Z172" s="326"/>
      <c r="AA172" s="326"/>
      <c r="AB172" s="327"/>
      <c r="AC172" s="327"/>
      <c r="AE172" s="353"/>
      <c r="AF172" s="354"/>
      <c r="AG172" s="355"/>
      <c r="AH172" s="355"/>
      <c r="AI172" s="355"/>
      <c r="AJ172" s="356"/>
      <c r="AK172" s="355"/>
      <c r="AM172" s="86"/>
      <c r="AN172" s="86"/>
      <c r="AO172" s="380"/>
      <c r="AP172" s="380"/>
      <c r="AQ172" s="380"/>
      <c r="AR172" s="393"/>
      <c r="AS172" s="380"/>
      <c r="AT172" s="86" t="s">
        <v>296</v>
      </c>
    </row>
    <row r="173" spans="1:46" s="6" customFormat="1" ht="15.6">
      <c r="A173" s="477" t="s">
        <v>297</v>
      </c>
      <c r="B173" s="204" t="s">
        <v>53</v>
      </c>
      <c r="C173" s="204" t="s">
        <v>1045</v>
      </c>
      <c r="D173" s="204" t="s">
        <v>3</v>
      </c>
      <c r="E173" s="465">
        <v>22</v>
      </c>
      <c r="F173" s="461">
        <v>22.5</v>
      </c>
      <c r="G173" s="461">
        <v>33.636363636363633</v>
      </c>
      <c r="H173" s="462">
        <v>0.66891891891891897</v>
      </c>
      <c r="I173" s="462">
        <v>0.68683274021352314</v>
      </c>
      <c r="J173" s="473">
        <v>199700</v>
      </c>
      <c r="K173" s="466"/>
      <c r="L173" s="461">
        <v>22.705882352941178</v>
      </c>
      <c r="M173" s="461">
        <v>33.058823529411768</v>
      </c>
      <c r="O173" s="204"/>
      <c r="P173" s="169"/>
      <c r="Q173" s="205"/>
      <c r="R173" s="205"/>
      <c r="S173" s="205"/>
      <c r="T173" s="206"/>
      <c r="U173" s="206"/>
      <c r="W173" s="324"/>
      <c r="X173" s="329"/>
      <c r="Y173" s="324"/>
      <c r="Z173" s="324"/>
      <c r="AA173" s="324"/>
      <c r="AB173" s="324"/>
      <c r="AC173" s="324"/>
      <c r="AE173" s="353"/>
      <c r="AF173" s="354"/>
      <c r="AG173" s="355"/>
      <c r="AH173" s="355"/>
      <c r="AI173" s="355"/>
      <c r="AJ173" s="356"/>
      <c r="AK173" s="355"/>
      <c r="AM173" s="86"/>
      <c r="AN173" s="86"/>
      <c r="AO173" s="380"/>
      <c r="AP173" s="380"/>
      <c r="AQ173" s="380"/>
      <c r="AR173" s="393"/>
      <c r="AS173" s="380"/>
      <c r="AT173" s="86" t="s">
        <v>360</v>
      </c>
    </row>
    <row r="174" spans="1:46" s="6" customFormat="1" ht="15.6">
      <c r="A174" s="477" t="s">
        <v>842</v>
      </c>
      <c r="B174" s="204" t="s">
        <v>104</v>
      </c>
      <c r="C174" s="204" t="s">
        <v>8</v>
      </c>
      <c r="D174" s="204"/>
      <c r="E174" s="465">
        <v>20</v>
      </c>
      <c r="F174" s="461">
        <v>58.5</v>
      </c>
      <c r="G174" s="461">
        <v>72.099999999999994</v>
      </c>
      <c r="H174" s="462">
        <v>0.81137309292649096</v>
      </c>
      <c r="I174" s="462">
        <v>0</v>
      </c>
      <c r="J174" s="473">
        <v>519200</v>
      </c>
      <c r="K174" s="466"/>
      <c r="L174" s="461">
        <v>0</v>
      </c>
      <c r="M174" s="461">
        <v>0</v>
      </c>
      <c r="O174" s="204"/>
      <c r="P174" s="169"/>
      <c r="Q174" s="205"/>
      <c r="R174" s="205"/>
      <c r="S174" s="205"/>
      <c r="T174" s="206"/>
      <c r="U174" s="206"/>
      <c r="W174" s="324"/>
      <c r="X174" s="329"/>
      <c r="Y174" s="324"/>
      <c r="Z174" s="324"/>
      <c r="AA174" s="324"/>
      <c r="AB174" s="324"/>
      <c r="AC174" s="324"/>
      <c r="AE174" s="353"/>
      <c r="AF174" s="354"/>
      <c r="AG174" s="355"/>
      <c r="AH174" s="355"/>
      <c r="AI174" s="355"/>
      <c r="AJ174" s="356"/>
      <c r="AK174" s="355"/>
      <c r="AM174" s="86"/>
      <c r="AN174" s="86"/>
      <c r="AO174" s="380"/>
      <c r="AP174" s="380"/>
      <c r="AQ174" s="380"/>
      <c r="AR174" s="393"/>
      <c r="AS174" s="380"/>
      <c r="AT174" s="86" t="s">
        <v>230</v>
      </c>
    </row>
    <row r="175" spans="1:46" s="6" customFormat="1" ht="15.6">
      <c r="A175" s="477" t="s">
        <v>298</v>
      </c>
      <c r="B175" s="204" t="s">
        <v>105</v>
      </c>
      <c r="C175" s="204" t="s">
        <v>8</v>
      </c>
      <c r="D175" s="204"/>
      <c r="E175" s="465">
        <v>11</v>
      </c>
      <c r="F175" s="461">
        <v>58.272727272727273</v>
      </c>
      <c r="G175" s="461">
        <v>68.090909090909093</v>
      </c>
      <c r="H175" s="462">
        <v>0.855807743658211</v>
      </c>
      <c r="I175" s="462">
        <v>0.8636607622114868</v>
      </c>
      <c r="J175" s="473">
        <v>517200</v>
      </c>
      <c r="K175" s="466"/>
      <c r="L175" s="461">
        <v>67.041666666666671</v>
      </c>
      <c r="M175" s="461">
        <v>77.625000000000014</v>
      </c>
      <c r="O175" s="204"/>
      <c r="P175" s="169"/>
      <c r="Q175" s="205"/>
      <c r="R175" s="205"/>
      <c r="S175" s="205"/>
      <c r="T175" s="206"/>
      <c r="U175" s="206"/>
      <c r="W175" s="324"/>
      <c r="X175" s="329"/>
      <c r="Y175" s="324"/>
      <c r="Z175" s="324"/>
      <c r="AA175" s="324"/>
      <c r="AB175" s="324"/>
      <c r="AC175" s="324"/>
      <c r="AE175" s="353"/>
      <c r="AF175" s="354"/>
      <c r="AG175" s="355"/>
      <c r="AH175" s="355"/>
      <c r="AI175" s="355"/>
      <c r="AJ175" s="356"/>
      <c r="AK175" s="355"/>
      <c r="AM175" s="86"/>
      <c r="AN175" s="86"/>
      <c r="AO175" s="380"/>
      <c r="AP175" s="380"/>
      <c r="AQ175" s="380"/>
      <c r="AR175" s="393"/>
      <c r="AS175" s="380"/>
      <c r="AT175" s="86" t="s">
        <v>266</v>
      </c>
    </row>
    <row r="176" spans="1:46" s="6" customFormat="1">
      <c r="A176" s="477" t="s">
        <v>231</v>
      </c>
      <c r="B176" s="204" t="s">
        <v>566</v>
      </c>
      <c r="C176" s="204" t="s">
        <v>1045</v>
      </c>
      <c r="D176" s="204" t="s">
        <v>397</v>
      </c>
      <c r="E176" s="465">
        <v>9</v>
      </c>
      <c r="F176" s="461">
        <v>13</v>
      </c>
      <c r="G176" s="461">
        <v>23.888888888888889</v>
      </c>
      <c r="H176" s="462">
        <v>0.54418604651162794</v>
      </c>
      <c r="I176" s="462">
        <v>0.65528726061615317</v>
      </c>
      <c r="J176" s="473">
        <v>192800</v>
      </c>
      <c r="K176" s="270"/>
      <c r="L176" s="461">
        <v>52.466666666666669</v>
      </c>
      <c r="M176" s="461">
        <v>80.066666666666677</v>
      </c>
      <c r="O176" s="204"/>
      <c r="P176" s="169"/>
      <c r="Q176" s="205"/>
      <c r="R176" s="205"/>
      <c r="S176" s="205"/>
      <c r="T176" s="206"/>
      <c r="U176" s="206"/>
      <c r="W176" s="324"/>
      <c r="X176" s="329"/>
      <c r="Y176" s="324"/>
      <c r="Z176" s="324"/>
      <c r="AA176" s="324"/>
      <c r="AB176" s="324"/>
      <c r="AC176" s="324"/>
      <c r="AE176" s="353"/>
      <c r="AF176" s="354"/>
      <c r="AG176" s="355"/>
      <c r="AH176" s="355"/>
      <c r="AI176" s="355"/>
      <c r="AJ176" s="356"/>
      <c r="AK176" s="355"/>
      <c r="AM176" s="86"/>
      <c r="AN176" s="86"/>
      <c r="AO176" s="380"/>
      <c r="AP176" s="380"/>
      <c r="AQ176" s="380"/>
      <c r="AR176" s="393"/>
      <c r="AS176" s="380"/>
      <c r="AT176" s="86" t="s">
        <v>297</v>
      </c>
    </row>
    <row r="177" spans="1:46" s="6" customFormat="1">
      <c r="A177" s="470" t="s">
        <v>361</v>
      </c>
      <c r="B177" s="204" t="s">
        <v>22</v>
      </c>
      <c r="C177" s="204" t="s">
        <v>397</v>
      </c>
      <c r="D177" s="204"/>
      <c r="E177" s="177">
        <v>10</v>
      </c>
      <c r="F177" s="461">
        <v>0.95</v>
      </c>
      <c r="G177" s="461">
        <v>1.97</v>
      </c>
      <c r="H177" s="462">
        <v>0.90355329949238583</v>
      </c>
      <c r="I177" s="462">
        <v>0.90355329949238583</v>
      </c>
      <c r="J177" s="473">
        <v>177600</v>
      </c>
      <c r="K177" s="467"/>
      <c r="L177" s="461">
        <v>17.8</v>
      </c>
      <c r="M177" s="461">
        <v>19.7</v>
      </c>
      <c r="O177" s="204"/>
      <c r="P177" s="169"/>
      <c r="Q177" s="205"/>
      <c r="R177" s="205"/>
      <c r="S177" s="205"/>
      <c r="T177" s="206"/>
      <c r="U177" s="206"/>
      <c r="W177" s="324"/>
      <c r="X177" s="329"/>
      <c r="Y177" s="324"/>
      <c r="Z177" s="324"/>
      <c r="AA177" s="324"/>
      <c r="AB177" s="324"/>
      <c r="AC177" s="324"/>
      <c r="AE177" s="353"/>
      <c r="AF177" s="354"/>
      <c r="AG177" s="355"/>
      <c r="AH177" s="355"/>
      <c r="AI177" s="355"/>
      <c r="AJ177" s="356"/>
      <c r="AK177" s="355"/>
      <c r="AM177" s="86"/>
      <c r="AN177" s="86"/>
      <c r="AO177" s="380"/>
      <c r="AP177" s="380"/>
      <c r="AQ177" s="380"/>
      <c r="AR177" s="393"/>
      <c r="AS177" s="380"/>
      <c r="AT177" s="86" t="s">
        <v>842</v>
      </c>
    </row>
    <row r="178" spans="1:46" s="6" customFormat="1" ht="15.75" customHeight="1">
      <c r="A178" s="477" t="s">
        <v>1071</v>
      </c>
      <c r="B178" s="204" t="s">
        <v>657</v>
      </c>
      <c r="C178" s="204" t="s">
        <v>37</v>
      </c>
      <c r="D178" s="204"/>
      <c r="E178" s="177">
        <v>0</v>
      </c>
      <c r="F178" s="461">
        <v>0</v>
      </c>
      <c r="G178" s="461"/>
      <c r="H178" s="462">
        <v>0</v>
      </c>
      <c r="I178" s="462"/>
      <c r="J178" s="473">
        <v>164600</v>
      </c>
      <c r="K178" s="467"/>
      <c r="L178" s="461"/>
      <c r="M178" s="461"/>
      <c r="O178" s="204"/>
      <c r="P178" s="169"/>
      <c r="Q178" s="205"/>
      <c r="R178" s="205"/>
      <c r="S178" s="205"/>
      <c r="T178" s="206"/>
      <c r="U178" s="206"/>
      <c r="W178" s="324"/>
      <c r="X178" s="325"/>
      <c r="Y178" s="326"/>
      <c r="Z178" s="326"/>
      <c r="AA178" s="326"/>
      <c r="AB178" s="327"/>
      <c r="AC178" s="327"/>
      <c r="AE178" s="353"/>
      <c r="AF178" s="354"/>
      <c r="AG178" s="355"/>
      <c r="AH178" s="355"/>
      <c r="AI178" s="355"/>
      <c r="AJ178" s="356"/>
      <c r="AK178" s="355"/>
      <c r="AM178" s="86"/>
      <c r="AN178" s="86"/>
      <c r="AO178" s="380"/>
      <c r="AP178" s="380"/>
      <c r="AQ178" s="380"/>
      <c r="AR178" s="393"/>
      <c r="AS178" s="380"/>
      <c r="AT178" s="86" t="s">
        <v>298</v>
      </c>
    </row>
    <row r="179" spans="1:46" s="6" customFormat="1">
      <c r="A179" s="477" t="s">
        <v>719</v>
      </c>
      <c r="B179" s="204" t="s">
        <v>82</v>
      </c>
      <c r="C179" s="204" t="s">
        <v>3</v>
      </c>
      <c r="D179" s="204" t="s">
        <v>6</v>
      </c>
      <c r="E179" s="465">
        <v>17</v>
      </c>
      <c r="F179" s="461">
        <v>47.352941176470587</v>
      </c>
      <c r="G179" s="461">
        <v>74.941176470588232</v>
      </c>
      <c r="H179" s="462">
        <v>0.63186813186813184</v>
      </c>
      <c r="I179" s="462">
        <v>0.5140449438202247</v>
      </c>
      <c r="J179" s="473">
        <v>420300</v>
      </c>
      <c r="K179" s="270"/>
      <c r="L179" s="461">
        <v>36.6</v>
      </c>
      <c r="M179" s="461">
        <v>71.2</v>
      </c>
      <c r="O179" s="204"/>
      <c r="P179" s="169"/>
      <c r="Q179" s="205"/>
      <c r="R179" s="205"/>
      <c r="S179" s="205"/>
      <c r="T179" s="206"/>
      <c r="U179" s="206"/>
      <c r="W179" s="324"/>
      <c r="X179" s="325"/>
      <c r="Y179" s="326"/>
      <c r="Z179" s="326"/>
      <c r="AA179" s="326"/>
      <c r="AB179" s="327"/>
      <c r="AC179" s="327"/>
      <c r="AE179" s="353"/>
      <c r="AF179" s="354"/>
      <c r="AG179" s="355"/>
      <c r="AH179" s="355"/>
      <c r="AI179" s="355"/>
      <c r="AJ179" s="356"/>
      <c r="AK179" s="355"/>
      <c r="AM179" s="86"/>
      <c r="AN179" s="86"/>
      <c r="AO179" s="380"/>
      <c r="AP179" s="380"/>
      <c r="AQ179" s="380"/>
      <c r="AR179" s="393"/>
      <c r="AS179" s="380"/>
      <c r="AT179" s="86" t="s">
        <v>267</v>
      </c>
    </row>
    <row r="180" spans="1:46" s="6" customFormat="1">
      <c r="A180" s="477" t="s">
        <v>1072</v>
      </c>
      <c r="B180" s="204" t="s">
        <v>28</v>
      </c>
      <c r="C180" s="204" t="s">
        <v>37</v>
      </c>
      <c r="D180" s="204" t="s">
        <v>397</v>
      </c>
      <c r="E180" s="177">
        <v>0</v>
      </c>
      <c r="F180" s="461">
        <v>0</v>
      </c>
      <c r="G180" s="461"/>
      <c r="H180" s="462">
        <v>0</v>
      </c>
      <c r="I180" s="462"/>
      <c r="J180" s="473">
        <v>164600</v>
      </c>
      <c r="K180" s="270"/>
      <c r="L180" s="461"/>
      <c r="M180" s="461"/>
      <c r="O180" s="204"/>
      <c r="P180" s="169"/>
      <c r="Q180" s="205"/>
      <c r="R180" s="205"/>
      <c r="S180" s="205"/>
      <c r="T180" s="206"/>
      <c r="U180" s="206"/>
      <c r="W180" s="324"/>
      <c r="X180" s="329"/>
      <c r="Y180" s="324"/>
      <c r="Z180" s="324"/>
      <c r="AA180" s="324"/>
      <c r="AB180" s="324"/>
      <c r="AC180" s="324"/>
      <c r="AE180" s="353"/>
      <c r="AF180" s="354"/>
      <c r="AG180" s="355"/>
      <c r="AH180" s="355"/>
      <c r="AI180" s="355"/>
      <c r="AJ180" s="356"/>
      <c r="AK180" s="355"/>
      <c r="AM180" s="86"/>
      <c r="AN180" s="86"/>
      <c r="AO180" s="380"/>
      <c r="AP180" s="380"/>
      <c r="AQ180" s="380"/>
      <c r="AR180" s="393"/>
      <c r="AS180" s="380"/>
      <c r="AT180" s="86" t="s">
        <v>231</v>
      </c>
    </row>
    <row r="181" spans="1:46" s="6" customFormat="1" ht="15.6">
      <c r="A181" s="477" t="s">
        <v>282</v>
      </c>
      <c r="B181" s="204" t="s">
        <v>28</v>
      </c>
      <c r="C181" s="204" t="s">
        <v>8</v>
      </c>
      <c r="D181" s="204" t="s">
        <v>14</v>
      </c>
      <c r="E181" s="465">
        <v>21</v>
      </c>
      <c r="F181" s="461">
        <v>31.666666666666668</v>
      </c>
      <c r="G181" s="461">
        <v>30</v>
      </c>
      <c r="H181" s="462">
        <v>1.0555555555555556</v>
      </c>
      <c r="I181" s="462">
        <v>0.98940397350993381</v>
      </c>
      <c r="J181" s="473">
        <v>281000</v>
      </c>
      <c r="K181" s="466"/>
      <c r="L181" s="461">
        <v>32.478260869565219</v>
      </c>
      <c r="M181" s="461">
        <v>32.826086956521742</v>
      </c>
      <c r="O181" s="204"/>
      <c r="P181" s="169"/>
      <c r="Q181" s="205"/>
      <c r="R181" s="205"/>
      <c r="S181" s="205"/>
      <c r="T181" s="206"/>
      <c r="U181" s="206"/>
      <c r="W181" s="324"/>
      <c r="X181" s="325"/>
      <c r="Y181" s="326"/>
      <c r="Z181" s="326"/>
      <c r="AA181" s="326"/>
      <c r="AB181" s="327"/>
      <c r="AC181" s="327"/>
      <c r="AE181" s="353"/>
      <c r="AF181" s="354"/>
      <c r="AG181" s="355"/>
      <c r="AH181" s="355"/>
      <c r="AI181" s="355"/>
      <c r="AJ181" s="356"/>
      <c r="AK181" s="355"/>
      <c r="AM181" s="86"/>
      <c r="AN181" s="86"/>
      <c r="AO181" s="380"/>
      <c r="AP181" s="380"/>
      <c r="AQ181" s="380"/>
      <c r="AR181" s="393"/>
      <c r="AS181" s="380"/>
      <c r="AT181" s="86" t="s">
        <v>361</v>
      </c>
    </row>
    <row r="182" spans="1:46" s="6" customFormat="1" ht="15.6">
      <c r="A182" s="477" t="s">
        <v>477</v>
      </c>
      <c r="B182" s="204" t="s">
        <v>24</v>
      </c>
      <c r="C182" s="204" t="s">
        <v>6</v>
      </c>
      <c r="D182" s="204"/>
      <c r="E182" s="177">
        <v>0</v>
      </c>
      <c r="F182" s="461">
        <v>0</v>
      </c>
      <c r="G182" s="461"/>
      <c r="H182" s="462">
        <v>0</v>
      </c>
      <c r="I182" s="462">
        <v>0</v>
      </c>
      <c r="J182" s="473">
        <v>164600</v>
      </c>
      <c r="K182" s="466"/>
      <c r="L182" s="461">
        <v>0</v>
      </c>
      <c r="M182" s="461" t="s">
        <v>693</v>
      </c>
      <c r="O182" s="204"/>
      <c r="P182" s="169"/>
      <c r="Q182" s="205"/>
      <c r="R182" s="205"/>
      <c r="S182" s="205"/>
      <c r="T182" s="206"/>
      <c r="U182" s="206"/>
      <c r="W182" s="324"/>
      <c r="X182" s="325"/>
      <c r="Y182" s="326"/>
      <c r="Z182" s="326"/>
      <c r="AA182" s="326"/>
      <c r="AB182" s="327"/>
      <c r="AC182" s="327"/>
      <c r="AE182" s="353"/>
      <c r="AF182" s="354"/>
      <c r="AG182" s="355"/>
      <c r="AH182" s="355"/>
      <c r="AI182" s="355"/>
      <c r="AJ182" s="356"/>
      <c r="AK182" s="355"/>
      <c r="AM182" s="86"/>
      <c r="AN182" s="86"/>
      <c r="AO182" s="380"/>
      <c r="AP182" s="380"/>
      <c r="AQ182" s="380"/>
      <c r="AR182" s="393"/>
      <c r="AS182" s="380"/>
      <c r="AT182" s="86" t="s">
        <v>206</v>
      </c>
    </row>
    <row r="183" spans="1:46" s="6" customFormat="1" ht="15.6">
      <c r="A183" s="477" t="s">
        <v>423</v>
      </c>
      <c r="B183" s="204" t="s">
        <v>53</v>
      </c>
      <c r="C183" s="204" t="s">
        <v>8</v>
      </c>
      <c r="D183" s="204" t="s">
        <v>14</v>
      </c>
      <c r="E183" s="465">
        <v>23</v>
      </c>
      <c r="F183" s="461">
        <v>57.869565217391305</v>
      </c>
      <c r="G183" s="461">
        <v>58.217391304347828</v>
      </c>
      <c r="H183" s="462">
        <v>0.99402539208364449</v>
      </c>
      <c r="I183" s="462">
        <v>0.92682926829268297</v>
      </c>
      <c r="J183" s="473">
        <v>513600</v>
      </c>
      <c r="K183" s="466"/>
      <c r="L183" s="461">
        <v>45.6</v>
      </c>
      <c r="M183" s="461">
        <v>49.199999999999996</v>
      </c>
      <c r="O183" s="204"/>
      <c r="P183" s="169"/>
      <c r="Q183" s="205"/>
      <c r="R183" s="205"/>
      <c r="S183" s="205"/>
      <c r="T183" s="206"/>
      <c r="U183" s="206"/>
      <c r="W183" s="324"/>
      <c r="X183" s="329"/>
      <c r="Y183" s="324"/>
      <c r="Z183" s="324"/>
      <c r="AA183" s="324"/>
      <c r="AB183" s="324"/>
      <c r="AC183" s="324"/>
      <c r="AE183" s="353"/>
      <c r="AF183" s="354"/>
      <c r="AG183" s="355"/>
      <c r="AH183" s="355"/>
      <c r="AI183" s="355"/>
      <c r="AJ183" s="356"/>
      <c r="AK183" s="355"/>
      <c r="AM183" s="86"/>
      <c r="AN183" s="86"/>
      <c r="AO183" s="380"/>
      <c r="AP183" s="380"/>
      <c r="AQ183" s="380"/>
      <c r="AR183" s="393"/>
      <c r="AS183" s="380"/>
      <c r="AT183" s="86" t="s">
        <v>719</v>
      </c>
    </row>
    <row r="184" spans="1:46" s="6" customFormat="1" ht="15.6">
      <c r="A184" s="477" t="s">
        <v>251</v>
      </c>
      <c r="B184" s="204" t="s">
        <v>105</v>
      </c>
      <c r="C184" s="204" t="s">
        <v>6</v>
      </c>
      <c r="D184" s="204" t="s">
        <v>3</v>
      </c>
      <c r="E184" s="465">
        <v>9</v>
      </c>
      <c r="F184" s="461">
        <v>31.444444444444443</v>
      </c>
      <c r="G184" s="461">
        <v>56.444444444444443</v>
      </c>
      <c r="H184" s="462">
        <v>0.55708661417322836</v>
      </c>
      <c r="I184" s="462">
        <v>0.60688836104513066</v>
      </c>
      <c r="J184" s="473">
        <v>279100</v>
      </c>
      <c r="K184" s="466"/>
      <c r="L184" s="461">
        <v>46.454545454545453</v>
      </c>
      <c r="M184" s="461">
        <v>76.545454545454547</v>
      </c>
      <c r="O184" s="204"/>
      <c r="P184" s="169"/>
      <c r="Q184" s="205"/>
      <c r="R184" s="205"/>
      <c r="S184" s="205"/>
      <c r="T184" s="206"/>
      <c r="U184" s="206"/>
      <c r="W184" s="324"/>
      <c r="X184" s="329"/>
      <c r="Y184" s="324"/>
      <c r="Z184" s="324"/>
      <c r="AA184" s="324"/>
      <c r="AB184" s="324"/>
      <c r="AC184" s="324"/>
      <c r="AE184" s="353"/>
      <c r="AF184" s="354"/>
      <c r="AG184" s="355"/>
      <c r="AH184" s="355"/>
      <c r="AI184" s="355"/>
      <c r="AJ184" s="356"/>
      <c r="AK184" s="355"/>
      <c r="AM184" s="86"/>
      <c r="AN184" s="86"/>
      <c r="AO184" s="380"/>
      <c r="AP184" s="380"/>
      <c r="AQ184" s="380"/>
      <c r="AR184" s="393"/>
      <c r="AS184" s="380"/>
      <c r="AT184" s="86" t="s">
        <v>282</v>
      </c>
    </row>
    <row r="185" spans="1:46" s="6" customFormat="1" ht="15.6">
      <c r="A185" s="477" t="s">
        <v>1073</v>
      </c>
      <c r="B185" s="204" t="s">
        <v>105</v>
      </c>
      <c r="C185" s="204" t="s">
        <v>37</v>
      </c>
      <c r="D185" s="204" t="s">
        <v>1045</v>
      </c>
      <c r="E185" s="465">
        <v>13</v>
      </c>
      <c r="F185" s="461">
        <v>27</v>
      </c>
      <c r="G185" s="461">
        <v>51.153846153846153</v>
      </c>
      <c r="H185" s="462">
        <v>0.52781954887218041</v>
      </c>
      <c r="I185" s="462">
        <v>0.67901234567901236</v>
      </c>
      <c r="J185" s="473">
        <v>239600</v>
      </c>
      <c r="K185" s="466"/>
      <c r="L185" s="461">
        <v>27.5</v>
      </c>
      <c r="M185" s="461">
        <v>40.5</v>
      </c>
      <c r="O185" s="204"/>
      <c r="P185" s="169"/>
      <c r="Q185" s="205"/>
      <c r="R185" s="205"/>
      <c r="S185" s="205"/>
      <c r="T185" s="206"/>
      <c r="U185" s="206"/>
      <c r="W185" s="324"/>
      <c r="X185" s="325"/>
      <c r="Y185" s="326"/>
      <c r="Z185" s="326"/>
      <c r="AA185" s="326"/>
      <c r="AB185" s="327"/>
      <c r="AC185" s="327"/>
      <c r="AE185" s="353"/>
      <c r="AF185" s="354"/>
      <c r="AG185" s="355"/>
      <c r="AH185" s="355"/>
      <c r="AI185" s="355"/>
      <c r="AJ185" s="356"/>
      <c r="AK185" s="355"/>
      <c r="AM185" s="86"/>
      <c r="AN185" s="86"/>
      <c r="AO185" s="380"/>
      <c r="AP185" s="380"/>
      <c r="AQ185" s="380"/>
      <c r="AR185" s="393"/>
      <c r="AS185" s="380"/>
      <c r="AT185" s="86" t="s">
        <v>477</v>
      </c>
    </row>
    <row r="186" spans="1:46" s="6" customFormat="1" ht="15.6">
      <c r="A186" s="477" t="s">
        <v>1074</v>
      </c>
      <c r="B186" s="204" t="s">
        <v>106</v>
      </c>
      <c r="C186" s="204" t="s">
        <v>14</v>
      </c>
      <c r="D186" s="204"/>
      <c r="E186" s="465">
        <v>1</v>
      </c>
      <c r="F186" s="461">
        <v>26</v>
      </c>
      <c r="G186" s="461">
        <v>52</v>
      </c>
      <c r="H186" s="462">
        <v>0.5</v>
      </c>
      <c r="I186" s="462"/>
      <c r="J186" s="473">
        <v>192800</v>
      </c>
      <c r="K186" s="466"/>
      <c r="L186" s="461"/>
      <c r="M186" s="461"/>
      <c r="O186" s="204"/>
      <c r="P186" s="169"/>
      <c r="Q186" s="205"/>
      <c r="R186" s="205"/>
      <c r="S186" s="205"/>
      <c r="T186" s="206"/>
      <c r="U186" s="206"/>
      <c r="W186" s="324"/>
      <c r="X186" s="329"/>
      <c r="Y186" s="324"/>
      <c r="Z186" s="324"/>
      <c r="AA186" s="324"/>
      <c r="AB186" s="324"/>
      <c r="AC186" s="324"/>
      <c r="AE186" s="353"/>
      <c r="AF186" s="354"/>
      <c r="AG186" s="355"/>
      <c r="AH186" s="355"/>
      <c r="AI186" s="355"/>
      <c r="AJ186" s="356"/>
      <c r="AK186" s="355"/>
      <c r="AM186" s="86"/>
      <c r="AN186" s="86"/>
      <c r="AO186" s="380"/>
      <c r="AP186" s="380"/>
      <c r="AQ186" s="380"/>
      <c r="AR186" s="393"/>
      <c r="AS186" s="380"/>
      <c r="AT186" s="86" t="s">
        <v>423</v>
      </c>
    </row>
    <row r="187" spans="1:46" s="6" customFormat="1" ht="15.6">
      <c r="A187" s="477" t="s">
        <v>1075</v>
      </c>
      <c r="B187" s="204" t="s">
        <v>657</v>
      </c>
      <c r="C187" s="204" t="s">
        <v>6</v>
      </c>
      <c r="D187" s="204"/>
      <c r="E187" s="465"/>
      <c r="F187" s="461"/>
      <c r="G187" s="461"/>
      <c r="H187" s="462"/>
      <c r="I187" s="462"/>
      <c r="J187" s="473">
        <v>164600</v>
      </c>
      <c r="K187" s="466"/>
      <c r="L187" s="461"/>
      <c r="M187" s="461"/>
      <c r="O187" s="204"/>
      <c r="P187" s="169"/>
      <c r="Q187" s="205"/>
      <c r="R187" s="205"/>
      <c r="S187" s="205"/>
      <c r="T187" s="206"/>
      <c r="U187" s="206"/>
      <c r="W187" s="324"/>
      <c r="X187" s="329"/>
      <c r="Y187" s="324"/>
      <c r="Z187" s="324"/>
      <c r="AA187" s="324"/>
      <c r="AB187" s="324"/>
      <c r="AC187" s="324"/>
      <c r="AE187" s="353"/>
      <c r="AF187" s="354"/>
      <c r="AG187" s="355"/>
      <c r="AH187" s="355"/>
      <c r="AI187" s="355"/>
      <c r="AJ187" s="356"/>
      <c r="AK187" s="355"/>
      <c r="AM187" s="86"/>
      <c r="AN187" s="86"/>
      <c r="AO187" s="380"/>
      <c r="AP187" s="380"/>
      <c r="AQ187" s="380"/>
      <c r="AR187" s="393"/>
      <c r="AS187" s="380"/>
      <c r="AT187" s="86" t="s">
        <v>251</v>
      </c>
    </row>
    <row r="188" spans="1:46" s="6" customFormat="1" ht="15.6">
      <c r="A188" s="477" t="s">
        <v>67</v>
      </c>
      <c r="B188" s="204" t="s">
        <v>53</v>
      </c>
      <c r="C188" s="204" t="s">
        <v>14</v>
      </c>
      <c r="D188" s="204"/>
      <c r="E188" s="465">
        <v>4</v>
      </c>
      <c r="F188" s="461">
        <v>22.25</v>
      </c>
      <c r="G188" s="461">
        <v>31</v>
      </c>
      <c r="H188" s="462">
        <v>0.717741935483871</v>
      </c>
      <c r="I188" s="462">
        <v>0</v>
      </c>
      <c r="J188" s="473">
        <v>197500</v>
      </c>
      <c r="K188" s="466"/>
      <c r="L188" s="461">
        <v>0</v>
      </c>
      <c r="M188" s="461" t="s">
        <v>693</v>
      </c>
      <c r="O188" s="204"/>
      <c r="P188" s="169"/>
      <c r="Q188" s="205"/>
      <c r="R188" s="205"/>
      <c r="S188" s="205"/>
      <c r="T188" s="206"/>
      <c r="U188" s="206"/>
      <c r="W188" s="324"/>
      <c r="X188" s="325"/>
      <c r="Y188" s="326"/>
      <c r="Z188" s="326"/>
      <c r="AA188" s="326"/>
      <c r="AB188" s="327"/>
      <c r="AC188" s="327"/>
      <c r="AE188" s="353"/>
      <c r="AF188" s="354"/>
      <c r="AG188" s="355"/>
      <c r="AH188" s="355"/>
      <c r="AI188" s="355"/>
      <c r="AJ188" s="356"/>
      <c r="AK188" s="355"/>
      <c r="AM188" s="86"/>
      <c r="AN188" s="86"/>
      <c r="AO188" s="380"/>
      <c r="AP188" s="380"/>
      <c r="AQ188" s="380"/>
      <c r="AR188" s="393"/>
      <c r="AS188" s="380"/>
      <c r="AT188" s="86" t="s">
        <v>629</v>
      </c>
    </row>
    <row r="189" spans="1:46" s="6" customFormat="1" ht="18.75" customHeight="1">
      <c r="A189" s="477" t="s">
        <v>220</v>
      </c>
      <c r="B189" s="204" t="s">
        <v>22</v>
      </c>
      <c r="C189" s="204" t="s">
        <v>397</v>
      </c>
      <c r="D189" s="204"/>
      <c r="E189" s="465">
        <v>23</v>
      </c>
      <c r="F189" s="461">
        <v>54.260869565217391</v>
      </c>
      <c r="G189" s="461">
        <v>77.043478260869563</v>
      </c>
      <c r="H189" s="462">
        <v>0.70428893905191869</v>
      </c>
      <c r="I189" s="462">
        <v>0.86506024096385548</v>
      </c>
      <c r="J189" s="473">
        <v>481600</v>
      </c>
      <c r="K189" s="270"/>
      <c r="L189" s="461">
        <v>62.434782608695649</v>
      </c>
      <c r="M189" s="461">
        <v>72.173913043478251</v>
      </c>
      <c r="O189" s="204"/>
      <c r="P189" s="169"/>
      <c r="Q189" s="205"/>
      <c r="R189" s="205"/>
      <c r="S189" s="205"/>
      <c r="T189" s="206"/>
      <c r="U189" s="206"/>
      <c r="W189" s="324"/>
      <c r="X189" s="329"/>
      <c r="Y189" s="324"/>
      <c r="Z189" s="324"/>
      <c r="AA189" s="324"/>
      <c r="AB189" s="324"/>
      <c r="AC189" s="324"/>
      <c r="AE189" s="353"/>
      <c r="AF189" s="354"/>
      <c r="AG189" s="355"/>
      <c r="AH189" s="355"/>
      <c r="AI189" s="355"/>
      <c r="AJ189" s="356"/>
      <c r="AK189" s="355"/>
      <c r="AM189" s="86"/>
      <c r="AN189" s="86"/>
      <c r="AO189" s="380"/>
      <c r="AP189" s="380"/>
      <c r="AQ189" s="380"/>
      <c r="AR189" s="393"/>
      <c r="AS189" s="380"/>
      <c r="AT189" s="86" t="s">
        <v>720</v>
      </c>
    </row>
    <row r="190" spans="1:46" s="6" customFormat="1">
      <c r="A190" s="477" t="s">
        <v>36</v>
      </c>
      <c r="B190" s="475" t="s">
        <v>55</v>
      </c>
      <c r="C190" s="204" t="s">
        <v>37</v>
      </c>
      <c r="D190" s="204"/>
      <c r="E190" s="465">
        <v>17</v>
      </c>
      <c r="F190" s="461">
        <v>38.882352941176471</v>
      </c>
      <c r="G190" s="461">
        <v>79.411764705882348</v>
      </c>
      <c r="H190" s="462">
        <v>0.48962962962962964</v>
      </c>
      <c r="I190" s="462">
        <v>0.47945945945945945</v>
      </c>
      <c r="J190" s="473">
        <v>345100</v>
      </c>
      <c r="K190" s="467"/>
      <c r="L190" s="461">
        <v>38.565217391304351</v>
      </c>
      <c r="M190" s="461">
        <v>80.434782608695656</v>
      </c>
      <c r="O190" s="204"/>
      <c r="P190" s="169"/>
      <c r="Q190" s="205"/>
      <c r="R190" s="205"/>
      <c r="S190" s="205"/>
      <c r="T190" s="206"/>
      <c r="U190" s="206"/>
      <c r="W190" s="324"/>
      <c r="X190" s="329"/>
      <c r="Y190" s="324"/>
      <c r="Z190" s="324"/>
      <c r="AA190" s="324"/>
      <c r="AB190" s="324"/>
      <c r="AC190" s="324"/>
      <c r="AE190" s="353"/>
      <c r="AF190" s="354"/>
      <c r="AG190" s="355"/>
      <c r="AH190" s="355"/>
      <c r="AI190" s="355"/>
      <c r="AJ190" s="356"/>
      <c r="AK190" s="355"/>
      <c r="AM190" s="86"/>
      <c r="AN190" s="86"/>
      <c r="AO190" s="380"/>
      <c r="AP190" s="380"/>
      <c r="AQ190" s="380"/>
      <c r="AR190" s="393"/>
      <c r="AS190" s="380"/>
      <c r="AT190" s="86" t="s">
        <v>67</v>
      </c>
    </row>
    <row r="191" spans="1:46" s="6" customFormat="1" ht="15.75" customHeight="1">
      <c r="A191" s="477" t="s">
        <v>338</v>
      </c>
      <c r="B191" s="204" t="s">
        <v>82</v>
      </c>
      <c r="C191" s="204" t="s">
        <v>6</v>
      </c>
      <c r="D191" s="204"/>
      <c r="E191" s="465">
        <v>13</v>
      </c>
      <c r="F191" s="461">
        <v>29.076923076923077</v>
      </c>
      <c r="G191" s="461">
        <v>76.15384615384616</v>
      </c>
      <c r="H191" s="462">
        <v>0.38181818181818183</v>
      </c>
      <c r="I191" s="462">
        <v>0.4659031754294638</v>
      </c>
      <c r="J191" s="473">
        <v>258100</v>
      </c>
      <c r="K191" s="270"/>
      <c r="L191" s="461">
        <v>37.291666666666664</v>
      </c>
      <c r="M191" s="461">
        <v>80.041666666666671</v>
      </c>
      <c r="O191" s="204"/>
      <c r="P191" s="169"/>
      <c r="Q191" s="205"/>
      <c r="R191" s="205"/>
      <c r="S191" s="205"/>
      <c r="T191" s="206"/>
      <c r="U191" s="206"/>
      <c r="W191" s="324"/>
      <c r="X191" s="329"/>
      <c r="Y191" s="324"/>
      <c r="Z191" s="324"/>
      <c r="AA191" s="324"/>
      <c r="AB191" s="324"/>
      <c r="AC191" s="324"/>
      <c r="AE191" s="353"/>
      <c r="AF191" s="354"/>
      <c r="AG191" s="355"/>
      <c r="AH191" s="355"/>
      <c r="AI191" s="355"/>
      <c r="AJ191" s="356"/>
      <c r="AK191" s="355"/>
      <c r="AM191" s="86"/>
      <c r="AN191" s="86"/>
      <c r="AO191" s="380"/>
      <c r="AP191" s="380"/>
      <c r="AQ191" s="380"/>
      <c r="AR191" s="393"/>
      <c r="AS191" s="380"/>
      <c r="AT191" s="86" t="s">
        <v>220</v>
      </c>
    </row>
    <row r="192" spans="1:46" s="6" customFormat="1" ht="15.6">
      <c r="A192" s="477" t="s">
        <v>356</v>
      </c>
      <c r="B192" s="204" t="s">
        <v>23</v>
      </c>
      <c r="C192" s="204" t="s">
        <v>8</v>
      </c>
      <c r="D192" s="204"/>
      <c r="E192" s="465">
        <v>19</v>
      </c>
      <c r="F192" s="461">
        <v>54.210526315789473</v>
      </c>
      <c r="G192" s="461">
        <v>79.421052631578945</v>
      </c>
      <c r="H192" s="462">
        <v>0.68257123923127905</v>
      </c>
      <c r="I192" s="462">
        <v>0.62728249194414609</v>
      </c>
      <c r="J192" s="473">
        <v>481100</v>
      </c>
      <c r="K192" s="466"/>
      <c r="L192" s="461">
        <v>50.782608695652172</v>
      </c>
      <c r="M192" s="461">
        <v>80.956521739130437</v>
      </c>
      <c r="O192" s="204"/>
      <c r="P192" s="169"/>
      <c r="Q192" s="205"/>
      <c r="R192" s="205"/>
      <c r="S192" s="205"/>
      <c r="T192" s="206"/>
      <c r="U192" s="206"/>
      <c r="W192" s="324"/>
      <c r="X192" s="329"/>
      <c r="Y192" s="324"/>
      <c r="Z192" s="324"/>
      <c r="AA192" s="324"/>
      <c r="AB192" s="324"/>
      <c r="AC192" s="324"/>
      <c r="AE192" s="353"/>
      <c r="AF192" s="354"/>
      <c r="AG192" s="355"/>
      <c r="AH192" s="355"/>
      <c r="AI192" s="355"/>
      <c r="AJ192" s="356"/>
      <c r="AK192" s="355"/>
      <c r="AM192" s="86"/>
      <c r="AN192" s="86"/>
      <c r="AO192" s="380"/>
      <c r="AP192" s="380"/>
      <c r="AQ192" s="380"/>
      <c r="AR192" s="393"/>
      <c r="AS192" s="380"/>
      <c r="AT192" s="86" t="s">
        <v>36</v>
      </c>
    </row>
    <row r="193" spans="1:46" s="6" customFormat="1" ht="15.6">
      <c r="A193" s="477" t="s">
        <v>616</v>
      </c>
      <c r="B193" s="204" t="s">
        <v>31</v>
      </c>
      <c r="C193" s="204" t="s">
        <v>6</v>
      </c>
      <c r="D193" s="204"/>
      <c r="E193" s="465">
        <v>12</v>
      </c>
      <c r="F193" s="461">
        <v>47.416666666666664</v>
      </c>
      <c r="G193" s="461">
        <v>74.083333333333329</v>
      </c>
      <c r="H193" s="462">
        <v>0.64004499437570306</v>
      </c>
      <c r="I193" s="462">
        <v>0.62188612099644125</v>
      </c>
      <c r="J193" s="473">
        <v>420800</v>
      </c>
      <c r="K193" s="466"/>
      <c r="L193" s="461">
        <v>49.928571428571431</v>
      </c>
      <c r="M193" s="461">
        <v>80.285714285714292</v>
      </c>
      <c r="O193" s="204"/>
      <c r="P193" s="169"/>
      <c r="Q193" s="205"/>
      <c r="R193" s="205"/>
      <c r="S193" s="205"/>
      <c r="T193" s="206"/>
      <c r="U193" s="206"/>
      <c r="W193" s="324"/>
      <c r="X193" s="329"/>
      <c r="Y193" s="324"/>
      <c r="Z193" s="324"/>
      <c r="AA193" s="324"/>
      <c r="AB193" s="324"/>
      <c r="AC193" s="324"/>
      <c r="AE193" s="353"/>
      <c r="AF193" s="354"/>
      <c r="AG193" s="355"/>
      <c r="AH193" s="355"/>
      <c r="AI193" s="355"/>
      <c r="AJ193" s="356"/>
      <c r="AK193" s="355"/>
      <c r="AM193" s="86"/>
      <c r="AN193" s="86"/>
      <c r="AO193" s="380"/>
      <c r="AP193" s="380"/>
      <c r="AQ193" s="380"/>
      <c r="AR193" s="393"/>
      <c r="AS193" s="380"/>
      <c r="AT193" s="86" t="s">
        <v>338</v>
      </c>
    </row>
    <row r="194" spans="1:46" s="6" customFormat="1" ht="15.6">
      <c r="A194" s="477" t="s">
        <v>283</v>
      </c>
      <c r="B194" s="204" t="s">
        <v>55</v>
      </c>
      <c r="C194" s="204" t="s">
        <v>3</v>
      </c>
      <c r="D194" s="204" t="s">
        <v>6</v>
      </c>
      <c r="E194" s="465">
        <v>21</v>
      </c>
      <c r="F194" s="461">
        <v>50.857142857142854</v>
      </c>
      <c r="G194" s="461">
        <v>80</v>
      </c>
      <c r="H194" s="462">
        <v>0.63571428571428568</v>
      </c>
      <c r="I194" s="462">
        <v>0.61878754778809397</v>
      </c>
      <c r="J194" s="473">
        <v>451400</v>
      </c>
      <c r="K194" s="466"/>
      <c r="L194" s="461">
        <v>49.260869565217391</v>
      </c>
      <c r="M194" s="461">
        <v>79.608695652173907</v>
      </c>
      <c r="O194" s="204"/>
      <c r="P194" s="169"/>
      <c r="Q194" s="205"/>
      <c r="R194" s="205"/>
      <c r="S194" s="205"/>
      <c r="T194" s="206"/>
      <c r="U194" s="206"/>
      <c r="W194" s="324"/>
      <c r="X194" s="329"/>
      <c r="Y194" s="324"/>
      <c r="Z194" s="324"/>
      <c r="AA194" s="324"/>
      <c r="AB194" s="324"/>
      <c r="AC194" s="324"/>
      <c r="AE194" s="353"/>
      <c r="AF194" s="354"/>
      <c r="AG194" s="355"/>
      <c r="AH194" s="355"/>
      <c r="AI194" s="355"/>
      <c r="AJ194" s="356"/>
      <c r="AK194" s="355"/>
      <c r="AM194" s="86"/>
      <c r="AN194" s="86"/>
      <c r="AO194" s="380"/>
      <c r="AP194" s="380"/>
      <c r="AQ194" s="380"/>
      <c r="AR194" s="393"/>
      <c r="AS194" s="380"/>
      <c r="AT194" s="86" t="s">
        <v>356</v>
      </c>
    </row>
    <row r="195" spans="1:46" s="6" customFormat="1">
      <c r="A195" s="477" t="s">
        <v>116</v>
      </c>
      <c r="B195" s="204" t="s">
        <v>31</v>
      </c>
      <c r="C195" s="204" t="s">
        <v>3</v>
      </c>
      <c r="D195" s="204" t="s">
        <v>6</v>
      </c>
      <c r="E195" s="465">
        <v>18</v>
      </c>
      <c r="F195" s="461">
        <v>58.944444444444443</v>
      </c>
      <c r="G195" s="461">
        <v>79.5</v>
      </c>
      <c r="H195" s="462">
        <v>0.74143955276030749</v>
      </c>
      <c r="I195" s="462">
        <v>0.62927981109799291</v>
      </c>
      <c r="J195" s="473">
        <v>523100</v>
      </c>
      <c r="K195" s="270"/>
      <c r="L195" s="461">
        <v>50.761904761904759</v>
      </c>
      <c r="M195" s="461">
        <v>80.666666666666657</v>
      </c>
      <c r="O195" s="204"/>
      <c r="P195" s="169"/>
      <c r="Q195" s="205"/>
      <c r="R195" s="205"/>
      <c r="S195" s="205"/>
      <c r="T195" s="206"/>
      <c r="U195" s="206"/>
      <c r="W195" s="324"/>
      <c r="X195" s="329"/>
      <c r="Y195" s="324"/>
      <c r="Z195" s="324"/>
      <c r="AA195" s="324"/>
      <c r="AB195" s="324"/>
      <c r="AC195" s="324"/>
      <c r="AE195" s="353"/>
      <c r="AF195" s="354"/>
      <c r="AG195" s="355"/>
      <c r="AH195" s="355"/>
      <c r="AI195" s="355"/>
      <c r="AJ195" s="356"/>
      <c r="AK195" s="355"/>
      <c r="AM195" s="86"/>
      <c r="AN195" s="86"/>
      <c r="AO195" s="380"/>
      <c r="AP195" s="380"/>
      <c r="AQ195" s="380"/>
      <c r="AR195" s="393"/>
      <c r="AS195" s="380"/>
      <c r="AT195" s="86" t="s">
        <v>616</v>
      </c>
    </row>
    <row r="196" spans="1:46" s="6" customFormat="1">
      <c r="A196" s="477" t="s">
        <v>1076</v>
      </c>
      <c r="B196" s="204" t="s">
        <v>22</v>
      </c>
      <c r="C196" s="204" t="s">
        <v>8</v>
      </c>
      <c r="D196" s="204"/>
      <c r="E196" s="465"/>
      <c r="F196" s="461"/>
      <c r="G196" s="461"/>
      <c r="H196" s="462"/>
      <c r="I196" s="462"/>
      <c r="J196" s="473">
        <v>164600</v>
      </c>
      <c r="K196" s="270"/>
      <c r="L196" s="461"/>
      <c r="M196" s="461"/>
      <c r="O196" s="204"/>
      <c r="P196" s="169"/>
      <c r="Q196" s="205"/>
      <c r="R196" s="205"/>
      <c r="S196" s="205"/>
      <c r="T196" s="206"/>
      <c r="U196" s="206"/>
      <c r="W196" s="324"/>
      <c r="X196" s="329"/>
      <c r="Y196" s="324"/>
      <c r="Z196" s="324"/>
      <c r="AA196" s="324"/>
      <c r="AB196" s="324"/>
      <c r="AC196" s="324"/>
      <c r="AE196" s="353"/>
      <c r="AF196" s="354"/>
      <c r="AG196" s="355"/>
      <c r="AH196" s="355"/>
      <c r="AI196" s="355"/>
      <c r="AJ196" s="356"/>
      <c r="AK196" s="355"/>
      <c r="AM196" s="86"/>
      <c r="AN196" s="86"/>
      <c r="AO196" s="380"/>
      <c r="AP196" s="380"/>
      <c r="AQ196" s="380"/>
      <c r="AR196" s="393"/>
      <c r="AS196" s="380"/>
      <c r="AT196" s="86" t="s">
        <v>283</v>
      </c>
    </row>
    <row r="197" spans="1:46" s="6" customFormat="1" ht="15.6">
      <c r="A197" s="477" t="s">
        <v>721</v>
      </c>
      <c r="B197" s="204" t="s">
        <v>58</v>
      </c>
      <c r="C197" s="204" t="s">
        <v>14</v>
      </c>
      <c r="D197" s="204" t="s">
        <v>8</v>
      </c>
      <c r="E197" s="465">
        <v>11</v>
      </c>
      <c r="F197" s="461">
        <v>26.90909090909091</v>
      </c>
      <c r="G197" s="461">
        <v>36.545454545454547</v>
      </c>
      <c r="H197" s="462">
        <v>0.73631840796019898</v>
      </c>
      <c r="I197" s="462">
        <v>0.87658227848101267</v>
      </c>
      <c r="J197" s="473">
        <v>238800</v>
      </c>
      <c r="K197" s="466"/>
      <c r="L197" s="461">
        <v>34.625</v>
      </c>
      <c r="M197" s="461">
        <v>39.5</v>
      </c>
      <c r="O197" s="204"/>
      <c r="P197" s="169"/>
      <c r="Q197" s="205"/>
      <c r="R197" s="205"/>
      <c r="S197" s="205"/>
      <c r="T197" s="206"/>
      <c r="U197" s="206"/>
      <c r="W197" s="324"/>
      <c r="X197" s="329"/>
      <c r="Y197" s="324"/>
      <c r="Z197" s="324"/>
      <c r="AA197" s="324"/>
      <c r="AB197" s="324"/>
      <c r="AC197" s="324"/>
      <c r="AE197" s="353"/>
      <c r="AF197" s="354"/>
      <c r="AG197" s="355"/>
      <c r="AH197" s="355"/>
      <c r="AI197" s="355"/>
      <c r="AJ197" s="356"/>
      <c r="AK197" s="355"/>
      <c r="AM197" s="86"/>
      <c r="AN197" s="86"/>
      <c r="AO197" s="380"/>
      <c r="AP197" s="380"/>
      <c r="AQ197" s="380"/>
      <c r="AR197" s="393"/>
      <c r="AS197" s="380"/>
      <c r="AT197" s="86" t="s">
        <v>116</v>
      </c>
    </row>
    <row r="198" spans="1:46" s="6" customFormat="1" ht="15.6">
      <c r="A198" s="477" t="s">
        <v>480</v>
      </c>
      <c r="B198" s="204" t="s">
        <v>53</v>
      </c>
      <c r="C198" s="204" t="s">
        <v>6</v>
      </c>
      <c r="D198" s="204"/>
      <c r="E198" s="177">
        <v>0</v>
      </c>
      <c r="F198" s="461">
        <v>0</v>
      </c>
      <c r="G198" s="461"/>
      <c r="H198" s="462">
        <v>0</v>
      </c>
      <c r="I198" s="462">
        <v>0</v>
      </c>
      <c r="J198" s="473">
        <v>164600</v>
      </c>
      <c r="K198" s="466"/>
      <c r="L198" s="461">
        <v>0</v>
      </c>
      <c r="M198" s="461" t="s">
        <v>693</v>
      </c>
      <c r="O198" s="204"/>
      <c r="P198" s="169"/>
      <c r="Q198" s="205"/>
      <c r="R198" s="205"/>
      <c r="S198" s="205"/>
      <c r="T198" s="206"/>
      <c r="U198" s="206"/>
      <c r="W198" s="324"/>
      <c r="X198" s="329"/>
      <c r="Y198" s="324"/>
      <c r="Z198" s="324"/>
      <c r="AA198" s="324"/>
      <c r="AB198" s="324"/>
      <c r="AC198" s="324"/>
      <c r="AE198" s="353"/>
      <c r="AF198" s="354"/>
      <c r="AG198" s="355"/>
      <c r="AH198" s="355"/>
      <c r="AI198" s="355"/>
      <c r="AJ198" s="356"/>
      <c r="AK198" s="355"/>
      <c r="AM198" s="86"/>
      <c r="AN198" s="86"/>
      <c r="AO198" s="380"/>
      <c r="AP198" s="380"/>
      <c r="AQ198" s="380"/>
      <c r="AR198" s="393"/>
      <c r="AS198" s="380"/>
      <c r="AT198" s="86" t="s">
        <v>721</v>
      </c>
    </row>
    <row r="199" spans="1:46" s="6" customFormat="1" ht="15.6">
      <c r="A199" s="477" t="s">
        <v>481</v>
      </c>
      <c r="B199" s="204" t="s">
        <v>23</v>
      </c>
      <c r="C199" s="204" t="s">
        <v>3</v>
      </c>
      <c r="D199" s="204" t="s">
        <v>6</v>
      </c>
      <c r="E199" s="465">
        <v>4</v>
      </c>
      <c r="F199" s="461">
        <v>63.5</v>
      </c>
      <c r="G199" s="461">
        <v>81</v>
      </c>
      <c r="H199" s="462">
        <v>0.78395061728395066</v>
      </c>
      <c r="I199" s="462">
        <v>0.96250000000000002</v>
      </c>
      <c r="J199" s="473">
        <v>450800</v>
      </c>
      <c r="K199" s="466"/>
      <c r="L199" s="461">
        <v>77</v>
      </c>
      <c r="M199" s="461">
        <v>80</v>
      </c>
      <c r="O199" s="204"/>
      <c r="P199" s="169"/>
      <c r="Q199" s="205"/>
      <c r="R199" s="205"/>
      <c r="S199" s="205"/>
      <c r="T199" s="206"/>
      <c r="U199" s="206"/>
      <c r="W199" s="324"/>
      <c r="X199" s="325"/>
      <c r="Y199" s="326"/>
      <c r="Z199" s="326"/>
      <c r="AA199" s="326"/>
      <c r="AB199" s="327"/>
      <c r="AC199" s="327"/>
      <c r="AE199" s="353"/>
      <c r="AF199" s="354"/>
      <c r="AG199" s="355"/>
      <c r="AH199" s="355"/>
      <c r="AI199" s="355"/>
      <c r="AJ199" s="356"/>
      <c r="AK199" s="355"/>
      <c r="AM199" s="86"/>
      <c r="AN199" s="86"/>
      <c r="AO199" s="380"/>
      <c r="AP199" s="380"/>
      <c r="AQ199" s="380"/>
      <c r="AR199" s="393"/>
      <c r="AS199" s="380"/>
      <c r="AT199" s="86" t="s">
        <v>480</v>
      </c>
    </row>
    <row r="200" spans="1:46" s="6" customFormat="1" ht="18" customHeight="1">
      <c r="A200" s="477" t="s">
        <v>482</v>
      </c>
      <c r="B200" s="204" t="s">
        <v>28</v>
      </c>
      <c r="C200" s="204" t="s">
        <v>6</v>
      </c>
      <c r="D200" s="204"/>
      <c r="E200" s="177">
        <v>0</v>
      </c>
      <c r="F200" s="461">
        <v>0</v>
      </c>
      <c r="G200" s="461"/>
      <c r="H200" s="462">
        <v>0</v>
      </c>
      <c r="I200" s="462">
        <v>0</v>
      </c>
      <c r="J200" s="473">
        <v>164600</v>
      </c>
      <c r="K200" s="466"/>
      <c r="L200" s="461">
        <v>0</v>
      </c>
      <c r="M200" s="461" t="s">
        <v>693</v>
      </c>
      <c r="O200" s="204"/>
      <c r="P200" s="169"/>
      <c r="Q200" s="205"/>
      <c r="R200" s="205"/>
      <c r="S200" s="205"/>
      <c r="T200" s="206"/>
      <c r="U200" s="206"/>
      <c r="W200" s="324"/>
      <c r="X200" s="325"/>
      <c r="Y200" s="326"/>
      <c r="Z200" s="326"/>
      <c r="AA200" s="326"/>
      <c r="AB200" s="327"/>
      <c r="AC200" s="327"/>
      <c r="AE200" s="353"/>
      <c r="AF200" s="354"/>
      <c r="AG200" s="355"/>
      <c r="AH200" s="355"/>
      <c r="AI200" s="355"/>
      <c r="AJ200" s="356"/>
      <c r="AK200" s="355"/>
      <c r="AM200" s="86"/>
      <c r="AN200" s="86"/>
      <c r="AO200" s="380"/>
      <c r="AP200" s="380"/>
      <c r="AQ200" s="380"/>
      <c r="AR200" s="393"/>
      <c r="AS200" s="380"/>
      <c r="AT200" s="86" t="s">
        <v>481</v>
      </c>
    </row>
    <row r="201" spans="1:46" s="6" customFormat="1" ht="18" customHeight="1">
      <c r="A201" s="477" t="s">
        <v>10</v>
      </c>
      <c r="B201" s="204" t="s">
        <v>58</v>
      </c>
      <c r="C201" s="204" t="s">
        <v>37</v>
      </c>
      <c r="D201" s="204"/>
      <c r="E201" s="465">
        <v>18</v>
      </c>
      <c r="F201" s="461">
        <v>57.833333333333336</v>
      </c>
      <c r="G201" s="461">
        <v>71.333333333333329</v>
      </c>
      <c r="H201" s="462">
        <v>0.81074766355140182</v>
      </c>
      <c r="I201" s="462">
        <v>0.69454545454545458</v>
      </c>
      <c r="J201" s="473">
        <v>513300</v>
      </c>
      <c r="K201" s="466"/>
      <c r="L201" s="461">
        <v>55.708333333333336</v>
      </c>
      <c r="M201" s="461">
        <v>80.208333333333329</v>
      </c>
      <c r="O201" s="204"/>
      <c r="P201" s="169"/>
      <c r="Q201" s="205"/>
      <c r="R201" s="205"/>
      <c r="S201" s="205"/>
      <c r="T201" s="206"/>
      <c r="U201" s="206"/>
      <c r="W201" s="324"/>
      <c r="X201" s="325"/>
      <c r="Y201" s="326"/>
      <c r="Z201" s="326"/>
      <c r="AA201" s="326"/>
      <c r="AB201" s="327"/>
      <c r="AC201" s="327"/>
      <c r="AE201" s="353"/>
      <c r="AF201" s="354"/>
      <c r="AG201" s="355"/>
      <c r="AH201" s="355"/>
      <c r="AI201" s="355"/>
      <c r="AJ201" s="356"/>
      <c r="AK201" s="355"/>
      <c r="AM201" s="86"/>
      <c r="AN201" s="86"/>
      <c r="AO201" s="380"/>
      <c r="AP201" s="380"/>
      <c r="AQ201" s="380"/>
      <c r="AR201" s="393"/>
      <c r="AS201" s="380"/>
      <c r="AT201" s="86" t="s">
        <v>482</v>
      </c>
    </row>
    <row r="202" spans="1:46" s="6" customFormat="1">
      <c r="A202" s="477" t="s">
        <v>299</v>
      </c>
      <c r="B202" s="204" t="s">
        <v>657</v>
      </c>
      <c r="C202" s="204" t="s">
        <v>6</v>
      </c>
      <c r="D202" s="204"/>
      <c r="E202" s="465">
        <v>12</v>
      </c>
      <c r="F202" s="461">
        <v>32</v>
      </c>
      <c r="G202" s="461">
        <v>75.083333333333329</v>
      </c>
      <c r="H202" s="462">
        <v>0.42619311875693672</v>
      </c>
      <c r="I202" s="462">
        <v>0.58428128231644261</v>
      </c>
      <c r="J202" s="473">
        <v>284000</v>
      </c>
      <c r="K202" s="467"/>
      <c r="L202" s="461">
        <v>43.46153846153846</v>
      </c>
      <c r="M202" s="461">
        <v>74.384615384615387</v>
      </c>
      <c r="O202" s="204"/>
      <c r="P202" s="169"/>
      <c r="Q202" s="205"/>
      <c r="R202" s="205"/>
      <c r="S202" s="205"/>
      <c r="T202" s="206"/>
      <c r="U202" s="206"/>
      <c r="W202" s="324"/>
      <c r="X202" s="329"/>
      <c r="Y202" s="324"/>
      <c r="Z202" s="324"/>
      <c r="AA202" s="324"/>
      <c r="AB202" s="324"/>
      <c r="AC202" s="324"/>
      <c r="AE202" s="353"/>
      <c r="AF202" s="354"/>
      <c r="AG202" s="355"/>
      <c r="AH202" s="355"/>
      <c r="AI202" s="355"/>
      <c r="AJ202" s="356"/>
      <c r="AK202" s="355"/>
      <c r="AM202" s="86"/>
      <c r="AN202" s="86"/>
      <c r="AO202" s="380"/>
      <c r="AP202" s="380"/>
      <c r="AQ202" s="380"/>
      <c r="AR202" s="393"/>
      <c r="AS202" s="380"/>
      <c r="AT202" s="86" t="s">
        <v>10</v>
      </c>
    </row>
    <row r="203" spans="1:46" s="6" customFormat="1" ht="15.6">
      <c r="A203" s="477" t="s">
        <v>1077</v>
      </c>
      <c r="B203" s="204" t="s">
        <v>22</v>
      </c>
      <c r="C203" s="204" t="s">
        <v>8</v>
      </c>
      <c r="D203" s="204" t="s">
        <v>14</v>
      </c>
      <c r="E203" s="465">
        <v>1</v>
      </c>
      <c r="F203" s="461">
        <v>4</v>
      </c>
      <c r="G203" s="461">
        <v>6</v>
      </c>
      <c r="H203" s="462">
        <v>0.66666666666666663</v>
      </c>
      <c r="I203" s="462"/>
      <c r="J203" s="473">
        <v>177300</v>
      </c>
      <c r="K203" s="466"/>
      <c r="L203" s="461"/>
      <c r="M203" s="461"/>
      <c r="O203" s="204"/>
      <c r="P203" s="169"/>
      <c r="Q203" s="205"/>
      <c r="R203" s="205"/>
      <c r="S203" s="205"/>
      <c r="T203" s="206"/>
      <c r="U203" s="206"/>
      <c r="W203" s="324"/>
      <c r="X203" s="329"/>
      <c r="Y203" s="324"/>
      <c r="Z203" s="324"/>
      <c r="AA203" s="324"/>
      <c r="AB203" s="324"/>
      <c r="AC203" s="324"/>
      <c r="AE203" s="353"/>
      <c r="AF203" s="354"/>
      <c r="AG203" s="355"/>
      <c r="AH203" s="355"/>
      <c r="AI203" s="355"/>
      <c r="AJ203" s="356"/>
      <c r="AK203" s="355"/>
      <c r="AM203" s="86"/>
      <c r="AN203" s="86"/>
      <c r="AO203" s="380"/>
      <c r="AP203" s="380"/>
      <c r="AQ203" s="380"/>
      <c r="AR203" s="393"/>
      <c r="AS203" s="380"/>
      <c r="AT203" s="86" t="s">
        <v>299</v>
      </c>
    </row>
    <row r="204" spans="1:46" s="6" customFormat="1">
      <c r="A204" s="477" t="s">
        <v>363</v>
      </c>
      <c r="B204" s="204" t="s">
        <v>106</v>
      </c>
      <c r="C204" s="204" t="s">
        <v>6</v>
      </c>
      <c r="D204" s="204"/>
      <c r="E204" s="465">
        <v>16</v>
      </c>
      <c r="F204" s="461">
        <v>53.4375</v>
      </c>
      <c r="G204" s="461">
        <v>75.1875</v>
      </c>
      <c r="H204" s="462">
        <v>0.71072319201995016</v>
      </c>
      <c r="I204" s="462">
        <v>0.73986928104575167</v>
      </c>
      <c r="J204" s="473">
        <v>474300</v>
      </c>
      <c r="K204" s="467"/>
      <c r="L204" s="461">
        <v>47.166666666666664</v>
      </c>
      <c r="M204" s="461">
        <v>63.749999999999993</v>
      </c>
      <c r="O204" s="204"/>
      <c r="P204" s="169"/>
      <c r="Q204" s="205"/>
      <c r="R204" s="205"/>
      <c r="S204" s="205"/>
      <c r="T204" s="206"/>
      <c r="U204" s="206"/>
      <c r="W204" s="324"/>
      <c r="X204" s="325"/>
      <c r="Y204" s="326"/>
      <c r="Z204" s="326"/>
      <c r="AA204" s="326"/>
      <c r="AB204" s="327"/>
      <c r="AC204" s="327"/>
      <c r="AE204" s="353"/>
      <c r="AF204" s="354"/>
      <c r="AG204" s="355"/>
      <c r="AH204" s="355"/>
      <c r="AI204" s="355"/>
      <c r="AJ204" s="356"/>
      <c r="AK204" s="355"/>
      <c r="AM204" s="86"/>
      <c r="AN204" s="86"/>
      <c r="AO204" s="380"/>
      <c r="AP204" s="380"/>
      <c r="AQ204" s="380"/>
      <c r="AR204" s="393"/>
      <c r="AS204" s="380"/>
      <c r="AT204" s="86" t="s">
        <v>117</v>
      </c>
    </row>
    <row r="205" spans="1:46" s="6" customFormat="1">
      <c r="A205" s="477" t="s">
        <v>187</v>
      </c>
      <c r="B205" s="204" t="s">
        <v>657</v>
      </c>
      <c r="C205" s="204" t="s">
        <v>3</v>
      </c>
      <c r="D205" s="204" t="s">
        <v>6</v>
      </c>
      <c r="E205" s="465">
        <v>1</v>
      </c>
      <c r="F205" s="461">
        <v>65</v>
      </c>
      <c r="G205" s="461">
        <v>58</v>
      </c>
      <c r="H205" s="462">
        <v>1.1206896551724137</v>
      </c>
      <c r="I205" s="462">
        <v>0.75187499999999996</v>
      </c>
      <c r="J205" s="473">
        <v>519200</v>
      </c>
      <c r="K205" s="467"/>
      <c r="L205" s="461">
        <v>60.15</v>
      </c>
      <c r="M205" s="461">
        <v>80</v>
      </c>
      <c r="O205" s="204"/>
      <c r="P205" s="169"/>
      <c r="Q205" s="205"/>
      <c r="R205" s="205"/>
      <c r="S205" s="205"/>
      <c r="T205" s="206"/>
      <c r="U205" s="206"/>
      <c r="W205" s="324"/>
      <c r="X205" s="329"/>
      <c r="Y205" s="324"/>
      <c r="Z205" s="324"/>
      <c r="AA205" s="324"/>
      <c r="AB205" s="324"/>
      <c r="AC205" s="324"/>
      <c r="AE205" s="353"/>
      <c r="AF205" s="354"/>
      <c r="AG205" s="355"/>
      <c r="AH205" s="355"/>
      <c r="AI205" s="355"/>
      <c r="AJ205" s="356"/>
      <c r="AK205" s="355"/>
      <c r="AM205" s="86"/>
      <c r="AN205" s="86"/>
      <c r="AO205" s="380"/>
      <c r="AP205" s="380"/>
      <c r="AQ205" s="380"/>
      <c r="AR205" s="393"/>
      <c r="AS205" s="380"/>
      <c r="AT205" s="86" t="s">
        <v>363</v>
      </c>
    </row>
    <row r="206" spans="1:46" s="6" customFormat="1">
      <c r="A206" s="477" t="s">
        <v>861</v>
      </c>
      <c r="B206" s="204" t="s">
        <v>4</v>
      </c>
      <c r="C206" s="204" t="s">
        <v>6</v>
      </c>
      <c r="D206" s="204"/>
      <c r="E206" s="465">
        <v>1</v>
      </c>
      <c r="F206" s="461">
        <v>27</v>
      </c>
      <c r="G206" s="461">
        <v>80</v>
      </c>
      <c r="H206" s="462">
        <v>0.33750000000000002</v>
      </c>
      <c r="I206" s="462">
        <v>0</v>
      </c>
      <c r="J206" s="473">
        <v>192800</v>
      </c>
      <c r="K206" s="467"/>
      <c r="L206" s="461">
        <v>0</v>
      </c>
      <c r="M206" s="461" t="s">
        <v>693</v>
      </c>
      <c r="O206" s="204"/>
      <c r="P206" s="169"/>
      <c r="Q206" s="205"/>
      <c r="R206" s="205"/>
      <c r="S206" s="205"/>
      <c r="T206" s="206"/>
      <c r="U206" s="206"/>
      <c r="W206" s="324"/>
      <c r="X206" s="325"/>
      <c r="Y206" s="326"/>
      <c r="Z206" s="326"/>
      <c r="AA206" s="326"/>
      <c r="AB206" s="327"/>
      <c r="AC206" s="327"/>
      <c r="AE206" s="353"/>
      <c r="AF206" s="354"/>
      <c r="AG206" s="355"/>
      <c r="AH206" s="355"/>
      <c r="AI206" s="355"/>
      <c r="AJ206" s="356"/>
      <c r="AK206" s="355"/>
      <c r="AM206" s="86"/>
      <c r="AN206" s="86"/>
      <c r="AO206" s="380"/>
      <c r="AP206" s="380"/>
      <c r="AQ206" s="380"/>
      <c r="AR206" s="393"/>
      <c r="AS206" s="380"/>
      <c r="AT206" s="86" t="s">
        <v>425</v>
      </c>
    </row>
    <row r="207" spans="1:46" s="6" customFormat="1">
      <c r="A207" s="477" t="s">
        <v>639</v>
      </c>
      <c r="B207" s="204" t="s">
        <v>23</v>
      </c>
      <c r="C207" s="204" t="s">
        <v>37</v>
      </c>
      <c r="D207" s="204" t="s">
        <v>1045</v>
      </c>
      <c r="E207" s="465">
        <v>12</v>
      </c>
      <c r="F207" s="461">
        <v>29.166666666666668</v>
      </c>
      <c r="G207" s="461">
        <v>67.583333333333329</v>
      </c>
      <c r="H207" s="462">
        <v>0.43156596794081381</v>
      </c>
      <c r="I207" s="462">
        <v>0</v>
      </c>
      <c r="J207" s="473">
        <v>258900</v>
      </c>
      <c r="K207" s="467"/>
      <c r="L207" s="461">
        <v>0</v>
      </c>
      <c r="M207" s="461" t="s">
        <v>693</v>
      </c>
      <c r="O207" s="204"/>
      <c r="P207" s="169"/>
      <c r="Q207" s="205"/>
      <c r="R207" s="205"/>
      <c r="S207" s="205"/>
      <c r="T207" s="206"/>
      <c r="U207" s="206"/>
      <c r="W207" s="324"/>
      <c r="X207" s="329"/>
      <c r="Y207" s="324"/>
      <c r="Z207" s="324"/>
      <c r="AA207" s="324"/>
      <c r="AB207" s="324"/>
      <c r="AC207" s="324"/>
      <c r="AE207" s="353"/>
      <c r="AF207" s="354"/>
      <c r="AG207" s="355"/>
      <c r="AH207" s="355"/>
      <c r="AI207" s="355"/>
      <c r="AJ207" s="356"/>
      <c r="AK207" s="355"/>
      <c r="AM207" s="86"/>
      <c r="AN207" s="86"/>
      <c r="AO207" s="380"/>
      <c r="AP207" s="380"/>
      <c r="AQ207" s="380"/>
      <c r="AR207" s="393"/>
      <c r="AS207" s="380"/>
      <c r="AT207" s="86" t="s">
        <v>722</v>
      </c>
    </row>
    <row r="208" spans="1:46" s="6" customFormat="1" ht="15.6">
      <c r="A208" s="477" t="s">
        <v>38</v>
      </c>
      <c r="B208" s="204" t="s">
        <v>31</v>
      </c>
      <c r="C208" s="204" t="s">
        <v>8</v>
      </c>
      <c r="D208" s="204"/>
      <c r="E208" s="465">
        <v>22</v>
      </c>
      <c r="F208" s="461">
        <v>54.909090909090907</v>
      </c>
      <c r="G208" s="461">
        <v>77.63636363636364</v>
      </c>
      <c r="H208" s="462">
        <v>0.70725995316159251</v>
      </c>
      <c r="I208" s="462">
        <v>0.7748303516347933</v>
      </c>
      <c r="J208" s="473">
        <v>487300</v>
      </c>
      <c r="K208" s="466"/>
      <c r="L208" s="461">
        <v>57.090909090909093</v>
      </c>
      <c r="M208" s="461">
        <v>73.681818181818187</v>
      </c>
      <c r="O208" s="204"/>
      <c r="P208" s="169"/>
      <c r="Q208" s="205"/>
      <c r="R208" s="205"/>
      <c r="S208" s="205"/>
      <c r="T208" s="206"/>
      <c r="U208" s="206"/>
      <c r="W208" s="324"/>
      <c r="X208" s="329"/>
      <c r="Y208" s="324"/>
      <c r="Z208" s="324"/>
      <c r="AA208" s="324"/>
      <c r="AB208" s="324"/>
      <c r="AC208" s="324"/>
      <c r="AE208" s="353"/>
      <c r="AF208" s="354"/>
      <c r="AG208" s="355"/>
      <c r="AH208" s="355"/>
      <c r="AI208" s="355"/>
      <c r="AJ208" s="356"/>
      <c r="AK208" s="355"/>
      <c r="AM208" s="86"/>
      <c r="AN208" s="86"/>
      <c r="AO208" s="380"/>
      <c r="AP208" s="380"/>
      <c r="AQ208" s="380"/>
      <c r="AR208" s="393"/>
      <c r="AS208" s="380"/>
      <c r="AT208" s="86" t="s">
        <v>187</v>
      </c>
    </row>
    <row r="209" spans="1:46" s="6" customFormat="1">
      <c r="A209" s="477" t="s">
        <v>345</v>
      </c>
      <c r="B209" s="204" t="s">
        <v>106</v>
      </c>
      <c r="C209" s="204" t="s">
        <v>14</v>
      </c>
      <c r="D209" s="204"/>
      <c r="E209" s="465">
        <v>22</v>
      </c>
      <c r="F209" s="461">
        <v>59.727272727272727</v>
      </c>
      <c r="G209" s="461">
        <v>62.772727272727273</v>
      </c>
      <c r="H209" s="462">
        <v>0.95148443157132512</v>
      </c>
      <c r="I209" s="462">
        <v>1.232394366197183</v>
      </c>
      <c r="J209" s="473">
        <v>530100</v>
      </c>
      <c r="K209" s="467"/>
      <c r="L209" s="461">
        <v>72.916666666666671</v>
      </c>
      <c r="M209" s="461">
        <v>59.166666666666671</v>
      </c>
      <c r="O209" s="204"/>
      <c r="P209" s="169"/>
      <c r="Q209" s="205"/>
      <c r="R209" s="205"/>
      <c r="S209" s="205"/>
      <c r="T209" s="206"/>
      <c r="U209" s="206"/>
      <c r="W209" s="324"/>
      <c r="X209" s="329"/>
      <c r="Y209" s="324"/>
      <c r="Z209" s="324"/>
      <c r="AA209" s="324"/>
      <c r="AB209" s="324"/>
      <c r="AC209" s="324"/>
      <c r="AE209" s="353"/>
      <c r="AF209" s="354"/>
      <c r="AG209" s="355"/>
      <c r="AH209" s="355"/>
      <c r="AI209" s="355"/>
      <c r="AJ209" s="356"/>
      <c r="AK209" s="355"/>
      <c r="AM209" s="86"/>
      <c r="AN209" s="86"/>
      <c r="AO209" s="380"/>
      <c r="AP209" s="380"/>
      <c r="AQ209" s="380"/>
      <c r="AR209" s="393"/>
      <c r="AS209" s="380"/>
      <c r="AT209" s="86" t="s">
        <v>861</v>
      </c>
    </row>
    <row r="210" spans="1:46" s="6" customFormat="1" ht="15.6">
      <c r="A210" s="477" t="s">
        <v>162</v>
      </c>
      <c r="B210" s="204" t="s">
        <v>82</v>
      </c>
      <c r="C210" s="204" t="s">
        <v>6</v>
      </c>
      <c r="D210" s="204"/>
      <c r="E210" s="177">
        <v>0</v>
      </c>
      <c r="F210" s="461">
        <v>0.6</v>
      </c>
      <c r="G210" s="461"/>
      <c r="H210" s="462">
        <v>0</v>
      </c>
      <c r="I210" s="462">
        <v>0</v>
      </c>
      <c r="J210" s="473">
        <v>177300</v>
      </c>
      <c r="K210" s="466"/>
      <c r="L210" s="461">
        <v>0</v>
      </c>
      <c r="M210" s="461" t="s">
        <v>693</v>
      </c>
      <c r="O210" s="204"/>
      <c r="P210" s="169"/>
      <c r="Q210" s="205"/>
      <c r="R210" s="205"/>
      <c r="S210" s="205"/>
      <c r="T210" s="206"/>
      <c r="U210" s="206"/>
      <c r="W210" s="324"/>
      <c r="X210" s="329"/>
      <c r="Y210" s="324"/>
      <c r="Z210" s="324"/>
      <c r="AA210" s="324"/>
      <c r="AB210" s="324"/>
      <c r="AC210" s="324"/>
      <c r="AE210" s="353"/>
      <c r="AF210" s="354"/>
      <c r="AG210" s="355"/>
      <c r="AH210" s="355"/>
      <c r="AI210" s="355"/>
      <c r="AJ210" s="356"/>
      <c r="AK210" s="355"/>
      <c r="AM210" s="86"/>
      <c r="AN210" s="86"/>
      <c r="AO210" s="380"/>
      <c r="AP210" s="380"/>
      <c r="AQ210" s="380"/>
      <c r="AR210" s="393"/>
      <c r="AS210" s="380"/>
      <c r="AT210" s="86" t="s">
        <v>639</v>
      </c>
    </row>
    <row r="211" spans="1:46" s="6" customFormat="1">
      <c r="A211" s="477" t="s">
        <v>232</v>
      </c>
      <c r="B211" s="204" t="s">
        <v>82</v>
      </c>
      <c r="C211" s="204" t="s">
        <v>6</v>
      </c>
      <c r="D211" s="204"/>
      <c r="E211" s="465">
        <v>21</v>
      </c>
      <c r="F211" s="461">
        <v>49.61904761904762</v>
      </c>
      <c r="G211" s="461">
        <v>79.714285714285708</v>
      </c>
      <c r="H211" s="462">
        <v>0.62246117084826758</v>
      </c>
      <c r="I211" s="462">
        <v>0.55864406779661013</v>
      </c>
      <c r="J211" s="473">
        <v>440400</v>
      </c>
      <c r="K211" s="467"/>
      <c r="L211" s="461">
        <v>43.368421052631582</v>
      </c>
      <c r="M211" s="461">
        <v>77.631578947368439</v>
      </c>
      <c r="O211" s="204"/>
      <c r="P211" s="169"/>
      <c r="Q211" s="205"/>
      <c r="R211" s="205"/>
      <c r="S211" s="205"/>
      <c r="T211" s="206"/>
      <c r="U211" s="206"/>
      <c r="W211" s="324"/>
      <c r="X211" s="329"/>
      <c r="Y211" s="324"/>
      <c r="Z211" s="324"/>
      <c r="AA211" s="324"/>
      <c r="AB211" s="324"/>
      <c r="AC211" s="324"/>
      <c r="AE211" s="353"/>
      <c r="AF211" s="354"/>
      <c r="AG211" s="355"/>
      <c r="AH211" s="355"/>
      <c r="AI211" s="355"/>
      <c r="AJ211" s="356"/>
      <c r="AK211" s="355"/>
      <c r="AM211" s="86"/>
      <c r="AN211" s="86"/>
      <c r="AO211" s="380"/>
      <c r="AP211" s="380"/>
      <c r="AQ211" s="380"/>
      <c r="AR211" s="393"/>
      <c r="AS211" s="380"/>
      <c r="AT211" s="86" t="s">
        <v>38</v>
      </c>
    </row>
    <row r="212" spans="1:46" s="6" customFormat="1">
      <c r="A212" s="477" t="s">
        <v>409</v>
      </c>
      <c r="B212" s="204" t="s">
        <v>657</v>
      </c>
      <c r="C212" s="204" t="s">
        <v>6</v>
      </c>
      <c r="D212" s="204"/>
      <c r="E212" s="465">
        <v>13</v>
      </c>
      <c r="F212" s="461">
        <v>40.153846153846153</v>
      </c>
      <c r="G212" s="461">
        <v>76.230769230769226</v>
      </c>
      <c r="H212" s="462">
        <v>0.52674066599394553</v>
      </c>
      <c r="I212" s="462">
        <v>0</v>
      </c>
      <c r="J212" s="473">
        <v>356400</v>
      </c>
      <c r="K212" s="467"/>
      <c r="L212" s="461">
        <v>0</v>
      </c>
      <c r="M212" s="461" t="s">
        <v>693</v>
      </c>
      <c r="O212" s="204"/>
      <c r="P212" s="169"/>
      <c r="Q212" s="205"/>
      <c r="R212" s="205"/>
      <c r="S212" s="205"/>
      <c r="T212" s="206"/>
      <c r="U212" s="206"/>
      <c r="W212" s="324"/>
      <c r="X212" s="329"/>
      <c r="Y212" s="324"/>
      <c r="Z212" s="324"/>
      <c r="AA212" s="324"/>
      <c r="AB212" s="324"/>
      <c r="AC212" s="324"/>
      <c r="AE212" s="353"/>
      <c r="AF212" s="354"/>
      <c r="AG212" s="355"/>
      <c r="AH212" s="355"/>
      <c r="AI212" s="355"/>
      <c r="AJ212" s="356"/>
      <c r="AK212" s="355"/>
      <c r="AM212" s="86"/>
      <c r="AN212" s="86"/>
      <c r="AO212" s="380"/>
      <c r="AP212" s="380"/>
      <c r="AQ212" s="380"/>
      <c r="AR212" s="393"/>
      <c r="AS212" s="380"/>
      <c r="AT212" s="86" t="s">
        <v>345</v>
      </c>
    </row>
    <row r="213" spans="1:46" s="6" customFormat="1" ht="15.6">
      <c r="A213" s="477" t="s">
        <v>793</v>
      </c>
      <c r="B213" s="204" t="s">
        <v>53</v>
      </c>
      <c r="C213" s="204" t="s">
        <v>8</v>
      </c>
      <c r="D213" s="204"/>
      <c r="E213" s="465">
        <v>13</v>
      </c>
      <c r="F213" s="461">
        <v>28.53846153846154</v>
      </c>
      <c r="G213" s="461">
        <v>25.53846153846154</v>
      </c>
      <c r="H213" s="462">
        <v>1.1174698795180722</v>
      </c>
      <c r="I213" s="462">
        <v>0</v>
      </c>
      <c r="J213" s="473">
        <v>253300</v>
      </c>
      <c r="K213" s="466"/>
      <c r="L213" s="461">
        <v>0</v>
      </c>
      <c r="M213" s="461">
        <v>0</v>
      </c>
      <c r="O213" s="204"/>
      <c r="P213" s="169"/>
      <c r="Q213" s="205"/>
      <c r="R213" s="205"/>
      <c r="S213" s="205"/>
      <c r="T213" s="206"/>
      <c r="U213" s="206"/>
      <c r="W213" s="324"/>
      <c r="X213" s="325"/>
      <c r="Y213" s="326"/>
      <c r="Z213" s="326"/>
      <c r="AA213" s="326"/>
      <c r="AB213" s="327"/>
      <c r="AC213" s="327"/>
      <c r="AE213" s="353"/>
      <c r="AF213" s="354"/>
      <c r="AG213" s="355"/>
      <c r="AH213" s="355"/>
      <c r="AI213" s="355"/>
      <c r="AJ213" s="356"/>
      <c r="AK213" s="355"/>
      <c r="AM213" s="86"/>
      <c r="AN213" s="86"/>
      <c r="AO213" s="380"/>
      <c r="AP213" s="380"/>
      <c r="AQ213" s="380"/>
      <c r="AR213" s="393"/>
      <c r="AS213" s="380"/>
      <c r="AT213" s="86" t="s">
        <v>162</v>
      </c>
    </row>
    <row r="214" spans="1:46" s="6" customFormat="1" ht="15.6">
      <c r="A214" s="468" t="s">
        <v>1078</v>
      </c>
      <c r="B214" s="204" t="s">
        <v>23</v>
      </c>
      <c r="C214" s="204" t="s">
        <v>37</v>
      </c>
      <c r="D214" s="204"/>
      <c r="E214" s="465"/>
      <c r="F214" s="461"/>
      <c r="G214" s="461"/>
      <c r="H214" s="462"/>
      <c r="I214" s="462"/>
      <c r="J214" s="473">
        <v>164600</v>
      </c>
      <c r="K214" s="466"/>
      <c r="L214" s="461"/>
      <c r="M214" s="461"/>
      <c r="O214" s="204"/>
      <c r="P214" s="169"/>
      <c r="Q214" s="205"/>
      <c r="R214" s="205"/>
      <c r="S214" s="205"/>
      <c r="T214" s="206"/>
      <c r="U214" s="206"/>
      <c r="W214" s="324"/>
      <c r="X214" s="329"/>
      <c r="Y214" s="324"/>
      <c r="Z214" s="324"/>
      <c r="AA214" s="324"/>
      <c r="AB214" s="324"/>
      <c r="AC214" s="324"/>
      <c r="AE214" s="353"/>
      <c r="AF214" s="354"/>
      <c r="AG214" s="355"/>
      <c r="AH214" s="355"/>
      <c r="AI214" s="355"/>
      <c r="AJ214" s="356"/>
      <c r="AK214" s="355"/>
      <c r="AM214" s="86"/>
      <c r="AN214" s="86"/>
      <c r="AO214" s="380"/>
      <c r="AP214" s="380"/>
      <c r="AQ214" s="380"/>
      <c r="AR214" s="393"/>
      <c r="AS214" s="380"/>
      <c r="AT214" s="86" t="s">
        <v>232</v>
      </c>
    </row>
    <row r="215" spans="1:46" s="6" customFormat="1" ht="15.6">
      <c r="A215" s="468" t="s">
        <v>1079</v>
      </c>
      <c r="B215" s="204" t="s">
        <v>28</v>
      </c>
      <c r="C215" s="204" t="s">
        <v>1045</v>
      </c>
      <c r="D215" s="204"/>
      <c r="E215" s="465"/>
      <c r="F215" s="461"/>
      <c r="G215" s="461"/>
      <c r="H215" s="462"/>
      <c r="I215" s="462"/>
      <c r="J215" s="473">
        <v>164600</v>
      </c>
      <c r="K215" s="466"/>
      <c r="L215" s="461"/>
      <c r="M215" s="461"/>
      <c r="O215" s="204"/>
      <c r="P215" s="169"/>
      <c r="Q215" s="205"/>
      <c r="R215" s="205"/>
      <c r="S215" s="205"/>
      <c r="T215" s="206"/>
      <c r="U215" s="206"/>
      <c r="W215" s="324"/>
      <c r="X215" s="329"/>
      <c r="Y215" s="324"/>
      <c r="Z215" s="324"/>
      <c r="AA215" s="324"/>
      <c r="AB215" s="324"/>
      <c r="AC215" s="324"/>
      <c r="AE215" s="353"/>
      <c r="AF215" s="354"/>
      <c r="AG215" s="355"/>
      <c r="AH215" s="355"/>
      <c r="AI215" s="355"/>
      <c r="AJ215" s="356"/>
      <c r="AK215" s="355"/>
      <c r="AM215" s="86"/>
      <c r="AN215" s="86"/>
      <c r="AO215" s="380"/>
      <c r="AP215" s="380"/>
      <c r="AQ215" s="380"/>
      <c r="AR215" s="393"/>
      <c r="AS215" s="380"/>
      <c r="AT215" s="86" t="s">
        <v>409</v>
      </c>
    </row>
    <row r="216" spans="1:46" s="6" customFormat="1">
      <c r="A216" s="477" t="s">
        <v>365</v>
      </c>
      <c r="B216" s="204" t="s">
        <v>105</v>
      </c>
      <c r="C216" s="204" t="s">
        <v>37</v>
      </c>
      <c r="D216" s="204" t="s">
        <v>1045</v>
      </c>
      <c r="E216" s="465">
        <v>18</v>
      </c>
      <c r="F216" s="461">
        <v>72.222222222222229</v>
      </c>
      <c r="G216" s="461">
        <v>79.222222222222229</v>
      </c>
      <c r="H216" s="462">
        <v>0.91164095371669007</v>
      </c>
      <c r="I216" s="462">
        <v>0.86417833074131678</v>
      </c>
      <c r="J216" s="473">
        <v>641000</v>
      </c>
      <c r="K216" s="467"/>
      <c r="L216" s="461">
        <v>69.458333333333329</v>
      </c>
      <c r="M216" s="461">
        <v>80.374999999999986</v>
      </c>
      <c r="O216" s="204"/>
      <c r="P216" s="169"/>
      <c r="Q216" s="205"/>
      <c r="R216" s="205"/>
      <c r="S216" s="205"/>
      <c r="T216" s="206"/>
      <c r="U216" s="206"/>
      <c r="W216" s="324"/>
      <c r="X216" s="329"/>
      <c r="Y216" s="324"/>
      <c r="Z216" s="324"/>
      <c r="AA216" s="324"/>
      <c r="AB216" s="324"/>
      <c r="AC216" s="324"/>
      <c r="AE216" s="353"/>
      <c r="AF216" s="354"/>
      <c r="AG216" s="355"/>
      <c r="AH216" s="355"/>
      <c r="AI216" s="355"/>
      <c r="AJ216" s="356"/>
      <c r="AK216" s="355"/>
      <c r="AM216" s="86"/>
      <c r="AN216" s="86"/>
      <c r="AO216" s="380"/>
      <c r="AP216" s="380"/>
      <c r="AQ216" s="380"/>
      <c r="AR216" s="393"/>
      <c r="AS216" s="380"/>
      <c r="AT216" s="86" t="s">
        <v>793</v>
      </c>
    </row>
    <row r="217" spans="1:46" s="6" customFormat="1" ht="15.6">
      <c r="A217" s="477" t="s">
        <v>188</v>
      </c>
      <c r="B217" s="204" t="s">
        <v>657</v>
      </c>
      <c r="C217" s="204" t="s">
        <v>3</v>
      </c>
      <c r="D217" s="204" t="s">
        <v>6</v>
      </c>
      <c r="E217" s="465">
        <v>22</v>
      </c>
      <c r="F217" s="461">
        <v>54.909090909090907</v>
      </c>
      <c r="G217" s="461">
        <v>79.727272727272734</v>
      </c>
      <c r="H217" s="462">
        <v>0.68871151653363738</v>
      </c>
      <c r="I217" s="462">
        <v>0.50826446280991733</v>
      </c>
      <c r="J217" s="473">
        <v>487300</v>
      </c>
      <c r="K217" s="466"/>
      <c r="L217" s="461">
        <v>41</v>
      </c>
      <c r="M217" s="461">
        <v>80.666666666666671</v>
      </c>
      <c r="O217" s="204"/>
      <c r="P217" s="169"/>
      <c r="Q217" s="205"/>
      <c r="R217" s="205"/>
      <c r="S217" s="205"/>
      <c r="T217" s="206"/>
      <c r="U217" s="206"/>
      <c r="W217" s="324"/>
      <c r="X217" s="329"/>
      <c r="Y217" s="324"/>
      <c r="Z217" s="324"/>
      <c r="AA217" s="324"/>
      <c r="AB217" s="324"/>
      <c r="AC217" s="324"/>
      <c r="AE217" s="353"/>
      <c r="AF217" s="354"/>
      <c r="AG217" s="355"/>
      <c r="AH217" s="355"/>
      <c r="AI217" s="355"/>
      <c r="AJ217" s="356"/>
      <c r="AK217" s="355"/>
      <c r="AM217" s="86"/>
      <c r="AN217" s="86"/>
      <c r="AO217" s="380"/>
      <c r="AP217" s="380"/>
      <c r="AQ217" s="380"/>
      <c r="AR217" s="393"/>
      <c r="AS217" s="380"/>
      <c r="AT217" s="86" t="s">
        <v>365</v>
      </c>
    </row>
    <row r="218" spans="1:46" s="6" customFormat="1">
      <c r="A218" s="477" t="s">
        <v>11</v>
      </c>
      <c r="B218" s="204" t="s">
        <v>4</v>
      </c>
      <c r="C218" s="204" t="s">
        <v>6</v>
      </c>
      <c r="D218" s="204" t="s">
        <v>3</v>
      </c>
      <c r="E218" s="465">
        <v>22</v>
      </c>
      <c r="F218" s="461">
        <v>39.409090909090907</v>
      </c>
      <c r="G218" s="461">
        <v>79.5</v>
      </c>
      <c r="H218" s="462">
        <v>0.49571183533447682</v>
      </c>
      <c r="I218" s="462">
        <v>0.60076628352490424</v>
      </c>
      <c r="J218" s="473">
        <v>349800</v>
      </c>
      <c r="K218" s="467"/>
      <c r="L218" s="461">
        <v>43.555555555555557</v>
      </c>
      <c r="M218" s="461">
        <v>72.5</v>
      </c>
      <c r="O218" s="204"/>
      <c r="P218" s="169"/>
      <c r="Q218" s="205"/>
      <c r="R218" s="205"/>
      <c r="S218" s="205"/>
      <c r="T218" s="206"/>
      <c r="U218" s="206"/>
      <c r="W218" s="324"/>
      <c r="X218" s="329"/>
      <c r="Y218" s="324"/>
      <c r="Z218" s="324"/>
      <c r="AA218" s="324"/>
      <c r="AB218" s="324"/>
      <c r="AC218" s="324"/>
      <c r="AE218" s="353"/>
      <c r="AF218" s="354"/>
      <c r="AG218" s="355"/>
      <c r="AH218" s="355"/>
      <c r="AI218" s="355"/>
      <c r="AJ218" s="356"/>
      <c r="AK218" s="355"/>
      <c r="AM218" s="86"/>
      <c r="AN218" s="86"/>
      <c r="AO218" s="380"/>
      <c r="AP218" s="380"/>
      <c r="AQ218" s="380"/>
      <c r="AR218" s="393"/>
      <c r="AS218" s="380"/>
      <c r="AT218" s="86" t="s">
        <v>188</v>
      </c>
    </row>
    <row r="219" spans="1:46" s="6" customFormat="1">
      <c r="A219" s="477" t="s">
        <v>843</v>
      </c>
      <c r="B219" s="204" t="s">
        <v>23</v>
      </c>
      <c r="C219" s="204" t="s">
        <v>8</v>
      </c>
      <c r="D219" s="204" t="s">
        <v>14</v>
      </c>
      <c r="E219" s="465">
        <v>2</v>
      </c>
      <c r="F219" s="463">
        <v>9</v>
      </c>
      <c r="G219" s="463">
        <v>11.5</v>
      </c>
      <c r="H219" s="464">
        <v>0.78260869565217395</v>
      </c>
      <c r="I219" s="464"/>
      <c r="J219" s="473">
        <v>177300</v>
      </c>
      <c r="K219" s="467"/>
      <c r="L219" s="463"/>
      <c r="M219" s="463"/>
      <c r="O219" s="204"/>
      <c r="P219" s="169"/>
      <c r="Q219" s="205"/>
      <c r="R219" s="205"/>
      <c r="S219" s="205"/>
      <c r="T219" s="206"/>
      <c r="U219" s="206"/>
      <c r="W219" s="324"/>
      <c r="X219" s="329"/>
      <c r="Y219" s="324"/>
      <c r="Z219" s="324"/>
      <c r="AA219" s="324"/>
      <c r="AB219" s="324"/>
      <c r="AC219" s="324"/>
      <c r="AE219" s="353"/>
      <c r="AF219" s="354"/>
      <c r="AG219" s="355"/>
      <c r="AH219" s="355"/>
      <c r="AI219" s="355"/>
      <c r="AJ219" s="356"/>
      <c r="AK219" s="355"/>
      <c r="AM219" s="86"/>
      <c r="AN219" s="86"/>
      <c r="AO219" s="380"/>
      <c r="AP219" s="380"/>
      <c r="AQ219" s="380"/>
      <c r="AR219" s="393"/>
      <c r="AS219" s="380"/>
      <c r="AT219" s="86" t="s">
        <v>11</v>
      </c>
    </row>
    <row r="220" spans="1:46" s="6" customFormat="1" ht="15.6">
      <c r="A220" s="477" t="s">
        <v>39</v>
      </c>
      <c r="B220" s="204" t="s">
        <v>23</v>
      </c>
      <c r="C220" s="204" t="s">
        <v>14</v>
      </c>
      <c r="D220" s="204"/>
      <c r="E220" s="465">
        <v>22</v>
      </c>
      <c r="F220" s="461">
        <v>28.59090909090909</v>
      </c>
      <c r="G220" s="461">
        <v>30.954545454545453</v>
      </c>
      <c r="H220" s="462">
        <v>0.92364170337738616</v>
      </c>
      <c r="I220" s="462">
        <v>1.2371601208459215</v>
      </c>
      <c r="J220" s="473">
        <v>253700</v>
      </c>
      <c r="K220" s="466"/>
      <c r="L220" s="461">
        <v>37.227272727272727</v>
      </c>
      <c r="M220" s="461">
        <v>30.09090909090909</v>
      </c>
      <c r="N220" s="86"/>
      <c r="O220" s="275"/>
      <c r="P220" s="169"/>
      <c r="Q220" s="276"/>
      <c r="R220" s="276"/>
      <c r="S220" s="276"/>
      <c r="T220" s="277"/>
      <c r="U220" s="277"/>
      <c r="W220" s="338"/>
      <c r="X220" s="339"/>
      <c r="Y220" s="338"/>
      <c r="Z220" s="338"/>
      <c r="AA220" s="338"/>
      <c r="AB220" s="338"/>
      <c r="AC220" s="338"/>
      <c r="AE220" s="353"/>
      <c r="AF220" s="354"/>
      <c r="AG220" s="355"/>
      <c r="AH220" s="355"/>
      <c r="AI220" s="355"/>
      <c r="AJ220" s="356"/>
      <c r="AK220" s="355"/>
      <c r="AM220" s="86"/>
      <c r="AN220" s="86"/>
      <c r="AO220" s="380"/>
      <c r="AP220" s="380"/>
      <c r="AQ220" s="380"/>
      <c r="AR220" s="393"/>
      <c r="AS220" s="380"/>
      <c r="AT220" s="86" t="s">
        <v>843</v>
      </c>
    </row>
    <row r="221" spans="1:46" s="6" customFormat="1" ht="15.6">
      <c r="A221" s="477" t="s">
        <v>366</v>
      </c>
      <c r="B221" s="204" t="s">
        <v>105</v>
      </c>
      <c r="C221" s="204" t="s">
        <v>6</v>
      </c>
      <c r="D221" s="204"/>
      <c r="E221" s="465">
        <v>19</v>
      </c>
      <c r="F221" s="461">
        <v>36.578947368421055</v>
      </c>
      <c r="G221" s="461">
        <v>75.736842105263165</v>
      </c>
      <c r="H221" s="462">
        <v>0.4829742876997915</v>
      </c>
      <c r="I221" s="462">
        <v>0.64775413711583929</v>
      </c>
      <c r="J221" s="473">
        <v>324600</v>
      </c>
      <c r="K221" s="466"/>
      <c r="L221" s="461">
        <v>52.19047619047619</v>
      </c>
      <c r="M221" s="461">
        <v>80.571428571428569</v>
      </c>
      <c r="O221" s="204"/>
      <c r="P221" s="169"/>
      <c r="Q221" s="205"/>
      <c r="R221" s="205"/>
      <c r="S221" s="205"/>
      <c r="T221" s="206"/>
      <c r="U221" s="206"/>
      <c r="W221" s="324"/>
      <c r="X221" s="329"/>
      <c r="Y221" s="324"/>
      <c r="Z221" s="324"/>
      <c r="AA221" s="324"/>
      <c r="AB221" s="324"/>
      <c r="AC221" s="324"/>
      <c r="AE221" s="353"/>
      <c r="AF221" s="354"/>
      <c r="AG221" s="355"/>
      <c r="AH221" s="355"/>
      <c r="AI221" s="355"/>
      <c r="AJ221" s="356"/>
      <c r="AK221" s="355"/>
      <c r="AM221" s="86"/>
      <c r="AN221" s="86"/>
      <c r="AO221" s="380"/>
      <c r="AP221" s="380"/>
      <c r="AQ221" s="380"/>
      <c r="AR221" s="393"/>
      <c r="AS221" s="380"/>
      <c r="AT221" s="86" t="s">
        <v>39</v>
      </c>
    </row>
    <row r="222" spans="1:46" s="6" customFormat="1" ht="15.6">
      <c r="A222" s="477" t="s">
        <v>483</v>
      </c>
      <c r="B222" s="204" t="s">
        <v>104</v>
      </c>
      <c r="C222" s="204" t="s">
        <v>397</v>
      </c>
      <c r="D222" s="204" t="s">
        <v>8</v>
      </c>
      <c r="E222" s="465">
        <v>10</v>
      </c>
      <c r="F222" s="461">
        <v>15.7</v>
      </c>
      <c r="G222" s="461">
        <v>30.7</v>
      </c>
      <c r="H222" s="462">
        <v>0.51140065146579805</v>
      </c>
      <c r="I222" s="462">
        <v>0</v>
      </c>
      <c r="J222" s="473">
        <v>192800</v>
      </c>
      <c r="K222" s="466"/>
      <c r="L222" s="461">
        <v>0</v>
      </c>
      <c r="M222" s="461" t="s">
        <v>693</v>
      </c>
      <c r="O222" s="204"/>
      <c r="P222" s="169"/>
      <c r="Q222" s="205"/>
      <c r="R222" s="205"/>
      <c r="S222" s="205"/>
      <c r="T222" s="206"/>
      <c r="U222" s="206"/>
      <c r="W222" s="324"/>
      <c r="X222" s="329"/>
      <c r="Y222" s="324"/>
      <c r="Z222" s="324"/>
      <c r="AA222" s="324"/>
      <c r="AB222" s="324"/>
      <c r="AC222" s="324"/>
      <c r="AE222" s="353"/>
      <c r="AF222" s="354"/>
      <c r="AG222" s="355"/>
      <c r="AH222" s="355"/>
      <c r="AI222" s="355"/>
      <c r="AJ222" s="356"/>
      <c r="AK222" s="355"/>
      <c r="AM222" s="86"/>
      <c r="AN222" s="86"/>
      <c r="AO222" s="380"/>
      <c r="AP222" s="380"/>
      <c r="AQ222" s="380"/>
      <c r="AR222" s="393"/>
      <c r="AS222" s="380"/>
      <c r="AT222" s="86" t="s">
        <v>366</v>
      </c>
    </row>
    <row r="223" spans="1:46" s="6" customFormat="1" ht="15.6">
      <c r="A223" s="468" t="s">
        <v>1133</v>
      </c>
      <c r="B223" s="204" t="s">
        <v>55</v>
      </c>
      <c r="C223" s="204" t="s">
        <v>6</v>
      </c>
      <c r="D223" s="204"/>
      <c r="E223" s="465"/>
      <c r="F223" s="461"/>
      <c r="G223" s="461"/>
      <c r="H223" s="462"/>
      <c r="I223" s="462"/>
      <c r="J223" s="473">
        <v>164600</v>
      </c>
      <c r="K223" s="466"/>
      <c r="L223" s="461"/>
      <c r="M223" s="461"/>
      <c r="O223" s="204"/>
      <c r="P223" s="169"/>
      <c r="Q223" s="205"/>
      <c r="R223" s="205"/>
      <c r="S223" s="205"/>
      <c r="T223" s="206"/>
      <c r="U223" s="206"/>
      <c r="W223" s="324"/>
      <c r="X223" s="329"/>
      <c r="Y223" s="324"/>
      <c r="Z223" s="324"/>
      <c r="AA223" s="324"/>
      <c r="AB223" s="324"/>
      <c r="AC223" s="324"/>
      <c r="AE223" s="353"/>
      <c r="AF223" s="354"/>
      <c r="AG223" s="355"/>
      <c r="AH223" s="355"/>
      <c r="AI223" s="355"/>
      <c r="AJ223" s="356"/>
      <c r="AK223" s="355"/>
      <c r="AM223" s="86"/>
      <c r="AN223" s="86"/>
      <c r="AO223" s="380"/>
      <c r="AP223" s="380"/>
      <c r="AQ223" s="380"/>
      <c r="AR223" s="393"/>
      <c r="AS223" s="380"/>
      <c r="AT223" s="86" t="s">
        <v>483</v>
      </c>
    </row>
    <row r="224" spans="1:46" s="6" customFormat="1" ht="15.6">
      <c r="A224" s="477" t="s">
        <v>300</v>
      </c>
      <c r="B224" s="204" t="s">
        <v>23</v>
      </c>
      <c r="C224" s="204" t="s">
        <v>8</v>
      </c>
      <c r="D224" s="204"/>
      <c r="E224" s="465">
        <v>24</v>
      </c>
      <c r="F224" s="461">
        <v>60.166666666666664</v>
      </c>
      <c r="G224" s="461">
        <v>77.166666666666671</v>
      </c>
      <c r="H224" s="462">
        <v>0.77969762419006483</v>
      </c>
      <c r="I224" s="462">
        <v>1.0410509031198687</v>
      </c>
      <c r="J224" s="473">
        <v>534000</v>
      </c>
      <c r="K224" s="466"/>
      <c r="L224" s="461">
        <v>30.19047619047619</v>
      </c>
      <c r="M224" s="461">
        <v>28.999999999999996</v>
      </c>
      <c r="O224" s="204"/>
      <c r="P224" s="169"/>
      <c r="Q224" s="205"/>
      <c r="R224" s="205"/>
      <c r="S224" s="205"/>
      <c r="T224" s="206"/>
      <c r="U224" s="206"/>
      <c r="W224" s="324"/>
      <c r="X224" s="329"/>
      <c r="Y224" s="324"/>
      <c r="Z224" s="324"/>
      <c r="AA224" s="324"/>
      <c r="AB224" s="324"/>
      <c r="AC224" s="324"/>
      <c r="AE224" s="353"/>
      <c r="AF224" s="354"/>
      <c r="AG224" s="355"/>
      <c r="AH224" s="355"/>
      <c r="AI224" s="355"/>
      <c r="AJ224" s="356"/>
      <c r="AK224" s="355"/>
      <c r="AM224" s="86"/>
      <c r="AN224" s="86"/>
      <c r="AO224" s="380"/>
      <c r="AP224" s="380"/>
      <c r="AQ224" s="380"/>
      <c r="AR224" s="393"/>
      <c r="AS224" s="380"/>
      <c r="AT224" s="86" t="s">
        <v>300</v>
      </c>
    </row>
    <row r="225" spans="1:46" s="6" customFormat="1" ht="15.6">
      <c r="A225" s="477" t="s">
        <v>84</v>
      </c>
      <c r="B225" s="204" t="s">
        <v>23</v>
      </c>
      <c r="C225" s="204" t="s">
        <v>14</v>
      </c>
      <c r="D225" s="204"/>
      <c r="E225" s="465">
        <v>9</v>
      </c>
      <c r="F225" s="461">
        <v>31.222222222222221</v>
      </c>
      <c r="G225" s="461">
        <v>36.444444444444443</v>
      </c>
      <c r="H225" s="462">
        <v>0.85670731707317072</v>
      </c>
      <c r="I225" s="462">
        <v>1.0111111111111111</v>
      </c>
      <c r="J225" s="473">
        <v>277100</v>
      </c>
      <c r="K225" s="466"/>
      <c r="L225" s="461">
        <v>22.75</v>
      </c>
      <c r="M225" s="461">
        <v>22.5</v>
      </c>
      <c r="O225" s="204"/>
      <c r="P225" s="169"/>
      <c r="Q225" s="205"/>
      <c r="R225" s="205"/>
      <c r="S225" s="205"/>
      <c r="T225" s="206"/>
      <c r="U225" s="206"/>
      <c r="W225" s="324"/>
      <c r="X225" s="329"/>
      <c r="Y225" s="324"/>
      <c r="Z225" s="324"/>
      <c r="AA225" s="324"/>
      <c r="AB225" s="324"/>
      <c r="AC225" s="324"/>
      <c r="AE225" s="353"/>
      <c r="AF225" s="354"/>
      <c r="AG225" s="355"/>
      <c r="AH225" s="355"/>
      <c r="AI225" s="355"/>
      <c r="AJ225" s="356"/>
      <c r="AK225" s="355"/>
      <c r="AM225" s="86"/>
      <c r="AN225" s="86"/>
      <c r="AO225" s="380"/>
      <c r="AP225" s="380"/>
      <c r="AQ225" s="380"/>
      <c r="AR225" s="393"/>
      <c r="AS225" s="380"/>
      <c r="AT225" s="86" t="s">
        <v>84</v>
      </c>
    </row>
    <row r="226" spans="1:46" s="6" customFormat="1" ht="18" customHeight="1">
      <c r="A226" s="477" t="s">
        <v>189</v>
      </c>
      <c r="B226" s="204" t="s">
        <v>107</v>
      </c>
      <c r="C226" s="204" t="s">
        <v>1045</v>
      </c>
      <c r="D226" s="204"/>
      <c r="E226" s="465">
        <v>24</v>
      </c>
      <c r="F226" s="461">
        <v>58.75</v>
      </c>
      <c r="G226" s="461">
        <v>79.958333333333329</v>
      </c>
      <c r="H226" s="462">
        <v>0.73475768629494531</v>
      </c>
      <c r="I226" s="462">
        <v>0.60629921259842523</v>
      </c>
      <c r="J226" s="473">
        <v>521400</v>
      </c>
      <c r="K226" s="466"/>
      <c r="L226" s="461">
        <v>40.764705882352942</v>
      </c>
      <c r="M226" s="461">
        <v>67.235294117647058</v>
      </c>
      <c r="O226" s="204"/>
      <c r="P226" s="169"/>
      <c r="Q226" s="205"/>
      <c r="R226" s="205"/>
      <c r="S226" s="205"/>
      <c r="T226" s="206"/>
      <c r="U226" s="206"/>
      <c r="W226" s="324"/>
      <c r="X226" s="329"/>
      <c r="Y226" s="324"/>
      <c r="Z226" s="324"/>
      <c r="AA226" s="324"/>
      <c r="AB226" s="324"/>
      <c r="AC226" s="324"/>
      <c r="AE226" s="353"/>
      <c r="AF226" s="354"/>
      <c r="AG226" s="355"/>
      <c r="AH226" s="355"/>
      <c r="AI226" s="355"/>
      <c r="AJ226" s="356"/>
      <c r="AK226" s="355"/>
      <c r="AM226" s="86"/>
      <c r="AN226" s="86"/>
      <c r="AO226" s="380"/>
      <c r="AP226" s="380"/>
      <c r="AQ226" s="380"/>
      <c r="AR226" s="393"/>
      <c r="AS226" s="380"/>
      <c r="AT226" s="86" t="s">
        <v>189</v>
      </c>
    </row>
    <row r="227" spans="1:46" s="6" customFormat="1" ht="15.6">
      <c r="A227" s="477" t="s">
        <v>1080</v>
      </c>
      <c r="B227" s="204" t="s">
        <v>104</v>
      </c>
      <c r="C227" s="204" t="s">
        <v>1045</v>
      </c>
      <c r="D227" s="204"/>
      <c r="E227" s="465"/>
      <c r="F227" s="461"/>
      <c r="G227" s="461"/>
      <c r="H227" s="462"/>
      <c r="I227" s="462"/>
      <c r="J227" s="473">
        <v>164600</v>
      </c>
      <c r="K227" s="466"/>
      <c r="L227" s="461"/>
      <c r="M227" s="461"/>
      <c r="O227" s="204"/>
      <c r="P227" s="169"/>
      <c r="Q227" s="205"/>
      <c r="R227" s="205"/>
      <c r="S227" s="205"/>
      <c r="T227" s="206"/>
      <c r="U227" s="206"/>
      <c r="W227" s="324"/>
      <c r="X227" s="329"/>
      <c r="Y227" s="324"/>
      <c r="Z227" s="324"/>
      <c r="AA227" s="324"/>
      <c r="AB227" s="324"/>
      <c r="AC227" s="324"/>
      <c r="AE227" s="353"/>
      <c r="AF227" s="354"/>
      <c r="AG227" s="355"/>
      <c r="AH227" s="355"/>
      <c r="AI227" s="355"/>
      <c r="AJ227" s="356"/>
      <c r="AK227" s="355"/>
      <c r="AM227" s="86"/>
      <c r="AN227" s="86"/>
      <c r="AO227" s="380"/>
      <c r="AP227" s="380"/>
      <c r="AQ227" s="380"/>
      <c r="AR227" s="393"/>
      <c r="AS227" s="380"/>
      <c r="AT227" s="86" t="s">
        <v>484</v>
      </c>
    </row>
    <row r="228" spans="1:46" s="6" customFormat="1" ht="15.6">
      <c r="A228" s="477" t="s">
        <v>484</v>
      </c>
      <c r="B228" s="204" t="s">
        <v>566</v>
      </c>
      <c r="C228" s="204" t="s">
        <v>6</v>
      </c>
      <c r="D228" s="204"/>
      <c r="E228" s="465">
        <v>22</v>
      </c>
      <c r="F228" s="461">
        <v>44.81818181818182</v>
      </c>
      <c r="G228" s="461">
        <v>78.954545454545453</v>
      </c>
      <c r="H228" s="462">
        <v>0.56764536557282674</v>
      </c>
      <c r="I228" s="462">
        <v>0</v>
      </c>
      <c r="J228" s="473">
        <v>397800</v>
      </c>
      <c r="K228" s="466"/>
      <c r="L228" s="461">
        <v>0</v>
      </c>
      <c r="M228" s="461" t="s">
        <v>693</v>
      </c>
      <c r="O228" s="204"/>
      <c r="P228" s="169"/>
      <c r="Q228" s="205"/>
      <c r="R228" s="205"/>
      <c r="S228" s="205"/>
      <c r="T228" s="206"/>
      <c r="U228" s="206"/>
      <c r="W228" s="324"/>
      <c r="X228" s="329"/>
      <c r="Y228" s="324"/>
      <c r="Z228" s="324"/>
      <c r="AA228" s="324"/>
      <c r="AB228" s="324"/>
      <c r="AC228" s="324"/>
      <c r="AE228" s="353"/>
      <c r="AF228" s="354"/>
      <c r="AG228" s="355"/>
      <c r="AH228" s="355"/>
      <c r="AI228" s="355"/>
      <c r="AJ228" s="356"/>
      <c r="AK228" s="355"/>
      <c r="AM228" s="86"/>
      <c r="AN228" s="86"/>
      <c r="AO228" s="380"/>
      <c r="AP228" s="380"/>
      <c r="AQ228" s="380"/>
      <c r="AR228" s="393"/>
      <c r="AS228" s="380"/>
      <c r="AT228" s="86" t="s">
        <v>136</v>
      </c>
    </row>
    <row r="229" spans="1:46" s="6" customFormat="1">
      <c r="A229" s="477" t="s">
        <v>301</v>
      </c>
      <c r="B229" s="204" t="s">
        <v>657</v>
      </c>
      <c r="C229" s="204" t="s">
        <v>6</v>
      </c>
      <c r="D229" s="204"/>
      <c r="E229" s="177">
        <v>3</v>
      </c>
      <c r="F229" s="461">
        <v>0.37</v>
      </c>
      <c r="G229" s="461">
        <v>26.111111111111111</v>
      </c>
      <c r="H229" s="462">
        <v>0.68936170212765957</v>
      </c>
      <c r="I229" s="462">
        <v>0.68936170212765957</v>
      </c>
      <c r="J229" s="473">
        <v>239600</v>
      </c>
      <c r="K229" s="467"/>
      <c r="L229" s="461">
        <v>54</v>
      </c>
      <c r="M229" s="461">
        <v>78.333333333333329</v>
      </c>
      <c r="O229" s="204"/>
      <c r="P229" s="169"/>
      <c r="Q229" s="205"/>
      <c r="R229" s="205"/>
      <c r="S229" s="205"/>
      <c r="T229" s="206"/>
      <c r="U229" s="206"/>
      <c r="W229" s="324"/>
      <c r="X229" s="325"/>
      <c r="Y229" s="326"/>
      <c r="Z229" s="326"/>
      <c r="AA229" s="326"/>
      <c r="AB229" s="327"/>
      <c r="AC229" s="327"/>
      <c r="AE229" s="353"/>
      <c r="AF229" s="354"/>
      <c r="AG229" s="355"/>
      <c r="AH229" s="355"/>
      <c r="AI229" s="355"/>
      <c r="AJ229" s="356"/>
      <c r="AK229" s="355"/>
      <c r="AM229" s="86"/>
      <c r="AN229" s="86"/>
      <c r="AO229" s="380"/>
      <c r="AP229" s="380"/>
      <c r="AQ229" s="380"/>
      <c r="AR229" s="393"/>
      <c r="AS229" s="380"/>
      <c r="AT229" s="86" t="s">
        <v>301</v>
      </c>
    </row>
    <row r="230" spans="1:46" s="6" customFormat="1" ht="15.6">
      <c r="A230" s="477" t="s">
        <v>233</v>
      </c>
      <c r="B230" s="204" t="s">
        <v>28</v>
      </c>
      <c r="C230" s="204" t="s">
        <v>6</v>
      </c>
      <c r="D230" s="204"/>
      <c r="E230" s="465">
        <v>15</v>
      </c>
      <c r="F230" s="461">
        <v>41.333333333333336</v>
      </c>
      <c r="G230" s="461">
        <v>80.2</v>
      </c>
      <c r="H230" s="462">
        <v>0.51537822111388198</v>
      </c>
      <c r="I230" s="462">
        <v>0.65389696169088507</v>
      </c>
      <c r="J230" s="473">
        <v>366800</v>
      </c>
      <c r="K230" s="466"/>
      <c r="L230" s="461">
        <v>52.10526315789474</v>
      </c>
      <c r="M230" s="461">
        <v>79.684210526315795</v>
      </c>
      <c r="O230" s="204"/>
      <c r="P230" s="169"/>
      <c r="Q230" s="205"/>
      <c r="R230" s="205"/>
      <c r="S230" s="205"/>
      <c r="T230" s="206"/>
      <c r="U230" s="206"/>
      <c r="W230" s="324"/>
      <c r="X230" s="329"/>
      <c r="Y230" s="324"/>
      <c r="Z230" s="324"/>
      <c r="AA230" s="324"/>
      <c r="AB230" s="324"/>
      <c r="AC230" s="324"/>
      <c r="AE230" s="353"/>
      <c r="AF230" s="354"/>
      <c r="AG230" s="355"/>
      <c r="AH230" s="355"/>
      <c r="AI230" s="355"/>
      <c r="AJ230" s="356"/>
      <c r="AK230" s="355"/>
      <c r="AM230" s="86"/>
      <c r="AN230" s="86"/>
      <c r="AO230" s="380"/>
      <c r="AP230" s="380"/>
      <c r="AQ230" s="380"/>
      <c r="AR230" s="393"/>
      <c r="AS230" s="380"/>
      <c r="AT230" s="86" t="s">
        <v>207</v>
      </c>
    </row>
    <row r="231" spans="1:46" s="6" customFormat="1" ht="15.6">
      <c r="A231" s="477" t="s">
        <v>630</v>
      </c>
      <c r="B231" s="204" t="s">
        <v>58</v>
      </c>
      <c r="C231" s="204" t="s">
        <v>14</v>
      </c>
      <c r="D231" s="204" t="s">
        <v>8</v>
      </c>
      <c r="E231" s="177">
        <v>0</v>
      </c>
      <c r="F231" s="461">
        <v>0</v>
      </c>
      <c r="G231" s="461"/>
      <c r="H231" s="462">
        <v>0</v>
      </c>
      <c r="I231" s="462">
        <v>0</v>
      </c>
      <c r="J231" s="473">
        <v>164600</v>
      </c>
      <c r="K231" s="466"/>
      <c r="L231" s="461">
        <v>0</v>
      </c>
      <c r="M231" s="461" t="s">
        <v>693</v>
      </c>
      <c r="O231" s="204"/>
      <c r="P231" s="169"/>
      <c r="Q231" s="205"/>
      <c r="R231" s="205"/>
      <c r="S231" s="205"/>
      <c r="T231" s="206"/>
      <c r="U231" s="206"/>
      <c r="W231" s="324"/>
      <c r="X231" s="329"/>
      <c r="Y231" s="324"/>
      <c r="Z231" s="324"/>
      <c r="AA231" s="324"/>
      <c r="AB231" s="324"/>
      <c r="AC231" s="324"/>
      <c r="AE231" s="353"/>
      <c r="AF231" s="354"/>
      <c r="AG231" s="355"/>
      <c r="AH231" s="355"/>
      <c r="AI231" s="355"/>
      <c r="AJ231" s="356"/>
      <c r="AK231" s="355"/>
      <c r="AM231" s="86"/>
      <c r="AN231" s="86"/>
      <c r="AO231" s="380"/>
      <c r="AP231" s="380"/>
      <c r="AQ231" s="380"/>
      <c r="AR231" s="393"/>
      <c r="AS231" s="380"/>
      <c r="AT231" s="86" t="s">
        <v>233</v>
      </c>
    </row>
    <row r="232" spans="1:46" s="6" customFormat="1" ht="15.6">
      <c r="A232" s="477" t="s">
        <v>485</v>
      </c>
      <c r="B232" s="204" t="s">
        <v>104</v>
      </c>
      <c r="C232" s="204" t="s">
        <v>14</v>
      </c>
      <c r="D232" s="204" t="s">
        <v>8</v>
      </c>
      <c r="E232" s="465">
        <v>9</v>
      </c>
      <c r="F232" s="461">
        <v>21.555555555555557</v>
      </c>
      <c r="G232" s="461">
        <v>22.222222222222221</v>
      </c>
      <c r="H232" s="462">
        <v>0.97</v>
      </c>
      <c r="I232" s="462">
        <v>0</v>
      </c>
      <c r="J232" s="473">
        <v>192800</v>
      </c>
      <c r="K232" s="466"/>
      <c r="L232" s="461">
        <v>0</v>
      </c>
      <c r="M232" s="461" t="s">
        <v>693</v>
      </c>
      <c r="O232" s="204"/>
      <c r="P232" s="169"/>
      <c r="Q232" s="205"/>
      <c r="R232" s="205"/>
      <c r="S232" s="205"/>
      <c r="T232" s="206"/>
      <c r="U232" s="206"/>
      <c r="W232" s="324"/>
      <c r="X232" s="325"/>
      <c r="Y232" s="326"/>
      <c r="Z232" s="326"/>
      <c r="AA232" s="326"/>
      <c r="AB232" s="327"/>
      <c r="AC232" s="327"/>
      <c r="AE232" s="353"/>
      <c r="AF232" s="354"/>
      <c r="AG232" s="355"/>
      <c r="AH232" s="355"/>
      <c r="AI232" s="355"/>
      <c r="AJ232" s="356"/>
      <c r="AK232" s="355"/>
      <c r="AM232" s="86"/>
      <c r="AN232" s="86"/>
      <c r="AO232" s="380"/>
      <c r="AP232" s="380"/>
      <c r="AQ232" s="380"/>
      <c r="AR232" s="393"/>
      <c r="AS232" s="380"/>
      <c r="AT232" s="86" t="s">
        <v>630</v>
      </c>
    </row>
    <row r="233" spans="1:46" s="6" customFormat="1">
      <c r="A233" s="477" t="s">
        <v>68</v>
      </c>
      <c r="B233" s="204" t="s">
        <v>82</v>
      </c>
      <c r="C233" s="204" t="s">
        <v>397</v>
      </c>
      <c r="D233" s="204"/>
      <c r="E233" s="465">
        <v>9</v>
      </c>
      <c r="F233" s="461">
        <v>39.888888888888886</v>
      </c>
      <c r="G233" s="461">
        <v>73.555555555555557</v>
      </c>
      <c r="H233" s="462">
        <v>0.54229607250755285</v>
      </c>
      <c r="I233" s="462">
        <v>0</v>
      </c>
      <c r="J233" s="473">
        <v>354000</v>
      </c>
      <c r="K233" s="467"/>
      <c r="L233" s="461">
        <v>0</v>
      </c>
      <c r="M233" s="461" t="s">
        <v>693</v>
      </c>
      <c r="O233" s="204"/>
      <c r="P233" s="169"/>
      <c r="Q233" s="205"/>
      <c r="R233" s="205"/>
      <c r="S233" s="205"/>
      <c r="T233" s="206"/>
      <c r="U233" s="206"/>
      <c r="W233" s="324"/>
      <c r="X233" s="329"/>
      <c r="Y233" s="324"/>
      <c r="Z233" s="324"/>
      <c r="AA233" s="324"/>
      <c r="AB233" s="324"/>
      <c r="AC233" s="324"/>
      <c r="AE233" s="353"/>
      <c r="AF233" s="354"/>
      <c r="AG233" s="355"/>
      <c r="AH233" s="355"/>
      <c r="AI233" s="355"/>
      <c r="AJ233" s="356"/>
      <c r="AK233" s="355"/>
      <c r="AM233" s="86"/>
      <c r="AN233" s="86"/>
      <c r="AO233" s="380"/>
      <c r="AP233" s="380"/>
      <c r="AQ233" s="380"/>
      <c r="AR233" s="393"/>
      <c r="AS233" s="380"/>
      <c r="AT233" s="86" t="s">
        <v>485</v>
      </c>
    </row>
    <row r="234" spans="1:46" s="6" customFormat="1" ht="15.6">
      <c r="A234" s="477" t="s">
        <v>646</v>
      </c>
      <c r="B234" s="204" t="s">
        <v>28</v>
      </c>
      <c r="C234" s="204" t="s">
        <v>14</v>
      </c>
      <c r="D234" s="204"/>
      <c r="E234" s="465">
        <v>15</v>
      </c>
      <c r="F234" s="461">
        <v>34.666666666666664</v>
      </c>
      <c r="G234" s="461">
        <v>39.6</v>
      </c>
      <c r="H234" s="462">
        <v>0.87542087542087543</v>
      </c>
      <c r="I234" s="462">
        <v>0.79462102689486558</v>
      </c>
      <c r="J234" s="473">
        <v>307700</v>
      </c>
      <c r="K234" s="466"/>
      <c r="L234" s="461">
        <v>27.083333333333332</v>
      </c>
      <c r="M234" s="461">
        <v>34.083333333333329</v>
      </c>
      <c r="O234" s="204"/>
      <c r="P234" s="169"/>
      <c r="Q234" s="205"/>
      <c r="R234" s="205"/>
      <c r="S234" s="205"/>
      <c r="T234" s="206"/>
      <c r="U234" s="206"/>
      <c r="W234" s="324"/>
      <c r="X234" s="325"/>
      <c r="Y234" s="326"/>
      <c r="Z234" s="326"/>
      <c r="AA234" s="326"/>
      <c r="AB234" s="327"/>
      <c r="AC234" s="327"/>
      <c r="AE234" s="353"/>
      <c r="AF234" s="354"/>
      <c r="AG234" s="355"/>
      <c r="AH234" s="355"/>
      <c r="AI234" s="355"/>
      <c r="AJ234" s="356"/>
      <c r="AK234" s="355"/>
      <c r="AM234" s="86"/>
      <c r="AN234" s="86"/>
      <c r="AO234" s="380"/>
      <c r="AP234" s="380"/>
      <c r="AQ234" s="380"/>
      <c r="AR234" s="393"/>
      <c r="AS234" s="380"/>
      <c r="AT234" s="86" t="s">
        <v>68</v>
      </c>
    </row>
    <row r="235" spans="1:46" s="6" customFormat="1" ht="15.6">
      <c r="A235" s="477" t="s">
        <v>794</v>
      </c>
      <c r="B235" s="204" t="s">
        <v>106</v>
      </c>
      <c r="C235" s="204" t="s">
        <v>14</v>
      </c>
      <c r="D235" s="204"/>
      <c r="E235" s="465">
        <v>17</v>
      </c>
      <c r="F235" s="461">
        <v>38.411764705882355</v>
      </c>
      <c r="G235" s="461">
        <v>45</v>
      </c>
      <c r="H235" s="462">
        <v>0.85359477124183003</v>
      </c>
      <c r="I235" s="462">
        <v>0</v>
      </c>
      <c r="J235" s="473">
        <v>340900</v>
      </c>
      <c r="K235" s="466"/>
      <c r="L235" s="461">
        <v>0</v>
      </c>
      <c r="M235" s="461">
        <v>0</v>
      </c>
      <c r="O235" s="204"/>
      <c r="P235" s="169"/>
      <c r="Q235" s="205"/>
      <c r="R235" s="205"/>
      <c r="S235" s="205"/>
      <c r="T235" s="206"/>
      <c r="U235" s="206"/>
      <c r="W235" s="324"/>
      <c r="X235" s="329"/>
      <c r="Y235" s="324"/>
      <c r="Z235" s="324"/>
      <c r="AA235" s="324"/>
      <c r="AB235" s="324"/>
      <c r="AC235" s="324"/>
      <c r="AE235" s="353"/>
      <c r="AF235" s="354"/>
      <c r="AG235" s="355"/>
      <c r="AH235" s="355"/>
      <c r="AI235" s="355"/>
      <c r="AJ235" s="356"/>
      <c r="AK235" s="355"/>
      <c r="AM235" s="86"/>
      <c r="AN235" s="86"/>
      <c r="AO235" s="380"/>
      <c r="AP235" s="380"/>
      <c r="AQ235" s="380"/>
      <c r="AR235" s="393"/>
      <c r="AS235" s="380"/>
      <c r="AT235" s="86" t="s">
        <v>646</v>
      </c>
    </row>
    <row r="236" spans="1:46" s="6" customFormat="1" ht="15.6">
      <c r="A236" s="477" t="s">
        <v>40</v>
      </c>
      <c r="B236" s="204" t="s">
        <v>31</v>
      </c>
      <c r="C236" s="204" t="s">
        <v>8</v>
      </c>
      <c r="D236" s="204"/>
      <c r="E236" s="465">
        <v>21</v>
      </c>
      <c r="F236" s="461">
        <v>56.904761904761905</v>
      </c>
      <c r="G236" s="461">
        <v>61.571428571428569</v>
      </c>
      <c r="H236" s="462">
        <v>0.92420726991492652</v>
      </c>
      <c r="I236" s="462">
        <v>1.0604982206405693</v>
      </c>
      <c r="J236" s="473">
        <v>505000</v>
      </c>
      <c r="K236" s="466"/>
      <c r="L236" s="461">
        <v>56.761904761904759</v>
      </c>
      <c r="M236" s="461">
        <v>53.523809523809526</v>
      </c>
      <c r="O236" s="204"/>
      <c r="P236" s="169"/>
      <c r="Q236" s="205"/>
      <c r="R236" s="205"/>
      <c r="S236" s="205"/>
      <c r="T236" s="206"/>
      <c r="U236" s="206"/>
      <c r="W236" s="324"/>
      <c r="X236" s="329"/>
      <c r="Y236" s="324"/>
      <c r="Z236" s="324"/>
      <c r="AA236" s="324"/>
      <c r="AB236" s="324"/>
      <c r="AC236" s="324"/>
      <c r="AE236" s="353"/>
      <c r="AF236" s="354"/>
      <c r="AG236" s="355"/>
      <c r="AH236" s="355"/>
      <c r="AI236" s="355"/>
      <c r="AJ236" s="356"/>
      <c r="AK236" s="355"/>
      <c r="AM236" s="86"/>
      <c r="AN236" s="86"/>
      <c r="AO236" s="380"/>
      <c r="AP236" s="380"/>
      <c r="AQ236" s="380"/>
      <c r="AR236" s="393"/>
      <c r="AS236" s="380"/>
      <c r="AT236" s="86" t="s">
        <v>794</v>
      </c>
    </row>
    <row r="237" spans="1:46" s="6" customFormat="1">
      <c r="A237" s="477" t="s">
        <v>486</v>
      </c>
      <c r="B237" s="204" t="s">
        <v>22</v>
      </c>
      <c r="C237" s="204" t="s">
        <v>8</v>
      </c>
      <c r="D237" s="204" t="s">
        <v>14</v>
      </c>
      <c r="E237" s="177">
        <v>1</v>
      </c>
      <c r="F237" s="461">
        <v>0</v>
      </c>
      <c r="G237" s="461">
        <v>15</v>
      </c>
      <c r="H237" s="462">
        <v>0.26666666666666666</v>
      </c>
      <c r="I237" s="462">
        <v>0.26666666666666666</v>
      </c>
      <c r="J237" s="473">
        <v>164600</v>
      </c>
      <c r="K237" s="467"/>
      <c r="L237" s="461">
        <v>4</v>
      </c>
      <c r="M237" s="461">
        <v>15</v>
      </c>
      <c r="O237" s="204"/>
      <c r="P237" s="169"/>
      <c r="Q237" s="205"/>
      <c r="R237" s="205"/>
      <c r="S237" s="205"/>
      <c r="T237" s="206"/>
      <c r="U237" s="206"/>
      <c r="W237" s="324"/>
      <c r="X237" s="329"/>
      <c r="Y237" s="324"/>
      <c r="Z237" s="324"/>
      <c r="AA237" s="324"/>
      <c r="AB237" s="324"/>
      <c r="AC237" s="324"/>
      <c r="AE237" s="353"/>
      <c r="AF237" s="354"/>
      <c r="AG237" s="355"/>
      <c r="AH237" s="355"/>
      <c r="AI237" s="355"/>
      <c r="AJ237" s="356"/>
      <c r="AK237" s="355"/>
      <c r="AM237" s="86"/>
      <c r="AN237" s="86"/>
      <c r="AO237" s="380"/>
      <c r="AP237" s="380"/>
      <c r="AQ237" s="380"/>
      <c r="AR237" s="393"/>
      <c r="AS237" s="380"/>
      <c r="AT237" s="86" t="s">
        <v>40</v>
      </c>
    </row>
    <row r="238" spans="1:46" s="6" customFormat="1">
      <c r="A238" s="477" t="s">
        <v>178</v>
      </c>
      <c r="B238" s="204" t="s">
        <v>566</v>
      </c>
      <c r="C238" s="204" t="s">
        <v>397</v>
      </c>
      <c r="D238" s="204"/>
      <c r="E238" s="465">
        <v>23</v>
      </c>
      <c r="F238" s="461">
        <v>58.086956521739133</v>
      </c>
      <c r="G238" s="461">
        <v>68.869565217391298</v>
      </c>
      <c r="H238" s="462">
        <v>0.84343434343434343</v>
      </c>
      <c r="I238" s="462">
        <v>0.72797527047913446</v>
      </c>
      <c r="J238" s="473">
        <v>515500</v>
      </c>
      <c r="K238" s="467"/>
      <c r="L238" s="461">
        <v>52.333333333333336</v>
      </c>
      <c r="M238" s="461">
        <v>71.888888888888886</v>
      </c>
      <c r="O238" s="204"/>
      <c r="P238" s="169"/>
      <c r="Q238" s="205"/>
      <c r="R238" s="205"/>
      <c r="S238" s="205"/>
      <c r="T238" s="206"/>
      <c r="U238" s="206"/>
      <c r="W238" s="324"/>
      <c r="X238" s="325"/>
      <c r="Y238" s="326"/>
      <c r="Z238" s="326"/>
      <c r="AA238" s="326"/>
      <c r="AB238" s="327"/>
      <c r="AC238" s="327"/>
      <c r="AE238" s="353"/>
      <c r="AF238" s="354"/>
      <c r="AG238" s="355"/>
      <c r="AH238" s="355"/>
      <c r="AI238" s="355"/>
      <c r="AJ238" s="356"/>
      <c r="AK238" s="355"/>
      <c r="AM238" s="86"/>
      <c r="AN238" s="86"/>
      <c r="AO238" s="380"/>
      <c r="AP238" s="380"/>
      <c r="AQ238" s="380"/>
      <c r="AR238" s="393"/>
      <c r="AS238" s="380"/>
      <c r="AT238" s="86" t="s">
        <v>486</v>
      </c>
    </row>
    <row r="239" spans="1:46" s="6" customFormat="1" ht="15.6">
      <c r="A239" s="477" t="s">
        <v>1081</v>
      </c>
      <c r="B239" s="204" t="s">
        <v>22</v>
      </c>
      <c r="C239" s="204" t="s">
        <v>6</v>
      </c>
      <c r="D239" s="204"/>
      <c r="E239" s="177">
        <v>0</v>
      </c>
      <c r="F239" s="461">
        <v>0</v>
      </c>
      <c r="G239" s="461"/>
      <c r="H239" s="462">
        <v>0</v>
      </c>
      <c r="I239" s="462"/>
      <c r="J239" s="473">
        <v>164600</v>
      </c>
      <c r="K239" s="466"/>
      <c r="L239" s="461"/>
      <c r="M239" s="461"/>
      <c r="O239" s="204"/>
      <c r="P239" s="169"/>
      <c r="Q239" s="205"/>
      <c r="R239" s="205"/>
      <c r="S239" s="205"/>
      <c r="T239" s="206"/>
      <c r="U239" s="206"/>
      <c r="W239" s="324"/>
      <c r="X239" s="329"/>
      <c r="Y239" s="324"/>
      <c r="Z239" s="324"/>
      <c r="AA239" s="324"/>
      <c r="AB239" s="324"/>
      <c r="AC239" s="324"/>
      <c r="AE239" s="353"/>
      <c r="AF239" s="354"/>
      <c r="AG239" s="355"/>
      <c r="AH239" s="355"/>
      <c r="AI239" s="355"/>
      <c r="AJ239" s="356"/>
      <c r="AK239" s="355"/>
      <c r="AM239" s="86"/>
      <c r="AN239" s="86"/>
      <c r="AO239" s="380"/>
      <c r="AP239" s="380"/>
      <c r="AQ239" s="380"/>
      <c r="AR239" s="393"/>
      <c r="AS239" s="380"/>
      <c r="AT239" s="86" t="s">
        <v>178</v>
      </c>
    </row>
    <row r="240" spans="1:46" s="6" customFormat="1" ht="16.5" customHeight="1">
      <c r="A240" s="477" t="s">
        <v>41</v>
      </c>
      <c r="B240" s="204" t="s">
        <v>58</v>
      </c>
      <c r="C240" s="204" t="s">
        <v>6</v>
      </c>
      <c r="D240" s="204"/>
      <c r="E240" s="465">
        <v>24</v>
      </c>
      <c r="F240" s="461">
        <v>64.75</v>
      </c>
      <c r="G240" s="461">
        <v>79.75</v>
      </c>
      <c r="H240" s="462">
        <v>0.81191222570532917</v>
      </c>
      <c r="I240" s="462">
        <v>0.55401459854014601</v>
      </c>
      <c r="J240" s="473">
        <v>575400</v>
      </c>
      <c r="K240" s="466"/>
      <c r="L240" s="461">
        <v>42.166666666666664</v>
      </c>
      <c r="M240" s="461">
        <v>76.1111111111111</v>
      </c>
      <c r="O240" s="204"/>
      <c r="P240" s="169"/>
      <c r="Q240" s="205"/>
      <c r="R240" s="205"/>
      <c r="S240" s="205"/>
      <c r="T240" s="206"/>
      <c r="U240" s="206"/>
      <c r="W240" s="324"/>
      <c r="X240" s="325"/>
      <c r="Y240" s="326"/>
      <c r="Z240" s="326"/>
      <c r="AA240" s="326"/>
      <c r="AB240" s="327"/>
      <c r="AC240" s="327"/>
      <c r="AE240" s="353"/>
      <c r="AF240" s="354"/>
      <c r="AG240" s="355"/>
      <c r="AH240" s="355"/>
      <c r="AI240" s="355"/>
      <c r="AJ240" s="356"/>
      <c r="AK240" s="355"/>
      <c r="AM240" s="86"/>
      <c r="AN240" s="86"/>
      <c r="AO240" s="380"/>
      <c r="AP240" s="380"/>
      <c r="AQ240" s="380"/>
      <c r="AR240" s="393"/>
      <c r="AS240" s="380"/>
      <c r="AT240" s="86" t="s">
        <v>69</v>
      </c>
    </row>
    <row r="241" spans="1:46" s="6" customFormat="1" ht="15.6">
      <c r="A241" s="471" t="s">
        <v>1082</v>
      </c>
      <c r="B241" s="476" t="s">
        <v>107</v>
      </c>
      <c r="C241" s="204" t="s">
        <v>1045</v>
      </c>
      <c r="D241" s="204"/>
      <c r="E241" s="177">
        <v>0</v>
      </c>
      <c r="F241" s="461">
        <v>0</v>
      </c>
      <c r="G241" s="461"/>
      <c r="H241" s="462">
        <v>0</v>
      </c>
      <c r="I241" s="462"/>
      <c r="J241" s="473">
        <v>164600</v>
      </c>
      <c r="K241" s="466"/>
      <c r="L241" s="461"/>
      <c r="M241" s="461"/>
      <c r="O241" s="204"/>
      <c r="P241" s="169"/>
      <c r="Q241" s="205"/>
      <c r="R241" s="205"/>
      <c r="S241" s="205"/>
      <c r="T241" s="206"/>
      <c r="U241" s="206"/>
      <c r="W241" s="324"/>
      <c r="X241" s="329"/>
      <c r="Y241" s="324"/>
      <c r="Z241" s="324"/>
      <c r="AA241" s="324"/>
      <c r="AB241" s="324"/>
      <c r="AC241" s="324"/>
      <c r="AE241" s="353"/>
      <c r="AF241" s="354"/>
      <c r="AG241" s="355"/>
      <c r="AH241" s="355"/>
      <c r="AI241" s="355"/>
      <c r="AJ241" s="356"/>
      <c r="AK241" s="355"/>
      <c r="AM241" s="86"/>
      <c r="AN241" s="86"/>
      <c r="AO241" s="380"/>
      <c r="AP241" s="380"/>
      <c r="AQ241" s="380"/>
      <c r="AR241" s="393"/>
      <c r="AS241" s="380"/>
      <c r="AT241" s="86" t="s">
        <v>41</v>
      </c>
    </row>
    <row r="242" spans="1:46" s="6" customFormat="1">
      <c r="A242" s="477" t="s">
        <v>487</v>
      </c>
      <c r="B242" s="204" t="s">
        <v>28</v>
      </c>
      <c r="C242" s="204" t="s">
        <v>1045</v>
      </c>
      <c r="D242" s="204" t="s">
        <v>37</v>
      </c>
      <c r="E242" s="465">
        <v>21</v>
      </c>
      <c r="F242" s="461">
        <v>47.761904761904759</v>
      </c>
      <c r="G242" s="461">
        <v>78.523809523809518</v>
      </c>
      <c r="H242" s="462">
        <v>0.60824742268041232</v>
      </c>
      <c r="I242" s="462">
        <v>0.41249999999999998</v>
      </c>
      <c r="J242" s="473">
        <v>423900</v>
      </c>
      <c r="K242" s="467"/>
      <c r="L242" s="461">
        <v>33</v>
      </c>
      <c r="M242" s="461">
        <v>80</v>
      </c>
      <c r="O242" s="204"/>
      <c r="P242" s="169"/>
      <c r="Q242" s="205"/>
      <c r="R242" s="205"/>
      <c r="S242" s="205"/>
      <c r="T242" s="206"/>
      <c r="U242" s="206"/>
      <c r="W242" s="324"/>
      <c r="X242" s="329"/>
      <c r="Y242" s="324"/>
      <c r="Z242" s="324"/>
      <c r="AA242" s="324"/>
      <c r="AB242" s="324"/>
      <c r="AC242" s="324"/>
      <c r="AE242" s="353"/>
      <c r="AF242" s="354"/>
      <c r="AG242" s="355"/>
      <c r="AH242" s="355"/>
      <c r="AI242" s="355"/>
      <c r="AJ242" s="356"/>
      <c r="AK242" s="355"/>
      <c r="AM242" s="86"/>
      <c r="AN242" s="86"/>
      <c r="AO242" s="380"/>
      <c r="AP242" s="380"/>
      <c r="AQ242" s="380"/>
      <c r="AR242" s="393"/>
      <c r="AS242" s="380"/>
      <c r="AT242" s="86" t="s">
        <v>487</v>
      </c>
    </row>
    <row r="243" spans="1:46" s="6" customFormat="1">
      <c r="A243" s="477" t="s">
        <v>442</v>
      </c>
      <c r="B243" s="204" t="s">
        <v>566</v>
      </c>
      <c r="C243" s="204" t="s">
        <v>8</v>
      </c>
      <c r="D243" s="204"/>
      <c r="E243" s="465">
        <v>9</v>
      </c>
      <c r="F243" s="461">
        <v>49.777777777777779</v>
      </c>
      <c r="G243" s="461">
        <v>61.777777777777779</v>
      </c>
      <c r="H243" s="462">
        <v>0.80575539568345322</v>
      </c>
      <c r="I243" s="462">
        <v>0.52380952380952384</v>
      </c>
      <c r="J243" s="473">
        <v>441800</v>
      </c>
      <c r="K243" s="467"/>
      <c r="L243" s="461">
        <v>11</v>
      </c>
      <c r="M243" s="461">
        <v>21</v>
      </c>
      <c r="O243" s="204"/>
      <c r="P243" s="169"/>
      <c r="Q243" s="205"/>
      <c r="R243" s="205"/>
      <c r="S243" s="205"/>
      <c r="T243" s="206"/>
      <c r="U243" s="206"/>
      <c r="W243" s="324"/>
      <c r="X243" s="329"/>
      <c r="Y243" s="324"/>
      <c r="Z243" s="324"/>
      <c r="AA243" s="324"/>
      <c r="AB243" s="324"/>
      <c r="AC243" s="324"/>
      <c r="AE243" s="353"/>
      <c r="AF243" s="354"/>
      <c r="AG243" s="355"/>
      <c r="AH243" s="355"/>
      <c r="AI243" s="355"/>
      <c r="AJ243" s="356"/>
      <c r="AK243" s="355"/>
      <c r="AM243" s="86"/>
      <c r="AN243" s="86"/>
      <c r="AO243" s="380"/>
      <c r="AP243" s="380"/>
      <c r="AQ243" s="380"/>
      <c r="AR243" s="393"/>
      <c r="AS243" s="380"/>
      <c r="AT243" s="86" t="s">
        <v>442</v>
      </c>
    </row>
    <row r="244" spans="1:46" s="6" customFormat="1" ht="15.6">
      <c r="A244" s="477" t="s">
        <v>164</v>
      </c>
      <c r="B244" s="204" t="s">
        <v>58</v>
      </c>
      <c r="C244" s="204" t="s">
        <v>14</v>
      </c>
      <c r="D244" s="204"/>
      <c r="E244" s="465">
        <v>18</v>
      </c>
      <c r="F244" s="461">
        <v>24.666666666666668</v>
      </c>
      <c r="G244" s="461">
        <v>21.888888888888889</v>
      </c>
      <c r="H244" s="462">
        <v>1.1269035532994924</v>
      </c>
      <c r="I244" s="462">
        <v>1.0895833333333333</v>
      </c>
      <c r="J244" s="473">
        <v>218900</v>
      </c>
      <c r="K244" s="466"/>
      <c r="L244" s="461">
        <v>30.764705882352942</v>
      </c>
      <c r="M244" s="461">
        <v>28.235294117647058</v>
      </c>
      <c r="O244" s="204"/>
      <c r="P244" s="169"/>
      <c r="Q244" s="205"/>
      <c r="R244" s="205"/>
      <c r="S244" s="205"/>
      <c r="T244" s="206"/>
      <c r="U244" s="206"/>
      <c r="W244" s="324"/>
      <c r="X244" s="325"/>
      <c r="Y244" s="326"/>
      <c r="Z244" s="326"/>
      <c r="AA244" s="326"/>
      <c r="AB244" s="327"/>
      <c r="AC244" s="327"/>
      <c r="AE244" s="353"/>
      <c r="AF244" s="354"/>
      <c r="AG244" s="355"/>
      <c r="AH244" s="355"/>
      <c r="AI244" s="355"/>
      <c r="AJ244" s="356"/>
      <c r="AK244" s="355"/>
      <c r="AM244" s="86"/>
      <c r="AN244" s="86"/>
      <c r="AO244" s="380"/>
      <c r="AP244" s="380"/>
      <c r="AQ244" s="380"/>
      <c r="AR244" s="393"/>
      <c r="AS244" s="380"/>
      <c r="AT244" s="86" t="s">
        <v>723</v>
      </c>
    </row>
    <row r="245" spans="1:46" s="6" customFormat="1" ht="15.6">
      <c r="A245" s="477" t="s">
        <v>435</v>
      </c>
      <c r="B245" s="204" t="s">
        <v>106</v>
      </c>
      <c r="C245" s="204" t="s">
        <v>14</v>
      </c>
      <c r="D245" s="204"/>
      <c r="E245" s="465">
        <v>19</v>
      </c>
      <c r="F245" s="461">
        <v>30.473684210526315</v>
      </c>
      <c r="G245" s="461">
        <v>36.05263157894737</v>
      </c>
      <c r="H245" s="462">
        <v>0.84525547445255478</v>
      </c>
      <c r="I245" s="462">
        <v>0.99711815561959649</v>
      </c>
      <c r="J245" s="473">
        <v>270500</v>
      </c>
      <c r="K245" s="466"/>
      <c r="L245" s="461">
        <v>47.18181818181818</v>
      </c>
      <c r="M245" s="461">
        <v>47.31818181818182</v>
      </c>
      <c r="O245" s="204"/>
      <c r="P245" s="169"/>
      <c r="Q245" s="205"/>
      <c r="R245" s="205"/>
      <c r="S245" s="205"/>
      <c r="T245" s="206"/>
      <c r="U245" s="206"/>
      <c r="W245" s="324"/>
      <c r="X245" s="329"/>
      <c r="Y245" s="324"/>
      <c r="Z245" s="324"/>
      <c r="AA245" s="324"/>
      <c r="AB245" s="324"/>
      <c r="AC245" s="324"/>
      <c r="AE245" s="353"/>
      <c r="AF245" s="354"/>
      <c r="AG245" s="355"/>
      <c r="AH245" s="355"/>
      <c r="AI245" s="355"/>
      <c r="AJ245" s="356"/>
      <c r="AK245" s="355"/>
      <c r="AM245" s="86"/>
      <c r="AN245" s="86"/>
      <c r="AO245" s="380"/>
      <c r="AP245" s="380"/>
      <c r="AQ245" s="380"/>
      <c r="AR245" s="393"/>
      <c r="AS245" s="380"/>
      <c r="AT245" s="86" t="s">
        <v>164</v>
      </c>
    </row>
    <row r="246" spans="1:46" s="6" customFormat="1">
      <c r="A246" s="477" t="s">
        <v>321</v>
      </c>
      <c r="B246" s="204" t="s">
        <v>24</v>
      </c>
      <c r="C246" s="204" t="s">
        <v>8</v>
      </c>
      <c r="D246" s="204"/>
      <c r="E246" s="465">
        <v>14</v>
      </c>
      <c r="F246" s="461">
        <v>38.642857142857146</v>
      </c>
      <c r="G246" s="461">
        <v>67.214285714285708</v>
      </c>
      <c r="H246" s="462">
        <v>0.57492029755579166</v>
      </c>
      <c r="I246" s="462">
        <v>0.62719033232628396</v>
      </c>
      <c r="J246" s="473">
        <v>343000</v>
      </c>
      <c r="K246" s="270"/>
      <c r="L246" s="461">
        <v>47.18181818181818</v>
      </c>
      <c r="M246" s="461">
        <v>75.227272727272734</v>
      </c>
      <c r="O246" s="204"/>
      <c r="P246" s="169"/>
      <c r="Q246" s="205"/>
      <c r="R246" s="205"/>
      <c r="S246" s="205"/>
      <c r="T246" s="206"/>
      <c r="U246" s="206"/>
      <c r="W246" s="324"/>
      <c r="X246" s="329"/>
      <c r="Y246" s="324"/>
      <c r="Z246" s="324"/>
      <c r="AA246" s="324"/>
      <c r="AB246" s="324"/>
      <c r="AC246" s="324"/>
      <c r="AE246" s="353"/>
      <c r="AF246" s="354"/>
      <c r="AG246" s="355"/>
      <c r="AH246" s="355"/>
      <c r="AI246" s="355"/>
      <c r="AJ246" s="356"/>
      <c r="AK246" s="355"/>
      <c r="AM246" s="86"/>
      <c r="AN246" s="86"/>
      <c r="AO246" s="380"/>
      <c r="AP246" s="380"/>
      <c r="AQ246" s="380"/>
      <c r="AR246" s="393"/>
      <c r="AS246" s="380"/>
      <c r="AT246" s="86" t="s">
        <v>435</v>
      </c>
    </row>
    <row r="247" spans="1:46" s="6" customFormat="1">
      <c r="A247" s="477" t="s">
        <v>862</v>
      </c>
      <c r="B247" s="204" t="s">
        <v>58</v>
      </c>
      <c r="C247" s="204" t="s">
        <v>14</v>
      </c>
      <c r="D247" s="204"/>
      <c r="E247" s="465">
        <v>6</v>
      </c>
      <c r="F247" s="461">
        <v>13.333333333333334</v>
      </c>
      <c r="G247" s="461">
        <v>12.666666666666666</v>
      </c>
      <c r="H247" s="462">
        <v>1.0526315789473684</v>
      </c>
      <c r="I247" s="462">
        <v>0</v>
      </c>
      <c r="J247" s="473">
        <v>192800</v>
      </c>
      <c r="K247" s="270"/>
      <c r="L247" s="461">
        <v>0</v>
      </c>
      <c r="M247" s="461">
        <v>0</v>
      </c>
      <c r="O247" s="204"/>
      <c r="P247" s="169"/>
      <c r="Q247" s="205"/>
      <c r="R247" s="205"/>
      <c r="S247" s="205"/>
      <c r="T247" s="206"/>
      <c r="U247" s="206"/>
      <c r="W247" s="324"/>
      <c r="X247" s="329"/>
      <c r="Y247" s="324"/>
      <c r="Z247" s="324"/>
      <c r="AA247" s="324"/>
      <c r="AB247" s="324"/>
      <c r="AC247" s="324"/>
      <c r="AE247" s="353"/>
      <c r="AF247" s="354"/>
      <c r="AG247" s="355"/>
      <c r="AH247" s="355"/>
      <c r="AI247" s="355"/>
      <c r="AJ247" s="356"/>
      <c r="AK247" s="355"/>
      <c r="AM247" s="86"/>
      <c r="AN247" s="86"/>
      <c r="AO247" s="380"/>
      <c r="AP247" s="380"/>
      <c r="AQ247" s="380"/>
      <c r="AR247" s="393"/>
      <c r="AS247" s="380"/>
      <c r="AT247" s="86" t="s">
        <v>253</v>
      </c>
    </row>
    <row r="248" spans="1:46" s="6" customFormat="1">
      <c r="A248" s="477" t="s">
        <v>490</v>
      </c>
      <c r="B248" s="204" t="s">
        <v>106</v>
      </c>
      <c r="C248" s="204" t="s">
        <v>37</v>
      </c>
      <c r="D248" s="204" t="s">
        <v>397</v>
      </c>
      <c r="E248" s="465">
        <v>11</v>
      </c>
      <c r="F248" s="461">
        <v>29.181818181818183</v>
      </c>
      <c r="G248" s="461">
        <v>38.636363636363633</v>
      </c>
      <c r="H248" s="462">
        <v>0.75529411764705878</v>
      </c>
      <c r="I248" s="462">
        <v>0.30434782608695654</v>
      </c>
      <c r="J248" s="473">
        <v>259000</v>
      </c>
      <c r="K248" s="467"/>
      <c r="L248" s="461">
        <v>14</v>
      </c>
      <c r="M248" s="461">
        <v>46</v>
      </c>
      <c r="O248" s="204"/>
      <c r="P248" s="169"/>
      <c r="Q248" s="205"/>
      <c r="R248" s="205"/>
      <c r="S248" s="205"/>
      <c r="T248" s="206"/>
      <c r="U248" s="206"/>
      <c r="W248" s="324"/>
      <c r="X248" s="329"/>
      <c r="Y248" s="324"/>
      <c r="Z248" s="324"/>
      <c r="AA248" s="324"/>
      <c r="AB248" s="324"/>
      <c r="AC248" s="324"/>
      <c r="AE248" s="353"/>
      <c r="AF248" s="354"/>
      <c r="AG248" s="355"/>
      <c r="AH248" s="355"/>
      <c r="AI248" s="355"/>
      <c r="AJ248" s="356"/>
      <c r="AK248" s="355"/>
      <c r="AM248" s="86"/>
      <c r="AN248" s="86"/>
      <c r="AO248" s="380"/>
      <c r="AP248" s="380"/>
      <c r="AQ248" s="380"/>
      <c r="AR248" s="393"/>
      <c r="AS248" s="380"/>
      <c r="AT248" s="86" t="s">
        <v>321</v>
      </c>
    </row>
    <row r="249" spans="1:46" s="6" customFormat="1">
      <c r="A249" s="477" t="s">
        <v>491</v>
      </c>
      <c r="B249" s="204" t="s">
        <v>53</v>
      </c>
      <c r="C249" s="204" t="s">
        <v>37</v>
      </c>
      <c r="D249" s="204"/>
      <c r="E249" s="465">
        <v>2</v>
      </c>
      <c r="F249" s="461">
        <v>32</v>
      </c>
      <c r="G249" s="461">
        <v>77.5</v>
      </c>
      <c r="H249" s="462">
        <v>0.41290322580645161</v>
      </c>
      <c r="I249" s="462">
        <v>0</v>
      </c>
      <c r="J249" s="473">
        <v>213000</v>
      </c>
      <c r="K249" s="467"/>
      <c r="L249" s="461">
        <v>0</v>
      </c>
      <c r="M249" s="461" t="s">
        <v>693</v>
      </c>
      <c r="O249" s="204"/>
      <c r="P249" s="169"/>
      <c r="Q249" s="205"/>
      <c r="R249" s="205"/>
      <c r="S249" s="205"/>
      <c r="T249" s="206"/>
      <c r="U249" s="206"/>
      <c r="W249" s="324"/>
      <c r="X249" s="329"/>
      <c r="Y249" s="324"/>
      <c r="Z249" s="324"/>
      <c r="AA249" s="324"/>
      <c r="AB249" s="324"/>
      <c r="AC249" s="324"/>
      <c r="AE249" s="353"/>
      <c r="AF249" s="354"/>
      <c r="AG249" s="355"/>
      <c r="AH249" s="355"/>
      <c r="AI249" s="355"/>
      <c r="AJ249" s="356"/>
      <c r="AK249" s="355"/>
      <c r="AM249" s="86"/>
      <c r="AN249" s="86"/>
      <c r="AO249" s="380"/>
      <c r="AP249" s="380"/>
      <c r="AQ249" s="380"/>
      <c r="AR249" s="393"/>
      <c r="AS249" s="380"/>
      <c r="AT249" s="86" t="s">
        <v>862</v>
      </c>
    </row>
    <row r="250" spans="1:46" s="6" customFormat="1" ht="15.6">
      <c r="A250" s="477" t="s">
        <v>208</v>
      </c>
      <c r="B250" s="475" t="s">
        <v>106</v>
      </c>
      <c r="C250" s="204" t="s">
        <v>6</v>
      </c>
      <c r="D250" s="204"/>
      <c r="E250" s="465">
        <v>18</v>
      </c>
      <c r="F250" s="461">
        <v>57.333333333333336</v>
      </c>
      <c r="G250" s="461">
        <v>79.444444444444443</v>
      </c>
      <c r="H250" s="462">
        <v>0.72167832167832169</v>
      </c>
      <c r="I250" s="462">
        <v>0.62040816326530612</v>
      </c>
      <c r="J250" s="473">
        <v>508300</v>
      </c>
      <c r="K250" s="466"/>
      <c r="L250" s="461">
        <v>50.666666666666664</v>
      </c>
      <c r="M250" s="461">
        <v>81.666666666666657</v>
      </c>
      <c r="O250" s="204"/>
      <c r="P250" s="169"/>
      <c r="Q250" s="205"/>
      <c r="R250" s="205"/>
      <c r="S250" s="205"/>
      <c r="T250" s="206"/>
      <c r="U250" s="206"/>
      <c r="W250" s="324"/>
      <c r="X250" s="329"/>
      <c r="Y250" s="324"/>
      <c r="Z250" s="324"/>
      <c r="AA250" s="324"/>
      <c r="AB250" s="324"/>
      <c r="AC250" s="324"/>
      <c r="AE250" s="353"/>
      <c r="AF250" s="354"/>
      <c r="AG250" s="355"/>
      <c r="AH250" s="355"/>
      <c r="AI250" s="355"/>
      <c r="AJ250" s="356"/>
      <c r="AK250" s="355"/>
      <c r="AM250" s="86"/>
      <c r="AN250" s="86"/>
      <c r="AO250" s="380"/>
      <c r="AP250" s="380"/>
      <c r="AQ250" s="380"/>
      <c r="AR250" s="393"/>
      <c r="AS250" s="380"/>
      <c r="AT250" s="86" t="s">
        <v>490</v>
      </c>
    </row>
    <row r="251" spans="1:46" s="6" customFormat="1" ht="15.6">
      <c r="A251" s="477" t="s">
        <v>209</v>
      </c>
      <c r="B251" s="204" t="s">
        <v>55</v>
      </c>
      <c r="C251" s="204" t="s">
        <v>6</v>
      </c>
      <c r="D251" s="204"/>
      <c r="E251" s="465">
        <v>5</v>
      </c>
      <c r="F251" s="461">
        <v>47.8</v>
      </c>
      <c r="G251" s="461">
        <v>80</v>
      </c>
      <c r="H251" s="462">
        <v>0.59750000000000003</v>
      </c>
      <c r="I251" s="462">
        <v>0.40412979351032446</v>
      </c>
      <c r="J251" s="473">
        <v>339400</v>
      </c>
      <c r="K251" s="466"/>
      <c r="L251" s="461">
        <v>32.235294117647058</v>
      </c>
      <c r="M251" s="461">
        <v>79.764705882352942</v>
      </c>
      <c r="O251" s="204"/>
      <c r="P251" s="169"/>
      <c r="Q251" s="205"/>
      <c r="R251" s="205"/>
      <c r="S251" s="205"/>
      <c r="T251" s="206"/>
      <c r="U251" s="206"/>
      <c r="W251" s="324"/>
      <c r="X251" s="325"/>
      <c r="Y251" s="326"/>
      <c r="Z251" s="326"/>
      <c r="AA251" s="326"/>
      <c r="AB251" s="327"/>
      <c r="AC251" s="327"/>
      <c r="AE251" s="353"/>
      <c r="AF251" s="354"/>
      <c r="AG251" s="355"/>
      <c r="AH251" s="355"/>
      <c r="AI251" s="355"/>
      <c r="AJ251" s="356"/>
      <c r="AK251" s="355"/>
      <c r="AM251" s="86"/>
      <c r="AN251" s="86"/>
      <c r="AO251" s="380"/>
      <c r="AP251" s="380"/>
      <c r="AQ251" s="380"/>
      <c r="AR251" s="393"/>
      <c r="AS251" s="380"/>
      <c r="AT251" s="86" t="s">
        <v>491</v>
      </c>
    </row>
    <row r="252" spans="1:46" s="6" customFormat="1">
      <c r="A252" s="477" t="s">
        <v>140</v>
      </c>
      <c r="B252" s="204" t="s">
        <v>22</v>
      </c>
      <c r="C252" s="204" t="s">
        <v>6</v>
      </c>
      <c r="D252" s="204"/>
      <c r="E252" s="465">
        <v>24</v>
      </c>
      <c r="F252" s="461">
        <v>46.625</v>
      </c>
      <c r="G252" s="461">
        <v>78.958333333333329</v>
      </c>
      <c r="H252" s="462">
        <v>0.59050131926121374</v>
      </c>
      <c r="I252" s="462">
        <v>0.90552077404667042</v>
      </c>
      <c r="J252" s="473">
        <v>413800</v>
      </c>
      <c r="K252" s="467"/>
      <c r="L252" s="461">
        <v>72.318181818181813</v>
      </c>
      <c r="M252" s="461">
        <v>79.86363636363636</v>
      </c>
      <c r="O252" s="204"/>
      <c r="P252" s="169"/>
      <c r="Q252" s="205"/>
      <c r="R252" s="205"/>
      <c r="S252" s="205"/>
      <c r="T252" s="206"/>
      <c r="U252" s="206"/>
      <c r="W252" s="324"/>
      <c r="X252" s="329"/>
      <c r="Y252" s="324"/>
      <c r="Z252" s="324"/>
      <c r="AA252" s="324"/>
      <c r="AB252" s="324"/>
      <c r="AC252" s="324"/>
      <c r="AE252" s="353"/>
      <c r="AF252" s="354"/>
      <c r="AG252" s="355"/>
      <c r="AH252" s="355"/>
      <c r="AI252" s="355"/>
      <c r="AJ252" s="356"/>
      <c r="AK252" s="355"/>
      <c r="AM252" s="86"/>
      <c r="AN252" s="86"/>
      <c r="AO252" s="380"/>
      <c r="AP252" s="380"/>
      <c r="AQ252" s="380"/>
      <c r="AR252" s="393"/>
      <c r="AS252" s="380"/>
      <c r="AT252" s="86" t="s">
        <v>264</v>
      </c>
    </row>
    <row r="253" spans="1:46" s="6" customFormat="1" ht="14.25" customHeight="1">
      <c r="A253" s="477" t="s">
        <v>631</v>
      </c>
      <c r="B253" s="204" t="s">
        <v>58</v>
      </c>
      <c r="C253" s="204" t="s">
        <v>8</v>
      </c>
      <c r="D253" s="204"/>
      <c r="E253" s="177">
        <v>0</v>
      </c>
      <c r="F253" s="461">
        <v>0</v>
      </c>
      <c r="G253" s="461"/>
      <c r="H253" s="462">
        <v>0</v>
      </c>
      <c r="I253" s="462">
        <v>0.79329608938547491</v>
      </c>
      <c r="J253" s="473">
        <v>177300</v>
      </c>
      <c r="K253" s="467"/>
      <c r="L253" s="461">
        <v>28.4</v>
      </c>
      <c r="M253" s="461">
        <v>35.799999999999997</v>
      </c>
      <c r="O253" s="204"/>
      <c r="P253" s="169"/>
      <c r="Q253" s="205"/>
      <c r="R253" s="205"/>
      <c r="S253" s="205"/>
      <c r="T253" s="206"/>
      <c r="U253" s="206"/>
      <c r="W253" s="324"/>
      <c r="X253" s="329"/>
      <c r="Y253" s="324"/>
      <c r="Z253" s="324"/>
      <c r="AA253" s="324"/>
      <c r="AB253" s="324"/>
      <c r="AC253" s="324"/>
      <c r="AE253" s="353"/>
      <c r="AF253" s="354"/>
      <c r="AG253" s="355"/>
      <c r="AH253" s="355"/>
      <c r="AI253" s="355"/>
      <c r="AJ253" s="356"/>
      <c r="AK253" s="355"/>
      <c r="AM253" s="86"/>
      <c r="AN253" s="86"/>
      <c r="AO253" s="380"/>
      <c r="AP253" s="380"/>
      <c r="AQ253" s="380"/>
      <c r="AR253" s="393"/>
      <c r="AS253" s="380"/>
      <c r="AT253" s="86" t="s">
        <v>208</v>
      </c>
    </row>
    <row r="254" spans="1:46" s="6" customFormat="1">
      <c r="A254" s="468" t="s">
        <v>1083</v>
      </c>
      <c r="B254" s="204" t="s">
        <v>82</v>
      </c>
      <c r="C254" s="204" t="s">
        <v>6</v>
      </c>
      <c r="D254" s="204"/>
      <c r="E254" s="177"/>
      <c r="F254" s="461"/>
      <c r="G254" s="461"/>
      <c r="H254" s="462"/>
      <c r="I254" s="462"/>
      <c r="J254" s="473">
        <v>164600</v>
      </c>
      <c r="K254" s="467"/>
      <c r="L254" s="461"/>
      <c r="M254" s="461"/>
      <c r="O254" s="204"/>
      <c r="P254" s="169"/>
      <c r="Q254" s="205"/>
      <c r="R254" s="205"/>
      <c r="S254" s="205"/>
      <c r="T254" s="206"/>
      <c r="U254" s="206"/>
      <c r="W254" s="324"/>
      <c r="X254" s="329"/>
      <c r="Y254" s="324"/>
      <c r="Z254" s="324"/>
      <c r="AA254" s="324"/>
      <c r="AB254" s="324"/>
      <c r="AC254" s="324"/>
      <c r="AE254" s="353"/>
      <c r="AF254" s="354"/>
      <c r="AG254" s="355"/>
      <c r="AH254" s="355"/>
      <c r="AI254" s="355"/>
      <c r="AJ254" s="356"/>
      <c r="AK254" s="355"/>
      <c r="AM254" s="86"/>
      <c r="AN254" s="86"/>
      <c r="AO254" s="380"/>
      <c r="AP254" s="380"/>
      <c r="AQ254" s="380"/>
      <c r="AR254" s="393"/>
      <c r="AS254" s="380"/>
      <c r="AT254" s="86" t="s">
        <v>209</v>
      </c>
    </row>
    <row r="255" spans="1:46" s="6" customFormat="1">
      <c r="A255" s="477" t="s">
        <v>724</v>
      </c>
      <c r="B255" s="204" t="s">
        <v>104</v>
      </c>
      <c r="C255" s="204" t="s">
        <v>14</v>
      </c>
      <c r="D255" s="204"/>
      <c r="E255" s="465">
        <v>8</v>
      </c>
      <c r="F255" s="461">
        <v>19</v>
      </c>
      <c r="G255" s="461">
        <v>20.875</v>
      </c>
      <c r="H255" s="462">
        <v>0.91017964071856283</v>
      </c>
      <c r="I255" s="462">
        <v>1.0625</v>
      </c>
      <c r="J255" s="473">
        <v>192800</v>
      </c>
      <c r="K255" s="270"/>
      <c r="L255" s="461">
        <v>17</v>
      </c>
      <c r="M255" s="461">
        <v>16</v>
      </c>
      <c r="O255" s="204"/>
      <c r="P255" s="169"/>
      <c r="Q255" s="205"/>
      <c r="R255" s="205"/>
      <c r="S255" s="205"/>
      <c r="T255" s="206"/>
      <c r="U255" s="206"/>
      <c r="W255" s="324"/>
      <c r="X255" s="329"/>
      <c r="Y255" s="324"/>
      <c r="Z255" s="324"/>
      <c r="AA255" s="324"/>
      <c r="AB255" s="324"/>
      <c r="AC255" s="324"/>
      <c r="AE255" s="353"/>
      <c r="AF255" s="354"/>
      <c r="AG255" s="355"/>
      <c r="AH255" s="355"/>
      <c r="AI255" s="355"/>
      <c r="AJ255" s="356"/>
      <c r="AK255" s="355"/>
      <c r="AM255" s="86"/>
      <c r="AN255" s="86"/>
      <c r="AO255" s="380"/>
      <c r="AP255" s="380"/>
      <c r="AQ255" s="380"/>
      <c r="AR255" s="393"/>
      <c r="AS255" s="380"/>
      <c r="AT255" s="86" t="s">
        <v>140</v>
      </c>
    </row>
    <row r="256" spans="1:46" s="6" customFormat="1">
      <c r="A256" s="477" t="s">
        <v>640</v>
      </c>
      <c r="B256" s="475" t="s">
        <v>657</v>
      </c>
      <c r="C256" s="204" t="s">
        <v>14</v>
      </c>
      <c r="D256" s="204" t="s">
        <v>8</v>
      </c>
      <c r="E256" s="465">
        <v>2</v>
      </c>
      <c r="F256" s="461">
        <v>10</v>
      </c>
      <c r="G256" s="461">
        <v>10</v>
      </c>
      <c r="H256" s="462">
        <v>1</v>
      </c>
      <c r="I256" s="462">
        <v>0.95454545454545459</v>
      </c>
      <c r="J256" s="473">
        <v>177300</v>
      </c>
      <c r="K256" s="467"/>
      <c r="L256" s="461">
        <v>10.5</v>
      </c>
      <c r="M256" s="461">
        <v>11</v>
      </c>
      <c r="O256" s="204"/>
      <c r="P256" s="169"/>
      <c r="Q256" s="205"/>
      <c r="R256" s="205"/>
      <c r="S256" s="205"/>
      <c r="T256" s="206"/>
      <c r="U256" s="206"/>
      <c r="W256" s="324"/>
      <c r="X256" s="325"/>
      <c r="Y256" s="326"/>
      <c r="Z256" s="326"/>
      <c r="AA256" s="326"/>
      <c r="AB256" s="327"/>
      <c r="AC256" s="327"/>
      <c r="AE256" s="353"/>
      <c r="AF256" s="354"/>
      <c r="AG256" s="355"/>
      <c r="AH256" s="355"/>
      <c r="AI256" s="355"/>
      <c r="AJ256" s="356"/>
      <c r="AK256" s="355"/>
      <c r="AM256" s="86"/>
      <c r="AN256" s="86"/>
      <c r="AO256" s="380"/>
      <c r="AP256" s="380"/>
      <c r="AQ256" s="380"/>
      <c r="AR256" s="393"/>
      <c r="AS256" s="380"/>
      <c r="AT256" s="86" t="s">
        <v>631</v>
      </c>
    </row>
    <row r="257" spans="1:46" s="6" customFormat="1">
      <c r="A257" s="477" t="s">
        <v>284</v>
      </c>
      <c r="B257" s="204" t="s">
        <v>55</v>
      </c>
      <c r="C257" s="204" t="s">
        <v>6</v>
      </c>
      <c r="D257" s="204"/>
      <c r="E257" s="465">
        <v>24</v>
      </c>
      <c r="F257" s="461">
        <v>43.291666666666664</v>
      </c>
      <c r="G257" s="461">
        <v>80</v>
      </c>
      <c r="H257" s="462">
        <v>0.54114583333333333</v>
      </c>
      <c r="I257" s="462">
        <v>0.67483506126295945</v>
      </c>
      <c r="J257" s="473">
        <v>384200</v>
      </c>
      <c r="K257" s="467"/>
      <c r="L257" s="461">
        <v>44.75</v>
      </c>
      <c r="M257" s="461">
        <v>66.3125</v>
      </c>
      <c r="O257" s="204"/>
      <c r="P257" s="169"/>
      <c r="Q257" s="205"/>
      <c r="R257" s="205"/>
      <c r="S257" s="205"/>
      <c r="T257" s="206"/>
      <c r="U257" s="206"/>
      <c r="W257" s="324"/>
      <c r="X257" s="329"/>
      <c r="Y257" s="324"/>
      <c r="Z257" s="324"/>
      <c r="AA257" s="324"/>
      <c r="AB257" s="324"/>
      <c r="AC257" s="324"/>
      <c r="AE257" s="353"/>
      <c r="AF257" s="354"/>
      <c r="AG257" s="355"/>
      <c r="AH257" s="355"/>
      <c r="AI257" s="355"/>
      <c r="AJ257" s="356"/>
      <c r="AK257" s="355"/>
      <c r="AM257" s="86"/>
      <c r="AN257" s="86"/>
      <c r="AO257" s="380"/>
      <c r="AP257" s="380"/>
      <c r="AQ257" s="380"/>
      <c r="AR257" s="393"/>
      <c r="AS257" s="380"/>
      <c r="AT257" s="86" t="s">
        <v>724</v>
      </c>
    </row>
    <row r="258" spans="1:46" s="6" customFormat="1" ht="15.6">
      <c r="A258" s="477" t="s">
        <v>424</v>
      </c>
      <c r="B258" s="204" t="s">
        <v>28</v>
      </c>
      <c r="C258" s="204" t="s">
        <v>397</v>
      </c>
      <c r="D258" s="204"/>
      <c r="E258" s="465">
        <v>24</v>
      </c>
      <c r="F258" s="461">
        <v>44.125</v>
      </c>
      <c r="G258" s="461">
        <v>63.625</v>
      </c>
      <c r="H258" s="462">
        <v>0.69351669941060901</v>
      </c>
      <c r="I258" s="462">
        <v>0.55362614913176711</v>
      </c>
      <c r="J258" s="473">
        <v>391600</v>
      </c>
      <c r="K258" s="466"/>
      <c r="L258" s="461">
        <v>30.111111111111111</v>
      </c>
      <c r="M258" s="461">
        <v>54.388888888888886</v>
      </c>
      <c r="O258" s="204"/>
      <c r="P258" s="169"/>
      <c r="Q258" s="205"/>
      <c r="R258" s="205"/>
      <c r="S258" s="205"/>
      <c r="T258" s="206"/>
      <c r="U258" s="206"/>
      <c r="W258" s="324"/>
      <c r="X258" s="329"/>
      <c r="Y258" s="324"/>
      <c r="Z258" s="324"/>
      <c r="AA258" s="324"/>
      <c r="AB258" s="324"/>
      <c r="AC258" s="324"/>
      <c r="AE258" s="353"/>
      <c r="AF258" s="354"/>
      <c r="AG258" s="355"/>
      <c r="AH258" s="355"/>
      <c r="AI258" s="355"/>
      <c r="AJ258" s="356"/>
      <c r="AK258" s="355"/>
      <c r="AM258" s="86"/>
      <c r="AN258" s="86"/>
      <c r="AO258" s="380"/>
      <c r="AP258" s="380"/>
      <c r="AQ258" s="380"/>
      <c r="AR258" s="393"/>
      <c r="AS258" s="380"/>
      <c r="AT258" s="86" t="s">
        <v>640</v>
      </c>
    </row>
    <row r="259" spans="1:46" s="6" customFormat="1">
      <c r="A259" s="477" t="s">
        <v>617</v>
      </c>
      <c r="B259" s="204" t="s">
        <v>31</v>
      </c>
      <c r="C259" s="204" t="s">
        <v>1045</v>
      </c>
      <c r="D259" s="204" t="s">
        <v>37</v>
      </c>
      <c r="E259" s="177">
        <v>0</v>
      </c>
      <c r="F259" s="461">
        <v>0</v>
      </c>
      <c r="G259" s="461"/>
      <c r="H259" s="462">
        <v>0</v>
      </c>
      <c r="I259" s="462">
        <v>0</v>
      </c>
      <c r="J259" s="473">
        <v>164600</v>
      </c>
      <c r="K259" s="467"/>
      <c r="L259" s="461">
        <v>0</v>
      </c>
      <c r="M259" s="461" t="s">
        <v>693</v>
      </c>
      <c r="O259" s="204"/>
      <c r="P259" s="169"/>
      <c r="Q259" s="205"/>
      <c r="R259" s="205"/>
      <c r="S259" s="205"/>
      <c r="T259" s="206"/>
      <c r="U259" s="206"/>
      <c r="W259" s="324"/>
      <c r="X259" s="329"/>
      <c r="Y259" s="324"/>
      <c r="Z259" s="324"/>
      <c r="AA259" s="324"/>
      <c r="AB259" s="324"/>
      <c r="AC259" s="324"/>
      <c r="AE259" s="353"/>
      <c r="AF259" s="354"/>
      <c r="AG259" s="355"/>
      <c r="AH259" s="355"/>
      <c r="AI259" s="355"/>
      <c r="AJ259" s="356"/>
      <c r="AK259" s="355"/>
      <c r="AM259" s="86"/>
      <c r="AN259" s="86"/>
      <c r="AO259" s="380"/>
      <c r="AP259" s="380"/>
      <c r="AQ259" s="380"/>
      <c r="AR259" s="393"/>
      <c r="AS259" s="380"/>
      <c r="AT259" s="86" t="s">
        <v>284</v>
      </c>
    </row>
    <row r="260" spans="1:46" s="6" customFormat="1">
      <c r="A260" s="477" t="s">
        <v>285</v>
      </c>
      <c r="B260" s="204" t="s">
        <v>55</v>
      </c>
      <c r="C260" s="204" t="s">
        <v>8</v>
      </c>
      <c r="D260" s="204"/>
      <c r="E260" s="465">
        <v>22</v>
      </c>
      <c r="F260" s="461">
        <v>47.68181818181818</v>
      </c>
      <c r="G260" s="461">
        <v>72.454545454545453</v>
      </c>
      <c r="H260" s="462">
        <v>0.65809284818067759</v>
      </c>
      <c r="I260" s="462">
        <v>0.79750164365548981</v>
      </c>
      <c r="J260" s="473">
        <v>423200</v>
      </c>
      <c r="K260" s="467"/>
      <c r="L260" s="461">
        <v>52.739130434782609</v>
      </c>
      <c r="M260" s="461">
        <v>66.130434782608702</v>
      </c>
      <c r="O260" s="204"/>
      <c r="P260" s="169"/>
      <c r="Q260" s="205"/>
      <c r="R260" s="205"/>
      <c r="S260" s="205"/>
      <c r="T260" s="206"/>
      <c r="U260" s="206"/>
      <c r="W260" s="324"/>
      <c r="X260" s="329"/>
      <c r="Y260" s="324"/>
      <c r="Z260" s="324"/>
      <c r="AA260" s="324"/>
      <c r="AB260" s="324"/>
      <c r="AC260" s="324"/>
      <c r="AE260" s="353"/>
      <c r="AF260" s="354"/>
      <c r="AG260" s="355"/>
      <c r="AH260" s="355"/>
      <c r="AI260" s="355"/>
      <c r="AJ260" s="356"/>
      <c r="AK260" s="355"/>
      <c r="AM260" s="86"/>
      <c r="AN260" s="86"/>
      <c r="AO260" s="380"/>
      <c r="AP260" s="380"/>
      <c r="AQ260" s="380"/>
      <c r="AR260" s="393"/>
      <c r="AS260" s="380"/>
      <c r="AT260" s="86" t="s">
        <v>424</v>
      </c>
    </row>
    <row r="261" spans="1:46" s="6" customFormat="1">
      <c r="A261" s="477" t="s">
        <v>54</v>
      </c>
      <c r="B261" s="204" t="s">
        <v>31</v>
      </c>
      <c r="C261" s="204" t="s">
        <v>397</v>
      </c>
      <c r="D261" s="204"/>
      <c r="E261" s="465">
        <v>22</v>
      </c>
      <c r="F261" s="461">
        <v>40.772727272727273</v>
      </c>
      <c r="G261" s="461">
        <v>61.31818181818182</v>
      </c>
      <c r="H261" s="462">
        <v>0.66493699036323206</v>
      </c>
      <c r="I261" s="462">
        <v>0.69317470256731373</v>
      </c>
      <c r="J261" s="473">
        <v>361900</v>
      </c>
      <c r="K261" s="467"/>
      <c r="L261" s="461">
        <v>52.714285714285715</v>
      </c>
      <c r="M261" s="461">
        <v>76.047619047619051</v>
      </c>
      <c r="O261" s="204"/>
      <c r="P261" s="169"/>
      <c r="Q261" s="205"/>
      <c r="R261" s="205"/>
      <c r="S261" s="205"/>
      <c r="T261" s="206"/>
      <c r="U261" s="206"/>
      <c r="W261" s="324"/>
      <c r="X261" s="325"/>
      <c r="Y261" s="326"/>
      <c r="Z261" s="326"/>
      <c r="AA261" s="326"/>
      <c r="AB261" s="327"/>
      <c r="AC261" s="327"/>
      <c r="AE261" s="353"/>
      <c r="AF261" s="354"/>
      <c r="AG261" s="355"/>
      <c r="AH261" s="355"/>
      <c r="AI261" s="355"/>
      <c r="AJ261" s="356"/>
      <c r="AK261" s="355"/>
      <c r="AM261" s="86"/>
      <c r="AN261" s="86"/>
      <c r="AO261" s="380"/>
      <c r="AP261" s="380"/>
      <c r="AQ261" s="380"/>
      <c r="AR261" s="393"/>
      <c r="AS261" s="380"/>
      <c r="AT261" s="86" t="s">
        <v>725</v>
      </c>
    </row>
    <row r="262" spans="1:46" s="6" customFormat="1" ht="15.6">
      <c r="A262" s="477" t="s">
        <v>726</v>
      </c>
      <c r="B262" s="204" t="s">
        <v>24</v>
      </c>
      <c r="C262" s="204" t="s">
        <v>397</v>
      </c>
      <c r="D262" s="204"/>
      <c r="E262" s="465">
        <v>13</v>
      </c>
      <c r="F262" s="461">
        <v>39.307692307692307</v>
      </c>
      <c r="G262" s="461">
        <v>40.769230769230766</v>
      </c>
      <c r="H262" s="462">
        <v>0.96415094339622642</v>
      </c>
      <c r="I262" s="462">
        <v>1.4705882352941178</v>
      </c>
      <c r="J262" s="473">
        <v>348900</v>
      </c>
      <c r="K262" s="466"/>
      <c r="L262" s="461">
        <v>50</v>
      </c>
      <c r="M262" s="461">
        <v>34</v>
      </c>
      <c r="O262" s="204"/>
      <c r="P262" s="169"/>
      <c r="Q262" s="205"/>
      <c r="R262" s="205"/>
      <c r="S262" s="205"/>
      <c r="T262" s="206"/>
      <c r="U262" s="206"/>
      <c r="W262" s="324"/>
      <c r="X262" s="325"/>
      <c r="Y262" s="326"/>
      <c r="Z262" s="326"/>
      <c r="AA262" s="326"/>
      <c r="AB262" s="327"/>
      <c r="AC262" s="327"/>
      <c r="AE262" s="353"/>
      <c r="AF262" s="354"/>
      <c r="AG262" s="355"/>
      <c r="AH262" s="355"/>
      <c r="AI262" s="355"/>
      <c r="AJ262" s="356"/>
      <c r="AK262" s="355"/>
      <c r="AM262" s="86"/>
      <c r="AN262" s="86"/>
      <c r="AO262" s="380"/>
      <c r="AP262" s="380"/>
      <c r="AQ262" s="380"/>
      <c r="AR262" s="393"/>
      <c r="AS262" s="380"/>
      <c r="AT262" s="86" t="s">
        <v>617</v>
      </c>
    </row>
    <row r="263" spans="1:46" s="6" customFormat="1" ht="15.6">
      <c r="A263" s="477" t="s">
        <v>368</v>
      </c>
      <c r="B263" s="204" t="s">
        <v>28</v>
      </c>
      <c r="C263" s="204" t="s">
        <v>14</v>
      </c>
      <c r="D263" s="204"/>
      <c r="E263" s="465">
        <v>21</v>
      </c>
      <c r="F263" s="461">
        <v>44.047619047619051</v>
      </c>
      <c r="G263" s="461">
        <v>46.80952380952381</v>
      </c>
      <c r="H263" s="462">
        <v>0.94099694811800605</v>
      </c>
      <c r="I263" s="462">
        <v>0.99515503875968991</v>
      </c>
      <c r="J263" s="473">
        <v>390900</v>
      </c>
      <c r="K263" s="466"/>
      <c r="L263" s="461">
        <v>46.68181818181818</v>
      </c>
      <c r="M263" s="461">
        <v>46.909090909090907</v>
      </c>
      <c r="O263" s="204"/>
      <c r="P263" s="169"/>
      <c r="Q263" s="205"/>
      <c r="R263" s="205"/>
      <c r="S263" s="205"/>
      <c r="T263" s="206"/>
      <c r="U263" s="206"/>
      <c r="W263" s="324"/>
      <c r="X263" s="329"/>
      <c r="Y263" s="324"/>
      <c r="Z263" s="324"/>
      <c r="AA263" s="324"/>
      <c r="AB263" s="324"/>
      <c r="AC263" s="324"/>
      <c r="AE263" s="353"/>
      <c r="AF263" s="354"/>
      <c r="AG263" s="355"/>
      <c r="AH263" s="355"/>
      <c r="AI263" s="355"/>
      <c r="AJ263" s="356"/>
      <c r="AK263" s="355"/>
      <c r="AM263" s="86"/>
      <c r="AN263" s="86"/>
      <c r="AO263" s="380"/>
      <c r="AP263" s="380"/>
      <c r="AQ263" s="380"/>
      <c r="AR263" s="393"/>
      <c r="AS263" s="380"/>
      <c r="AT263" s="86" t="s">
        <v>285</v>
      </c>
    </row>
    <row r="264" spans="1:46" s="6" customFormat="1">
      <c r="A264" s="477" t="s">
        <v>70</v>
      </c>
      <c r="B264" s="204" t="s">
        <v>53</v>
      </c>
      <c r="C264" s="204" t="s">
        <v>6</v>
      </c>
      <c r="D264" s="204"/>
      <c r="E264" s="465">
        <v>24</v>
      </c>
      <c r="F264" s="461">
        <v>38.666666666666664</v>
      </c>
      <c r="G264" s="461">
        <v>80</v>
      </c>
      <c r="H264" s="462">
        <v>0.48333333333333334</v>
      </c>
      <c r="I264" s="462">
        <v>0.57474069554606466</v>
      </c>
      <c r="J264" s="473">
        <v>343200</v>
      </c>
      <c r="K264" s="467"/>
      <c r="L264" s="461">
        <v>44.857142857142854</v>
      </c>
      <c r="M264" s="461">
        <v>78.047619047619051</v>
      </c>
      <c r="O264" s="204"/>
      <c r="P264" s="169"/>
      <c r="Q264" s="205"/>
      <c r="R264" s="205"/>
      <c r="S264" s="205"/>
      <c r="T264" s="206"/>
      <c r="U264" s="206"/>
      <c r="W264" s="324"/>
      <c r="X264" s="329"/>
      <c r="Y264" s="324"/>
      <c r="Z264" s="324"/>
      <c r="AA264" s="324"/>
      <c r="AB264" s="324"/>
      <c r="AC264" s="324"/>
      <c r="AE264" s="353"/>
      <c r="AF264" s="354"/>
      <c r="AG264" s="355"/>
      <c r="AH264" s="355"/>
      <c r="AI264" s="355"/>
      <c r="AJ264" s="356"/>
      <c r="AK264" s="355"/>
      <c r="AM264" s="86"/>
      <c r="AN264" s="86"/>
      <c r="AO264" s="380"/>
      <c r="AP264" s="380"/>
      <c r="AQ264" s="380"/>
      <c r="AR264" s="393"/>
      <c r="AS264" s="380"/>
      <c r="AT264" s="86" t="s">
        <v>54</v>
      </c>
    </row>
    <row r="265" spans="1:46" s="6" customFormat="1">
      <c r="A265" s="477" t="s">
        <v>437</v>
      </c>
      <c r="B265" s="204" t="s">
        <v>105</v>
      </c>
      <c r="C265" s="204" t="s">
        <v>37</v>
      </c>
      <c r="D265" s="204" t="s">
        <v>1045</v>
      </c>
      <c r="E265" s="465">
        <v>6</v>
      </c>
      <c r="F265" s="461">
        <v>41.166666666666664</v>
      </c>
      <c r="G265" s="461">
        <v>69.333333333333329</v>
      </c>
      <c r="H265" s="462">
        <v>0.59375</v>
      </c>
      <c r="I265" s="462">
        <v>0</v>
      </c>
      <c r="J265" s="473">
        <v>328800</v>
      </c>
      <c r="K265" s="467"/>
      <c r="L265" s="461">
        <v>0</v>
      </c>
      <c r="M265" s="461" t="s">
        <v>693</v>
      </c>
      <c r="O265" s="204"/>
      <c r="P265" s="169"/>
      <c r="Q265" s="205"/>
      <c r="R265" s="205"/>
      <c r="S265" s="205"/>
      <c r="T265" s="206"/>
      <c r="U265" s="206"/>
      <c r="W265" s="324"/>
      <c r="X265" s="329"/>
      <c r="Y265" s="324"/>
      <c r="Z265" s="324"/>
      <c r="AA265" s="324"/>
      <c r="AB265" s="324"/>
      <c r="AC265" s="324"/>
      <c r="AE265" s="353"/>
      <c r="AF265" s="354"/>
      <c r="AG265" s="355"/>
      <c r="AH265" s="355"/>
      <c r="AI265" s="355"/>
      <c r="AJ265" s="356"/>
      <c r="AK265" s="355"/>
      <c r="AM265" s="86"/>
      <c r="AN265" s="86"/>
      <c r="AO265" s="380"/>
      <c r="AP265" s="380"/>
      <c r="AQ265" s="380"/>
      <c r="AR265" s="393"/>
      <c r="AS265" s="380"/>
      <c r="AT265" s="86" t="s">
        <v>726</v>
      </c>
    </row>
    <row r="266" spans="1:46" s="6" customFormat="1" ht="15.6">
      <c r="A266" s="477" t="s">
        <v>377</v>
      </c>
      <c r="B266" s="204" t="s">
        <v>105</v>
      </c>
      <c r="C266" s="204" t="s">
        <v>14</v>
      </c>
      <c r="D266" s="204" t="s">
        <v>8</v>
      </c>
      <c r="E266" s="465">
        <v>23</v>
      </c>
      <c r="F266" s="461">
        <v>35.391304347826086</v>
      </c>
      <c r="G266" s="461">
        <v>37.565217391304351</v>
      </c>
      <c r="H266" s="462">
        <v>0.94212962962962965</v>
      </c>
      <c r="I266" s="462">
        <v>1.0343213728549141</v>
      </c>
      <c r="J266" s="473">
        <v>314100</v>
      </c>
      <c r="K266" s="466"/>
      <c r="L266" s="461">
        <v>31.571428571428573</v>
      </c>
      <c r="M266" s="461">
        <v>30.523809523809529</v>
      </c>
      <c r="O266" s="204"/>
      <c r="P266" s="169"/>
      <c r="Q266" s="205"/>
      <c r="R266" s="205"/>
      <c r="S266" s="205"/>
      <c r="T266" s="206"/>
      <c r="U266" s="206"/>
      <c r="W266" s="324"/>
      <c r="X266" s="329"/>
      <c r="Y266" s="324"/>
      <c r="Z266" s="324"/>
      <c r="AA266" s="324"/>
      <c r="AB266" s="324"/>
      <c r="AC266" s="324"/>
      <c r="AE266" s="353"/>
      <c r="AF266" s="354"/>
      <c r="AG266" s="355"/>
      <c r="AH266" s="355"/>
      <c r="AI266" s="355"/>
      <c r="AJ266" s="356"/>
      <c r="AK266" s="355"/>
      <c r="AM266" s="86"/>
      <c r="AN266" s="86"/>
      <c r="AO266" s="380"/>
      <c r="AP266" s="380"/>
      <c r="AQ266" s="380"/>
      <c r="AR266" s="393"/>
      <c r="AS266" s="380"/>
      <c r="AT266" s="86" t="s">
        <v>368</v>
      </c>
    </row>
    <row r="267" spans="1:46" s="6" customFormat="1" ht="18" customHeight="1">
      <c r="A267" s="477" t="s">
        <v>234</v>
      </c>
      <c r="B267" s="204" t="s">
        <v>107</v>
      </c>
      <c r="C267" s="204" t="s">
        <v>14</v>
      </c>
      <c r="D267" s="204" t="s">
        <v>8</v>
      </c>
      <c r="E267" s="465">
        <v>20</v>
      </c>
      <c r="F267" s="461">
        <v>42.25</v>
      </c>
      <c r="G267" s="461">
        <v>42.55</v>
      </c>
      <c r="H267" s="462">
        <v>0.99294947121034083</v>
      </c>
      <c r="I267" s="462">
        <v>0.90612244897959182</v>
      </c>
      <c r="J267" s="473">
        <v>375000</v>
      </c>
      <c r="K267" s="467"/>
      <c r="L267" s="461">
        <v>40.363636363636367</v>
      </c>
      <c r="M267" s="461">
        <v>44.545454545454547</v>
      </c>
      <c r="O267" s="204"/>
      <c r="P267" s="169"/>
      <c r="Q267" s="205"/>
      <c r="R267" s="205"/>
      <c r="S267" s="205"/>
      <c r="T267" s="206"/>
      <c r="U267" s="206"/>
      <c r="W267" s="324"/>
      <c r="X267" s="329"/>
      <c r="Y267" s="324"/>
      <c r="Z267" s="324"/>
      <c r="AA267" s="324"/>
      <c r="AB267" s="324"/>
      <c r="AC267" s="324"/>
      <c r="AE267" s="353"/>
      <c r="AF267" s="354"/>
      <c r="AG267" s="355"/>
      <c r="AH267" s="355"/>
      <c r="AI267" s="355"/>
      <c r="AJ267" s="356"/>
      <c r="AK267" s="355"/>
      <c r="AM267" s="86"/>
      <c r="AN267" s="86"/>
      <c r="AO267" s="380"/>
      <c r="AP267" s="380"/>
      <c r="AQ267" s="380"/>
      <c r="AR267" s="393"/>
      <c r="AS267" s="380"/>
      <c r="AT267" s="86" t="s">
        <v>492</v>
      </c>
    </row>
    <row r="268" spans="1:46" s="6" customFormat="1">
      <c r="A268" s="477" t="s">
        <v>1084</v>
      </c>
      <c r="B268" s="204" t="s">
        <v>4</v>
      </c>
      <c r="C268" s="204" t="s">
        <v>14</v>
      </c>
      <c r="D268" s="204"/>
      <c r="E268" s="465"/>
      <c r="F268" s="461"/>
      <c r="G268" s="461"/>
      <c r="H268" s="462"/>
      <c r="I268" s="462"/>
      <c r="J268" s="473">
        <v>208900</v>
      </c>
      <c r="K268" s="467"/>
      <c r="L268" s="461"/>
      <c r="M268" s="461"/>
      <c r="O268" s="204"/>
      <c r="P268" s="169"/>
      <c r="Q268" s="205"/>
      <c r="R268" s="205"/>
      <c r="S268" s="205"/>
      <c r="T268" s="206"/>
      <c r="U268" s="206"/>
      <c r="W268" s="324"/>
      <c r="X268" s="329"/>
      <c r="Y268" s="324"/>
      <c r="Z268" s="324"/>
      <c r="AA268" s="324"/>
      <c r="AB268" s="324"/>
      <c r="AC268" s="324"/>
      <c r="AE268" s="353"/>
      <c r="AF268" s="354"/>
      <c r="AG268" s="355"/>
      <c r="AH268" s="355"/>
      <c r="AI268" s="355"/>
      <c r="AJ268" s="356"/>
      <c r="AK268" s="355"/>
      <c r="AM268" s="86"/>
      <c r="AN268" s="86"/>
      <c r="AO268" s="380"/>
      <c r="AP268" s="380"/>
      <c r="AQ268" s="380"/>
      <c r="AR268" s="393"/>
      <c r="AS268" s="380"/>
      <c r="AT268" s="86" t="s">
        <v>70</v>
      </c>
    </row>
    <row r="269" spans="1:46" s="6" customFormat="1">
      <c r="A269" s="477" t="s">
        <v>369</v>
      </c>
      <c r="B269" s="204" t="s">
        <v>24</v>
      </c>
      <c r="C269" s="204" t="s">
        <v>1045</v>
      </c>
      <c r="D269" s="204" t="s">
        <v>3</v>
      </c>
      <c r="E269" s="465">
        <v>17</v>
      </c>
      <c r="F269" s="461">
        <v>53.058823529411768</v>
      </c>
      <c r="G269" s="461">
        <v>80</v>
      </c>
      <c r="H269" s="462">
        <v>0.66323529411764703</v>
      </c>
      <c r="I269" s="462">
        <v>0.64413518886679921</v>
      </c>
      <c r="J269" s="473">
        <v>472500</v>
      </c>
      <c r="K269" s="467"/>
      <c r="L269" s="461">
        <v>44.18181818181818</v>
      </c>
      <c r="M269" s="461">
        <v>68.590909090909093</v>
      </c>
      <c r="O269" s="204"/>
      <c r="P269" s="169"/>
      <c r="Q269" s="205"/>
      <c r="R269" s="205"/>
      <c r="S269" s="205"/>
      <c r="T269" s="206"/>
      <c r="U269" s="206"/>
      <c r="W269" s="324"/>
      <c r="X269" s="325"/>
      <c r="Y269" s="326"/>
      <c r="Z269" s="326"/>
      <c r="AA269" s="326"/>
      <c r="AB269" s="327"/>
      <c r="AC269" s="327"/>
      <c r="AE269" s="353"/>
      <c r="AF269" s="354"/>
      <c r="AG269" s="355"/>
      <c r="AH269" s="355"/>
      <c r="AI269" s="355"/>
      <c r="AJ269" s="356"/>
      <c r="AK269" s="355"/>
      <c r="AM269" s="86"/>
      <c r="AN269" s="86"/>
      <c r="AO269" s="380"/>
      <c r="AP269" s="380"/>
      <c r="AQ269" s="380"/>
      <c r="AR269" s="393"/>
      <c r="AS269" s="380"/>
      <c r="AT269" s="86" t="s">
        <v>437</v>
      </c>
    </row>
    <row r="270" spans="1:46" s="6" customFormat="1">
      <c r="A270" s="477" t="s">
        <v>1085</v>
      </c>
      <c r="B270" s="204" t="s">
        <v>58</v>
      </c>
      <c r="C270" s="204" t="s">
        <v>6</v>
      </c>
      <c r="D270" s="204" t="s">
        <v>3</v>
      </c>
      <c r="E270" s="465"/>
      <c r="F270" s="461"/>
      <c r="G270" s="461"/>
      <c r="H270" s="462"/>
      <c r="I270" s="462"/>
      <c r="J270" s="473">
        <v>164600</v>
      </c>
      <c r="K270" s="467"/>
      <c r="L270" s="461"/>
      <c r="M270" s="461"/>
      <c r="O270" s="204"/>
      <c r="P270" s="169"/>
      <c r="Q270" s="205"/>
      <c r="R270" s="205"/>
      <c r="S270" s="205"/>
      <c r="T270" s="206"/>
      <c r="U270" s="206"/>
      <c r="W270" s="324"/>
      <c r="X270" s="329"/>
      <c r="Y270" s="324"/>
      <c r="Z270" s="324"/>
      <c r="AA270" s="324"/>
      <c r="AB270" s="324"/>
      <c r="AC270" s="324"/>
      <c r="AE270" s="353"/>
      <c r="AF270" s="354"/>
      <c r="AG270" s="355"/>
      <c r="AH270" s="355"/>
      <c r="AI270" s="355"/>
      <c r="AJ270" s="356"/>
      <c r="AK270" s="355"/>
      <c r="AM270" s="86"/>
      <c r="AN270" s="86"/>
      <c r="AO270" s="380"/>
      <c r="AP270" s="380"/>
      <c r="AQ270" s="380"/>
      <c r="AR270" s="393"/>
      <c r="AS270" s="380"/>
      <c r="AT270" s="86" t="s">
        <v>377</v>
      </c>
    </row>
    <row r="271" spans="1:46" s="6" customFormat="1">
      <c r="A271" s="477" t="s">
        <v>1086</v>
      </c>
      <c r="B271" s="204" t="s">
        <v>105</v>
      </c>
      <c r="C271" s="204" t="s">
        <v>8</v>
      </c>
      <c r="D271" s="204"/>
      <c r="E271" s="465"/>
      <c r="F271" s="461"/>
      <c r="G271" s="461"/>
      <c r="H271" s="462"/>
      <c r="I271" s="462"/>
      <c r="J271" s="473">
        <v>164600</v>
      </c>
      <c r="K271" s="467"/>
      <c r="L271" s="461"/>
      <c r="M271" s="461"/>
      <c r="O271" s="204"/>
      <c r="P271" s="169"/>
      <c r="Q271" s="205"/>
      <c r="R271" s="205"/>
      <c r="S271" s="205"/>
      <c r="T271" s="206"/>
      <c r="U271" s="206"/>
      <c r="W271" s="324"/>
      <c r="X271" s="329"/>
      <c r="Y271" s="324"/>
      <c r="Z271" s="324"/>
      <c r="AA271" s="324"/>
      <c r="AB271" s="324"/>
      <c r="AC271" s="324"/>
      <c r="AE271" s="353"/>
      <c r="AF271" s="354"/>
      <c r="AG271" s="355"/>
      <c r="AH271" s="355"/>
      <c r="AI271" s="355"/>
      <c r="AJ271" s="356"/>
      <c r="AK271" s="355"/>
      <c r="AM271" s="86"/>
      <c r="AN271" s="86"/>
      <c r="AO271" s="380"/>
      <c r="AP271" s="380"/>
      <c r="AQ271" s="380"/>
      <c r="AR271" s="393"/>
      <c r="AS271" s="380"/>
      <c r="AT271" s="86" t="s">
        <v>254</v>
      </c>
    </row>
    <row r="272" spans="1:46" s="6" customFormat="1" ht="15.6">
      <c r="A272" s="477" t="s">
        <v>71</v>
      </c>
      <c r="B272" s="204" t="s">
        <v>53</v>
      </c>
      <c r="C272" s="204" t="s">
        <v>8</v>
      </c>
      <c r="D272" s="204"/>
      <c r="E272" s="465">
        <v>24</v>
      </c>
      <c r="F272" s="461">
        <v>52.458333333333336</v>
      </c>
      <c r="G272" s="461">
        <v>68.708333333333329</v>
      </c>
      <c r="H272" s="462">
        <v>0.7634930260764099</v>
      </c>
      <c r="I272" s="462">
        <v>0.82381206620395087</v>
      </c>
      <c r="J272" s="473">
        <v>465600</v>
      </c>
      <c r="K272" s="466"/>
      <c r="L272" s="461">
        <v>64.291666666666671</v>
      </c>
      <c r="M272" s="461">
        <v>78.041666666666671</v>
      </c>
      <c r="O272" s="204"/>
      <c r="P272" s="169"/>
      <c r="Q272" s="205"/>
      <c r="R272" s="205"/>
      <c r="S272" s="205"/>
      <c r="T272" s="206"/>
      <c r="U272" s="206"/>
      <c r="W272" s="324"/>
      <c r="X272" s="329"/>
      <c r="Y272" s="324"/>
      <c r="Z272" s="324"/>
      <c r="AA272" s="324"/>
      <c r="AB272" s="324"/>
      <c r="AC272" s="324"/>
      <c r="AE272" s="353"/>
      <c r="AF272" s="354"/>
      <c r="AG272" s="355"/>
      <c r="AH272" s="355"/>
      <c r="AI272" s="355"/>
      <c r="AJ272" s="356"/>
      <c r="AK272" s="355"/>
      <c r="AM272" s="86"/>
      <c r="AN272" s="86"/>
      <c r="AO272" s="380"/>
      <c r="AP272" s="380"/>
      <c r="AQ272" s="380"/>
      <c r="AR272" s="393"/>
      <c r="AS272" s="380"/>
      <c r="AT272" s="86" t="s">
        <v>234</v>
      </c>
    </row>
    <row r="273" spans="1:46" s="6" customFormat="1" ht="15.6">
      <c r="A273" s="477" t="s">
        <v>380</v>
      </c>
      <c r="B273" s="204" t="s">
        <v>22</v>
      </c>
      <c r="C273" s="204" t="s">
        <v>14</v>
      </c>
      <c r="D273" s="204" t="s">
        <v>8</v>
      </c>
      <c r="E273" s="465">
        <v>7</v>
      </c>
      <c r="F273" s="461">
        <v>20.142857142857142</v>
      </c>
      <c r="G273" s="461">
        <v>23.142857142857142</v>
      </c>
      <c r="H273" s="462">
        <v>0.87037037037037035</v>
      </c>
      <c r="I273" s="462">
        <v>0.92277992277992282</v>
      </c>
      <c r="J273" s="473">
        <v>192800</v>
      </c>
      <c r="K273" s="466"/>
      <c r="L273" s="461">
        <v>23.9</v>
      </c>
      <c r="M273" s="461">
        <v>25.9</v>
      </c>
      <c r="O273" s="204"/>
      <c r="P273" s="169"/>
      <c r="Q273" s="205"/>
      <c r="R273" s="205"/>
      <c r="S273" s="205"/>
      <c r="T273" s="206"/>
      <c r="U273" s="206"/>
      <c r="W273" s="324"/>
      <c r="X273" s="325"/>
      <c r="Y273" s="326"/>
      <c r="Z273" s="326"/>
      <c r="AA273" s="326"/>
      <c r="AB273" s="327"/>
      <c r="AC273" s="327"/>
      <c r="AE273" s="353"/>
      <c r="AF273" s="354"/>
      <c r="AG273" s="355"/>
      <c r="AH273" s="355"/>
      <c r="AI273" s="355"/>
      <c r="AJ273" s="356"/>
      <c r="AK273" s="355"/>
      <c r="AM273" s="86"/>
      <c r="AN273" s="86"/>
      <c r="AO273" s="380"/>
      <c r="AP273" s="380"/>
      <c r="AQ273" s="380"/>
      <c r="AR273" s="393"/>
      <c r="AS273" s="380"/>
      <c r="AT273" s="86" t="s">
        <v>634</v>
      </c>
    </row>
    <row r="274" spans="1:46" s="6" customFormat="1">
      <c r="A274" s="477" t="s">
        <v>190</v>
      </c>
      <c r="B274" s="204" t="s">
        <v>105</v>
      </c>
      <c r="C274" s="204" t="s">
        <v>397</v>
      </c>
      <c r="D274" s="204"/>
      <c r="E274" s="465">
        <v>23</v>
      </c>
      <c r="F274" s="461">
        <v>49.391304347826086</v>
      </c>
      <c r="G274" s="461">
        <v>68.260869565217391</v>
      </c>
      <c r="H274" s="462">
        <v>0.72356687898089167</v>
      </c>
      <c r="I274" s="462">
        <v>0.88803358992302306</v>
      </c>
      <c r="J274" s="473">
        <v>438300</v>
      </c>
      <c r="K274" s="467"/>
      <c r="L274" s="461">
        <v>63.45</v>
      </c>
      <c r="M274" s="461">
        <v>71.45</v>
      </c>
      <c r="O274" s="204"/>
      <c r="P274" s="169"/>
      <c r="Q274" s="205"/>
      <c r="R274" s="205"/>
      <c r="S274" s="205"/>
      <c r="T274" s="206"/>
      <c r="U274" s="206"/>
      <c r="W274" s="324"/>
      <c r="X274" s="325"/>
      <c r="Y274" s="326"/>
      <c r="Z274" s="326"/>
      <c r="AA274" s="326"/>
      <c r="AB274" s="327"/>
      <c r="AC274" s="327"/>
      <c r="AE274" s="353"/>
      <c r="AF274" s="354"/>
      <c r="AG274" s="355"/>
      <c r="AH274" s="355"/>
      <c r="AI274" s="355"/>
      <c r="AJ274" s="356"/>
      <c r="AK274" s="355"/>
      <c r="AM274" s="86"/>
      <c r="AN274" s="86"/>
      <c r="AO274" s="380"/>
      <c r="AP274" s="380"/>
      <c r="AQ274" s="380"/>
      <c r="AR274" s="393"/>
      <c r="AS274" s="380"/>
      <c r="AT274" s="86" t="s">
        <v>404</v>
      </c>
    </row>
    <row r="275" spans="1:46" s="6" customFormat="1" ht="15.6">
      <c r="A275" s="477" t="s">
        <v>118</v>
      </c>
      <c r="B275" s="204" t="s">
        <v>566</v>
      </c>
      <c r="C275" s="204" t="s">
        <v>8</v>
      </c>
      <c r="D275" s="204" t="s">
        <v>14</v>
      </c>
      <c r="E275" s="465">
        <v>13</v>
      </c>
      <c r="F275" s="461">
        <v>28.307692307692307</v>
      </c>
      <c r="G275" s="461">
        <v>32.07692307692308</v>
      </c>
      <c r="H275" s="462">
        <v>0.88249400479616302</v>
      </c>
      <c r="I275" s="462">
        <v>0.94704433497536944</v>
      </c>
      <c r="J275" s="473">
        <v>251200</v>
      </c>
      <c r="K275" s="466"/>
      <c r="L275" s="461">
        <v>40.473684210526315</v>
      </c>
      <c r="M275" s="461">
        <v>42.736842105263158</v>
      </c>
      <c r="O275" s="204"/>
      <c r="P275" s="169"/>
      <c r="Q275" s="205"/>
      <c r="R275" s="205"/>
      <c r="S275" s="205"/>
      <c r="T275" s="206"/>
      <c r="U275" s="206"/>
      <c r="W275" s="324"/>
      <c r="X275" s="329"/>
      <c r="Y275" s="324"/>
      <c r="Z275" s="324"/>
      <c r="AA275" s="324"/>
      <c r="AB275" s="324"/>
      <c r="AC275" s="324"/>
      <c r="AE275" s="353"/>
      <c r="AF275" s="354"/>
      <c r="AG275" s="355"/>
      <c r="AH275" s="355"/>
      <c r="AI275" s="355"/>
      <c r="AJ275" s="356"/>
      <c r="AK275" s="355"/>
      <c r="AM275" s="86"/>
      <c r="AN275" s="86"/>
      <c r="AO275" s="380"/>
      <c r="AP275" s="380"/>
      <c r="AQ275" s="380"/>
      <c r="AR275" s="393"/>
      <c r="AS275" s="380"/>
      <c r="AT275" s="86" t="s">
        <v>369</v>
      </c>
    </row>
    <row r="276" spans="1:46" s="6" customFormat="1">
      <c r="A276" s="477" t="s">
        <v>1087</v>
      </c>
      <c r="B276" s="204" t="s">
        <v>566</v>
      </c>
      <c r="C276" s="204" t="s">
        <v>397</v>
      </c>
      <c r="D276" s="204"/>
      <c r="E276" s="465">
        <v>1</v>
      </c>
      <c r="F276" s="461">
        <v>50</v>
      </c>
      <c r="G276" s="461">
        <v>47</v>
      </c>
      <c r="H276" s="462">
        <v>1.0638297872340425</v>
      </c>
      <c r="I276" s="462"/>
      <c r="J276" s="473">
        <v>266200</v>
      </c>
      <c r="K276" s="467"/>
      <c r="L276" s="461"/>
      <c r="M276" s="461"/>
      <c r="O276" s="204"/>
      <c r="P276" s="169"/>
      <c r="Q276" s="205"/>
      <c r="R276" s="205"/>
      <c r="S276" s="205"/>
      <c r="T276" s="206"/>
      <c r="U276" s="206"/>
      <c r="W276" s="324"/>
      <c r="X276" s="329"/>
      <c r="Y276" s="324"/>
      <c r="Z276" s="324"/>
      <c r="AA276" s="324"/>
      <c r="AB276" s="324"/>
      <c r="AC276" s="324"/>
      <c r="AE276" s="353"/>
      <c r="AF276" s="354"/>
      <c r="AG276" s="355"/>
      <c r="AH276" s="355"/>
      <c r="AI276" s="355"/>
      <c r="AJ276" s="356"/>
      <c r="AK276" s="355"/>
      <c r="AM276" s="86"/>
      <c r="AN276" s="86"/>
      <c r="AO276" s="380"/>
      <c r="AP276" s="380"/>
      <c r="AQ276" s="380"/>
      <c r="AR276" s="393"/>
      <c r="AS276" s="380"/>
      <c r="AT276" s="86" t="s">
        <v>322</v>
      </c>
    </row>
    <row r="277" spans="1:46" s="6" customFormat="1" ht="18.75" customHeight="1">
      <c r="A277" s="477" t="s">
        <v>235</v>
      </c>
      <c r="B277" s="204" t="s">
        <v>58</v>
      </c>
      <c r="C277" s="204" t="s">
        <v>6</v>
      </c>
      <c r="D277" s="204"/>
      <c r="E277" s="465">
        <v>23</v>
      </c>
      <c r="F277" s="461">
        <v>49.347826086956523</v>
      </c>
      <c r="G277" s="461">
        <v>79.956521739130437</v>
      </c>
      <c r="H277" s="462">
        <v>0.61718325176726485</v>
      </c>
      <c r="I277" s="462">
        <v>0.52569169960474305</v>
      </c>
      <c r="J277" s="473">
        <v>438000</v>
      </c>
      <c r="K277" s="467"/>
      <c r="L277" s="461">
        <v>42.31818181818182</v>
      </c>
      <c r="M277" s="461">
        <v>80.500000000000014</v>
      </c>
      <c r="O277" s="204"/>
      <c r="P277" s="169"/>
      <c r="Q277" s="205"/>
      <c r="R277" s="205"/>
      <c r="S277" s="205"/>
      <c r="T277" s="206"/>
      <c r="U277" s="206"/>
      <c r="W277" s="324"/>
      <c r="X277" s="329"/>
      <c r="Y277" s="324"/>
      <c r="Z277" s="324"/>
      <c r="AA277" s="324"/>
      <c r="AB277" s="324"/>
      <c r="AC277" s="324"/>
      <c r="AE277" s="353"/>
      <c r="AF277" s="354"/>
      <c r="AG277" s="355"/>
      <c r="AH277" s="355"/>
      <c r="AI277" s="355"/>
      <c r="AJ277" s="356"/>
      <c r="AK277" s="355"/>
      <c r="AM277" s="86"/>
      <c r="AN277" s="86"/>
      <c r="AO277" s="380"/>
      <c r="AP277" s="380"/>
      <c r="AQ277" s="380"/>
      <c r="AR277" s="393"/>
      <c r="AS277" s="380"/>
      <c r="AT277" s="86" t="s">
        <v>71</v>
      </c>
    </row>
    <row r="278" spans="1:46" s="6" customFormat="1">
      <c r="A278" s="477" t="s">
        <v>224</v>
      </c>
      <c r="B278" s="204" t="s">
        <v>4</v>
      </c>
      <c r="C278" s="204" t="s">
        <v>8</v>
      </c>
      <c r="D278" s="204"/>
      <c r="E278" s="465">
        <v>2</v>
      </c>
      <c r="F278" s="461">
        <v>22</v>
      </c>
      <c r="G278" s="461">
        <v>24</v>
      </c>
      <c r="H278" s="462">
        <v>0.91666666666666663</v>
      </c>
      <c r="I278" s="462">
        <v>0</v>
      </c>
      <c r="J278" s="473">
        <v>195200</v>
      </c>
      <c r="K278" s="467"/>
      <c r="L278" s="461">
        <v>0</v>
      </c>
      <c r="M278" s="461" t="s">
        <v>693</v>
      </c>
      <c r="O278" s="204"/>
      <c r="P278" s="169"/>
      <c r="Q278" s="205"/>
      <c r="R278" s="205"/>
      <c r="S278" s="205"/>
      <c r="T278" s="206"/>
      <c r="U278" s="206"/>
      <c r="W278" s="324"/>
      <c r="X278" s="329"/>
      <c r="Y278" s="324"/>
      <c r="Z278" s="324"/>
      <c r="AA278" s="324"/>
      <c r="AB278" s="324"/>
      <c r="AC278" s="324"/>
      <c r="AE278" s="353"/>
      <c r="AF278" s="354"/>
      <c r="AG278" s="355"/>
      <c r="AH278" s="355"/>
      <c r="AI278" s="355"/>
      <c r="AJ278" s="356"/>
      <c r="AK278" s="355"/>
      <c r="AM278" s="86"/>
      <c r="AN278" s="86"/>
      <c r="AO278" s="380"/>
      <c r="AP278" s="380"/>
      <c r="AQ278" s="380"/>
      <c r="AR278" s="393"/>
      <c r="AS278" s="380"/>
      <c r="AT278" s="86" t="s">
        <v>380</v>
      </c>
    </row>
    <row r="279" spans="1:46" s="6" customFormat="1">
      <c r="A279" s="477" t="s">
        <v>1088</v>
      </c>
      <c r="B279" s="204" t="s">
        <v>55</v>
      </c>
      <c r="C279" s="204" t="s">
        <v>8</v>
      </c>
      <c r="D279" s="204"/>
      <c r="E279" s="177">
        <v>0</v>
      </c>
      <c r="F279" s="461">
        <v>0</v>
      </c>
      <c r="G279" s="461"/>
      <c r="H279" s="462">
        <v>0</v>
      </c>
      <c r="I279" s="462"/>
      <c r="J279" s="473">
        <v>164600</v>
      </c>
      <c r="K279" s="467"/>
      <c r="L279" s="461"/>
      <c r="M279" s="461"/>
      <c r="O279" s="204"/>
      <c r="P279" s="169"/>
      <c r="Q279" s="205"/>
      <c r="R279" s="205"/>
      <c r="S279" s="205"/>
      <c r="T279" s="206"/>
      <c r="U279" s="206"/>
      <c r="W279" s="324"/>
      <c r="X279" s="329"/>
      <c r="Y279" s="324"/>
      <c r="Z279" s="324"/>
      <c r="AA279" s="324"/>
      <c r="AB279" s="324"/>
      <c r="AC279" s="324"/>
      <c r="AE279" s="353"/>
      <c r="AF279" s="354"/>
      <c r="AG279" s="355"/>
      <c r="AH279" s="355"/>
      <c r="AI279" s="355"/>
      <c r="AJ279" s="356"/>
      <c r="AK279" s="355"/>
      <c r="AM279" s="86"/>
      <c r="AN279" s="86"/>
      <c r="AO279" s="380"/>
      <c r="AP279" s="380"/>
      <c r="AQ279" s="380"/>
      <c r="AR279" s="393"/>
      <c r="AS279" s="380"/>
      <c r="AT279" s="86" t="s">
        <v>190</v>
      </c>
    </row>
    <row r="280" spans="1:46" s="6" customFormat="1" ht="15.6">
      <c r="A280" s="477" t="s">
        <v>871</v>
      </c>
      <c r="B280" s="204" t="s">
        <v>22</v>
      </c>
      <c r="C280" s="204" t="s">
        <v>8</v>
      </c>
      <c r="D280" s="204"/>
      <c r="E280" s="177">
        <v>0</v>
      </c>
      <c r="F280" s="461">
        <v>0</v>
      </c>
      <c r="G280" s="461"/>
      <c r="H280" s="462">
        <v>0</v>
      </c>
      <c r="I280" s="462">
        <v>0</v>
      </c>
      <c r="J280" s="473">
        <v>164600</v>
      </c>
      <c r="K280" s="466"/>
      <c r="L280" s="461">
        <v>0</v>
      </c>
      <c r="M280" s="461" t="s">
        <v>693</v>
      </c>
      <c r="O280" s="204"/>
      <c r="P280" s="169"/>
      <c r="Q280" s="205"/>
      <c r="R280" s="205"/>
      <c r="S280" s="205"/>
      <c r="T280" s="206"/>
      <c r="U280" s="206"/>
      <c r="W280" s="324"/>
      <c r="X280" s="329"/>
      <c r="Y280" s="324"/>
      <c r="Z280" s="324"/>
      <c r="AA280" s="324"/>
      <c r="AB280" s="324"/>
      <c r="AC280" s="324"/>
      <c r="AE280" s="353"/>
      <c r="AF280" s="354"/>
      <c r="AG280" s="355"/>
      <c r="AH280" s="355"/>
      <c r="AI280" s="355"/>
      <c r="AJ280" s="356"/>
      <c r="AK280" s="355"/>
      <c r="AM280" s="86"/>
      <c r="AN280" s="86"/>
      <c r="AO280" s="380"/>
      <c r="AP280" s="380"/>
      <c r="AQ280" s="380"/>
      <c r="AR280" s="393"/>
      <c r="AS280" s="380"/>
      <c r="AT280" s="86" t="s">
        <v>118</v>
      </c>
    </row>
    <row r="281" spans="1:46" s="6" customFormat="1">
      <c r="A281" s="477" t="s">
        <v>236</v>
      </c>
      <c r="B281" s="204" t="s">
        <v>104</v>
      </c>
      <c r="C281" s="204" t="s">
        <v>1045</v>
      </c>
      <c r="D281" s="204"/>
      <c r="E281" s="465">
        <v>19</v>
      </c>
      <c r="F281" s="461">
        <v>52.210526315789473</v>
      </c>
      <c r="G281" s="461">
        <v>80</v>
      </c>
      <c r="H281" s="462">
        <v>0.65263157894736845</v>
      </c>
      <c r="I281" s="462">
        <v>0.64920541494997053</v>
      </c>
      <c r="J281" s="473">
        <v>463400</v>
      </c>
      <c r="K281" s="467"/>
      <c r="L281" s="461">
        <v>50.136363636363633</v>
      </c>
      <c r="M281" s="461">
        <v>77.227272727272734</v>
      </c>
      <c r="O281" s="204"/>
      <c r="P281" s="169"/>
      <c r="Q281" s="205"/>
      <c r="R281" s="205"/>
      <c r="S281" s="205"/>
      <c r="T281" s="206"/>
      <c r="U281" s="206"/>
      <c r="W281" s="324"/>
      <c r="X281" s="329"/>
      <c r="Y281" s="324"/>
      <c r="Z281" s="324"/>
      <c r="AA281" s="324"/>
      <c r="AB281" s="324"/>
      <c r="AC281" s="324"/>
      <c r="AE281" s="353"/>
      <c r="AF281" s="354"/>
      <c r="AG281" s="355"/>
      <c r="AH281" s="355"/>
      <c r="AI281" s="355"/>
      <c r="AJ281" s="356"/>
      <c r="AK281" s="355"/>
      <c r="AM281" s="86"/>
      <c r="AN281" s="86"/>
      <c r="AO281" s="380"/>
      <c r="AP281" s="380"/>
      <c r="AQ281" s="380"/>
      <c r="AR281" s="393"/>
      <c r="AS281" s="380"/>
      <c r="AT281" s="86" t="s">
        <v>235</v>
      </c>
    </row>
    <row r="282" spans="1:46" s="6" customFormat="1">
      <c r="A282" s="477" t="s">
        <v>303</v>
      </c>
      <c r="B282" s="204" t="s">
        <v>58</v>
      </c>
      <c r="C282" s="204" t="s">
        <v>37</v>
      </c>
      <c r="D282" s="204" t="s">
        <v>6</v>
      </c>
      <c r="E282" s="465">
        <v>20</v>
      </c>
      <c r="F282" s="461">
        <v>50.2</v>
      </c>
      <c r="G282" s="461">
        <v>68.2</v>
      </c>
      <c r="H282" s="462">
        <v>0.73607038123167157</v>
      </c>
      <c r="I282" s="462">
        <v>0.55576923076923079</v>
      </c>
      <c r="J282" s="473">
        <v>427300</v>
      </c>
      <c r="K282" s="467"/>
      <c r="L282" s="461">
        <v>44.46153846153846</v>
      </c>
      <c r="M282" s="461">
        <v>80</v>
      </c>
      <c r="O282" s="204"/>
      <c r="P282" s="169"/>
      <c r="Q282" s="205"/>
      <c r="R282" s="205"/>
      <c r="S282" s="205"/>
      <c r="T282" s="206"/>
      <c r="U282" s="206"/>
      <c r="W282" s="324"/>
      <c r="X282" s="325"/>
      <c r="Y282" s="326"/>
      <c r="Z282" s="326"/>
      <c r="AA282" s="326"/>
      <c r="AB282" s="327"/>
      <c r="AC282" s="327"/>
      <c r="AE282" s="353"/>
      <c r="AF282" s="354"/>
      <c r="AG282" s="355"/>
      <c r="AH282" s="355"/>
      <c r="AI282" s="355"/>
      <c r="AJ282" s="356"/>
      <c r="AK282" s="355"/>
      <c r="AM282" s="86"/>
      <c r="AN282" s="86"/>
      <c r="AO282" s="380"/>
      <c r="AP282" s="380"/>
      <c r="AQ282" s="380"/>
      <c r="AR282" s="393"/>
      <c r="AS282" s="380"/>
      <c r="AT282" s="86" t="s">
        <v>224</v>
      </c>
    </row>
    <row r="283" spans="1:46" s="6" customFormat="1" ht="15.6">
      <c r="A283" s="477" t="s">
        <v>119</v>
      </c>
      <c r="B283" s="204" t="s">
        <v>82</v>
      </c>
      <c r="C283" s="204" t="s">
        <v>14</v>
      </c>
      <c r="D283" s="204"/>
      <c r="E283" s="465">
        <v>23</v>
      </c>
      <c r="F283" s="461">
        <v>36.695652173913047</v>
      </c>
      <c r="G283" s="461">
        <v>34.782608695652172</v>
      </c>
      <c r="H283" s="462">
        <v>1.0549999999999999</v>
      </c>
      <c r="I283" s="462">
        <v>1.0778985507246377</v>
      </c>
      <c r="J283" s="473">
        <v>325700</v>
      </c>
      <c r="K283" s="466"/>
      <c r="L283" s="461">
        <v>42.5</v>
      </c>
      <c r="M283" s="461">
        <v>39.428571428571431</v>
      </c>
      <c r="O283" s="204"/>
      <c r="P283" s="169"/>
      <c r="Q283" s="205"/>
      <c r="R283" s="205"/>
      <c r="S283" s="205"/>
      <c r="T283" s="206"/>
      <c r="U283" s="206"/>
      <c r="W283" s="324"/>
      <c r="X283" s="325"/>
      <c r="Y283" s="326"/>
      <c r="Z283" s="326"/>
      <c r="AA283" s="326"/>
      <c r="AB283" s="327"/>
      <c r="AC283" s="327"/>
      <c r="AE283" s="353"/>
      <c r="AF283" s="354"/>
      <c r="AG283" s="355"/>
      <c r="AH283" s="355"/>
      <c r="AI283" s="355"/>
      <c r="AJ283" s="356"/>
      <c r="AK283" s="355"/>
      <c r="AM283" s="86"/>
      <c r="AN283" s="86"/>
      <c r="AO283" s="380"/>
      <c r="AP283" s="380"/>
      <c r="AQ283" s="380"/>
      <c r="AR283" s="393"/>
      <c r="AS283" s="380"/>
      <c r="AT283" s="86" t="s">
        <v>871</v>
      </c>
    </row>
    <row r="284" spans="1:46" s="6" customFormat="1" ht="15.6">
      <c r="A284" s="477" t="s">
        <v>371</v>
      </c>
      <c r="B284" s="204" t="s">
        <v>105</v>
      </c>
      <c r="C284" s="204" t="s">
        <v>8</v>
      </c>
      <c r="D284" s="204"/>
      <c r="E284" s="465">
        <v>22</v>
      </c>
      <c r="F284" s="461">
        <v>74.409090909090907</v>
      </c>
      <c r="G284" s="461">
        <v>75.36363636363636</v>
      </c>
      <c r="H284" s="462">
        <v>0.98733413751507837</v>
      </c>
      <c r="I284" s="462">
        <v>0.87030516431924887</v>
      </c>
      <c r="J284" s="473">
        <v>660400</v>
      </c>
      <c r="K284" s="466"/>
      <c r="L284" s="461">
        <v>67.409090909090907</v>
      </c>
      <c r="M284" s="461">
        <v>77.454545454545453</v>
      </c>
      <c r="O284" s="204"/>
      <c r="P284" s="169"/>
      <c r="Q284" s="205"/>
      <c r="R284" s="205"/>
      <c r="S284" s="205"/>
      <c r="T284" s="206"/>
      <c r="U284" s="206"/>
      <c r="W284" s="324"/>
      <c r="X284" s="329"/>
      <c r="Y284" s="324"/>
      <c r="Z284" s="324"/>
      <c r="AA284" s="324"/>
      <c r="AB284" s="324"/>
      <c r="AC284" s="324"/>
      <c r="AE284" s="353"/>
      <c r="AF284" s="354"/>
      <c r="AG284" s="355"/>
      <c r="AH284" s="355"/>
      <c r="AI284" s="355"/>
      <c r="AJ284" s="356"/>
      <c r="AK284" s="355"/>
      <c r="AM284" s="86"/>
      <c r="AN284" s="86"/>
      <c r="AO284" s="380"/>
      <c r="AP284" s="380"/>
      <c r="AQ284" s="380"/>
      <c r="AR284" s="393"/>
      <c r="AS284" s="380"/>
      <c r="AT284" s="86" t="s">
        <v>236</v>
      </c>
    </row>
    <row r="285" spans="1:46" s="6" customFormat="1" ht="15.6">
      <c r="A285" s="477" t="s">
        <v>165</v>
      </c>
      <c r="B285" s="204" t="s">
        <v>104</v>
      </c>
      <c r="C285" s="204" t="s">
        <v>6</v>
      </c>
      <c r="D285" s="204"/>
      <c r="E285" s="465">
        <v>13</v>
      </c>
      <c r="F285" s="461">
        <v>50.92307692307692</v>
      </c>
      <c r="G285" s="461">
        <v>80</v>
      </c>
      <c r="H285" s="462">
        <v>0.6365384615384615</v>
      </c>
      <c r="I285" s="462">
        <v>0.78528934559221197</v>
      </c>
      <c r="J285" s="473">
        <v>451900</v>
      </c>
      <c r="K285" s="466"/>
      <c r="L285" s="461">
        <v>63.130434782608695</v>
      </c>
      <c r="M285" s="461">
        <v>80.391304347826093</v>
      </c>
      <c r="O285" s="204"/>
      <c r="P285" s="169"/>
      <c r="Q285" s="205"/>
      <c r="R285" s="205"/>
      <c r="S285" s="205"/>
      <c r="T285" s="206"/>
      <c r="U285" s="206"/>
      <c r="W285" s="324"/>
      <c r="X285" s="329"/>
      <c r="Y285" s="324"/>
      <c r="Z285" s="324"/>
      <c r="AA285" s="324"/>
      <c r="AB285" s="324"/>
      <c r="AC285" s="324"/>
      <c r="AE285" s="353"/>
      <c r="AF285" s="354"/>
      <c r="AG285" s="355"/>
      <c r="AH285" s="355"/>
      <c r="AI285" s="355"/>
      <c r="AJ285" s="356"/>
      <c r="AK285" s="355"/>
      <c r="AM285" s="86"/>
      <c r="AN285" s="86"/>
      <c r="AO285" s="380"/>
      <c r="AP285" s="380"/>
      <c r="AQ285" s="380"/>
      <c r="AR285" s="393"/>
      <c r="AS285" s="380"/>
      <c r="AT285" s="86" t="s">
        <v>303</v>
      </c>
    </row>
    <row r="286" spans="1:46" s="6" customFormat="1" ht="15.6">
      <c r="A286" s="477" t="s">
        <v>607</v>
      </c>
      <c r="B286" s="204" t="s">
        <v>107</v>
      </c>
      <c r="C286" s="204" t="s">
        <v>6</v>
      </c>
      <c r="D286" s="204"/>
      <c r="E286" s="465">
        <v>16</v>
      </c>
      <c r="F286" s="461">
        <v>40.8125</v>
      </c>
      <c r="G286" s="461">
        <v>79.8125</v>
      </c>
      <c r="H286" s="462">
        <v>0.5113547376664056</v>
      </c>
      <c r="I286" s="462">
        <v>0.41666666666666669</v>
      </c>
      <c r="J286" s="473">
        <v>362200</v>
      </c>
      <c r="K286" s="466"/>
      <c r="L286" s="461">
        <v>33.333333333333336</v>
      </c>
      <c r="M286" s="461">
        <v>80</v>
      </c>
      <c r="O286" s="204"/>
      <c r="P286" s="169"/>
      <c r="Q286" s="205"/>
      <c r="R286" s="205"/>
      <c r="S286" s="205"/>
      <c r="T286" s="206"/>
      <c r="U286" s="206"/>
      <c r="W286" s="324"/>
      <c r="X286" s="329"/>
      <c r="Y286" s="324"/>
      <c r="Z286" s="324"/>
      <c r="AA286" s="324"/>
      <c r="AB286" s="324"/>
      <c r="AC286" s="324"/>
      <c r="AE286" s="353"/>
      <c r="AF286" s="354"/>
      <c r="AG286" s="355"/>
      <c r="AH286" s="355"/>
      <c r="AI286" s="355"/>
      <c r="AJ286" s="356"/>
      <c r="AK286" s="355"/>
      <c r="AM286" s="86"/>
      <c r="AN286" s="86"/>
      <c r="AO286" s="380"/>
      <c r="AP286" s="380"/>
      <c r="AQ286" s="380"/>
      <c r="AR286" s="393"/>
      <c r="AS286" s="380"/>
      <c r="AT286" s="86" t="s">
        <v>119</v>
      </c>
    </row>
    <row r="287" spans="1:46" s="6" customFormat="1" ht="15.6">
      <c r="A287" s="477" t="s">
        <v>94</v>
      </c>
      <c r="B287" s="204" t="s">
        <v>24</v>
      </c>
      <c r="C287" s="204" t="s">
        <v>37</v>
      </c>
      <c r="D287" s="204" t="s">
        <v>1045</v>
      </c>
      <c r="E287" s="465">
        <v>10</v>
      </c>
      <c r="F287" s="461">
        <v>39.6</v>
      </c>
      <c r="G287" s="461">
        <v>44.1</v>
      </c>
      <c r="H287" s="462">
        <v>0.89795918367346939</v>
      </c>
      <c r="I287" s="462">
        <v>0.55754276827371696</v>
      </c>
      <c r="J287" s="473">
        <v>351400</v>
      </c>
      <c r="K287" s="466"/>
      <c r="L287" s="461">
        <v>44.8125</v>
      </c>
      <c r="M287" s="461">
        <v>80.375</v>
      </c>
      <c r="O287" s="204"/>
      <c r="P287" s="169"/>
      <c r="Q287" s="205"/>
      <c r="R287" s="205"/>
      <c r="S287" s="205"/>
      <c r="T287" s="206"/>
      <c r="U287" s="206"/>
      <c r="W287" s="324"/>
      <c r="X287" s="329"/>
      <c r="Y287" s="324"/>
      <c r="Z287" s="324"/>
      <c r="AA287" s="324"/>
      <c r="AB287" s="324"/>
      <c r="AC287" s="324"/>
      <c r="AE287" s="353"/>
      <c r="AF287" s="354"/>
      <c r="AG287" s="355"/>
      <c r="AH287" s="355"/>
      <c r="AI287" s="355"/>
      <c r="AJ287" s="356"/>
      <c r="AK287" s="355"/>
      <c r="AM287" s="86"/>
      <c r="AN287" s="86"/>
      <c r="AO287" s="380"/>
      <c r="AP287" s="380"/>
      <c r="AQ287" s="380"/>
      <c r="AR287" s="393"/>
      <c r="AS287" s="380"/>
      <c r="AT287" s="86" t="s">
        <v>371</v>
      </c>
    </row>
    <row r="288" spans="1:46" s="6" customFormat="1" ht="15.6">
      <c r="A288" s="468" t="s">
        <v>1089</v>
      </c>
      <c r="B288" s="204" t="s">
        <v>31</v>
      </c>
      <c r="C288" s="204" t="s">
        <v>1045</v>
      </c>
      <c r="D288" s="204" t="s">
        <v>37</v>
      </c>
      <c r="E288" s="465">
        <v>1</v>
      </c>
      <c r="F288" s="461">
        <v>23</v>
      </c>
      <c r="G288" s="461">
        <v>38</v>
      </c>
      <c r="H288" s="462">
        <v>0.60526315789473684</v>
      </c>
      <c r="I288" s="462"/>
      <c r="J288" s="473">
        <v>204100</v>
      </c>
      <c r="K288" s="466"/>
      <c r="L288" s="461"/>
      <c r="M288" s="461"/>
      <c r="O288" s="204"/>
      <c r="P288" s="169"/>
      <c r="Q288" s="205"/>
      <c r="R288" s="205"/>
      <c r="S288" s="205"/>
      <c r="T288" s="206"/>
      <c r="U288" s="206"/>
      <c r="W288" s="324"/>
      <c r="X288" s="325"/>
      <c r="Y288" s="326"/>
      <c r="Z288" s="326"/>
      <c r="AA288" s="326"/>
      <c r="AB288" s="327"/>
      <c r="AC288" s="327"/>
      <c r="AE288" s="353"/>
      <c r="AF288" s="354"/>
      <c r="AG288" s="355"/>
      <c r="AH288" s="355"/>
      <c r="AI288" s="355"/>
      <c r="AJ288" s="356"/>
      <c r="AK288" s="355"/>
      <c r="AM288" s="86"/>
      <c r="AN288" s="86"/>
      <c r="AO288" s="380"/>
      <c r="AP288" s="380"/>
      <c r="AQ288" s="380"/>
      <c r="AR288" s="393"/>
      <c r="AS288" s="380"/>
      <c r="AT288" s="86" t="s">
        <v>165</v>
      </c>
    </row>
    <row r="289" spans="1:46" s="6" customFormat="1" ht="15.6">
      <c r="A289" s="477" t="s">
        <v>1090</v>
      </c>
      <c r="B289" s="204" t="s">
        <v>24</v>
      </c>
      <c r="C289" s="204" t="s">
        <v>6</v>
      </c>
      <c r="D289" s="204"/>
      <c r="E289" s="465">
        <v>13</v>
      </c>
      <c r="F289" s="461">
        <v>53.307692307692307</v>
      </c>
      <c r="G289" s="461">
        <v>74.769230769230774</v>
      </c>
      <c r="H289" s="462">
        <v>0.71296296296296291</v>
      </c>
      <c r="I289" s="462"/>
      <c r="J289" s="473">
        <v>473100</v>
      </c>
      <c r="K289" s="466"/>
      <c r="L289" s="461"/>
      <c r="M289" s="461"/>
      <c r="O289" s="204"/>
      <c r="P289" s="169"/>
      <c r="Q289" s="205"/>
      <c r="R289" s="205"/>
      <c r="S289" s="205"/>
      <c r="T289" s="206"/>
      <c r="U289" s="206"/>
      <c r="W289" s="324"/>
      <c r="X289" s="329"/>
      <c r="Y289" s="324"/>
      <c r="Z289" s="324"/>
      <c r="AA289" s="324"/>
      <c r="AB289" s="324"/>
      <c r="AC289" s="324"/>
      <c r="AE289" s="353"/>
      <c r="AF289" s="354"/>
      <c r="AG289" s="355"/>
      <c r="AH289" s="355"/>
      <c r="AI289" s="355"/>
      <c r="AJ289" s="356"/>
      <c r="AK289" s="355"/>
      <c r="AM289" s="86"/>
      <c r="AN289" s="86"/>
      <c r="AO289" s="380"/>
      <c r="AP289" s="380"/>
      <c r="AQ289" s="380"/>
      <c r="AR289" s="393"/>
      <c r="AS289" s="380"/>
      <c r="AT289" s="86" t="s">
        <v>607</v>
      </c>
    </row>
    <row r="290" spans="1:46" s="6" customFormat="1" ht="15.6">
      <c r="A290" s="477" t="s">
        <v>1091</v>
      </c>
      <c r="B290" s="204" t="s">
        <v>22</v>
      </c>
      <c r="C290" s="204" t="s">
        <v>8</v>
      </c>
      <c r="D290" s="204"/>
      <c r="E290" s="177">
        <v>0</v>
      </c>
      <c r="F290" s="461">
        <v>0</v>
      </c>
      <c r="G290" s="461"/>
      <c r="H290" s="462">
        <v>0</v>
      </c>
      <c r="I290" s="462"/>
      <c r="J290" s="473">
        <v>164600</v>
      </c>
      <c r="K290" s="466"/>
      <c r="L290" s="461"/>
      <c r="M290" s="461"/>
      <c r="O290" s="204"/>
      <c r="P290" s="169"/>
      <c r="Q290" s="205"/>
      <c r="R290" s="205"/>
      <c r="S290" s="205"/>
      <c r="T290" s="206"/>
      <c r="U290" s="206"/>
      <c r="W290" s="324"/>
      <c r="X290" s="325"/>
      <c r="Y290" s="326"/>
      <c r="Z290" s="326"/>
      <c r="AA290" s="326"/>
      <c r="AB290" s="327"/>
      <c r="AC290" s="327"/>
      <c r="AE290" s="353"/>
      <c r="AF290" s="354"/>
      <c r="AG290" s="355"/>
      <c r="AH290" s="355"/>
      <c r="AI290" s="355"/>
      <c r="AJ290" s="356"/>
      <c r="AK290" s="355"/>
      <c r="AM290" s="86"/>
      <c r="AN290" s="86"/>
      <c r="AO290" s="380"/>
      <c r="AP290" s="380"/>
      <c r="AQ290" s="380"/>
      <c r="AR290" s="393"/>
      <c r="AS290" s="380"/>
      <c r="AT290" s="86" t="s">
        <v>102</v>
      </c>
    </row>
    <row r="291" spans="1:46" s="6" customFormat="1" ht="15.6">
      <c r="A291" s="477" t="s">
        <v>493</v>
      </c>
      <c r="B291" s="204" t="s">
        <v>53</v>
      </c>
      <c r="C291" s="204" t="s">
        <v>1045</v>
      </c>
      <c r="D291" s="204" t="s">
        <v>37</v>
      </c>
      <c r="E291" s="465">
        <v>15</v>
      </c>
      <c r="F291" s="461">
        <v>48.533333333333331</v>
      </c>
      <c r="G291" s="461">
        <v>80</v>
      </c>
      <c r="H291" s="462">
        <v>0.60666666666666669</v>
      </c>
      <c r="I291" s="462">
        <v>0.68505747126436778</v>
      </c>
      <c r="J291" s="473">
        <v>430700</v>
      </c>
      <c r="K291" s="466"/>
      <c r="L291" s="461">
        <v>49.666666666666664</v>
      </c>
      <c r="M291" s="461">
        <v>72.5</v>
      </c>
      <c r="O291" s="204"/>
      <c r="P291" s="169"/>
      <c r="Q291" s="205"/>
      <c r="R291" s="205"/>
      <c r="S291" s="205"/>
      <c r="T291" s="206"/>
      <c r="U291" s="206"/>
      <c r="W291" s="324"/>
      <c r="X291" s="329"/>
      <c r="Y291" s="324"/>
      <c r="Z291" s="324"/>
      <c r="AA291" s="324"/>
      <c r="AB291" s="324"/>
      <c r="AC291" s="324"/>
      <c r="AE291" s="353"/>
      <c r="AF291" s="354"/>
      <c r="AG291" s="355"/>
      <c r="AH291" s="355"/>
      <c r="AI291" s="355"/>
      <c r="AJ291" s="356"/>
      <c r="AK291" s="355"/>
      <c r="AM291" s="86"/>
      <c r="AN291" s="86"/>
      <c r="AO291" s="380"/>
      <c r="AP291" s="380"/>
      <c r="AQ291" s="380"/>
      <c r="AR291" s="393"/>
      <c r="AS291" s="380"/>
      <c r="AT291" s="86" t="s">
        <v>94</v>
      </c>
    </row>
    <row r="292" spans="1:46" s="6" customFormat="1" ht="15.6">
      <c r="A292" s="477" t="s">
        <v>1092</v>
      </c>
      <c r="B292" s="204" t="s">
        <v>657</v>
      </c>
      <c r="C292" s="204" t="s">
        <v>8</v>
      </c>
      <c r="D292" s="204"/>
      <c r="E292" s="465"/>
      <c r="F292" s="461"/>
      <c r="G292" s="461"/>
      <c r="H292" s="462"/>
      <c r="I292" s="462"/>
      <c r="J292" s="473">
        <v>164600</v>
      </c>
      <c r="K292" s="466"/>
      <c r="L292" s="461"/>
      <c r="M292" s="461"/>
      <c r="O292" s="204"/>
      <c r="P292" s="169"/>
      <c r="Q292" s="205"/>
      <c r="R292" s="205"/>
      <c r="S292" s="205"/>
      <c r="T292" s="206"/>
      <c r="U292" s="206"/>
      <c r="W292" s="324"/>
      <c r="X292" s="325"/>
      <c r="Y292" s="326"/>
      <c r="Z292" s="326"/>
      <c r="AA292" s="326"/>
      <c r="AB292" s="327"/>
      <c r="AC292" s="327"/>
      <c r="AE292" s="353"/>
      <c r="AF292" s="354"/>
      <c r="AG292" s="355"/>
      <c r="AH292" s="355"/>
      <c r="AI292" s="355"/>
      <c r="AJ292" s="356"/>
      <c r="AK292" s="355"/>
      <c r="AM292" s="86"/>
      <c r="AN292" s="86"/>
      <c r="AO292" s="380"/>
      <c r="AP292" s="380"/>
      <c r="AQ292" s="380"/>
      <c r="AR292" s="393"/>
      <c r="AS292" s="380"/>
      <c r="AT292" s="86" t="s">
        <v>618</v>
      </c>
    </row>
    <row r="293" spans="1:46" s="6" customFormat="1" ht="15.6">
      <c r="A293" s="477" t="s">
        <v>618</v>
      </c>
      <c r="B293" s="204" t="s">
        <v>31</v>
      </c>
      <c r="C293" s="204" t="s">
        <v>8</v>
      </c>
      <c r="D293" s="204"/>
      <c r="E293" s="465"/>
      <c r="F293" s="461"/>
      <c r="G293" s="461"/>
      <c r="H293" s="462"/>
      <c r="I293" s="462"/>
      <c r="J293" s="473">
        <v>164600</v>
      </c>
      <c r="K293" s="466"/>
      <c r="L293" s="461"/>
      <c r="M293" s="461"/>
      <c r="O293" s="204"/>
      <c r="P293" s="169"/>
      <c r="Q293" s="205"/>
      <c r="R293" s="205"/>
      <c r="S293" s="205"/>
      <c r="T293" s="206"/>
      <c r="U293" s="206"/>
      <c r="W293" s="324"/>
      <c r="X293" s="329"/>
      <c r="Y293" s="324"/>
      <c r="Z293" s="324"/>
      <c r="AA293" s="324"/>
      <c r="AB293" s="324"/>
      <c r="AC293" s="324"/>
      <c r="AE293" s="353"/>
      <c r="AF293" s="354"/>
      <c r="AG293" s="355"/>
      <c r="AH293" s="355"/>
      <c r="AI293" s="355"/>
      <c r="AJ293" s="356"/>
      <c r="AK293" s="355"/>
      <c r="AM293" s="86"/>
      <c r="AN293" s="86"/>
      <c r="AO293" s="380"/>
      <c r="AP293" s="380"/>
      <c r="AQ293" s="380"/>
      <c r="AR293" s="393"/>
      <c r="AS293" s="380"/>
      <c r="AT293" s="86" t="s">
        <v>727</v>
      </c>
    </row>
    <row r="294" spans="1:46" s="6" customFormat="1">
      <c r="A294" s="477" t="s">
        <v>372</v>
      </c>
      <c r="B294" s="204" t="s">
        <v>82</v>
      </c>
      <c r="C294" s="204" t="s">
        <v>14</v>
      </c>
      <c r="D294" s="204"/>
      <c r="E294" s="465">
        <v>24</v>
      </c>
      <c r="F294" s="461">
        <v>34.791666666666664</v>
      </c>
      <c r="G294" s="461">
        <v>38.583333333333336</v>
      </c>
      <c r="H294" s="462">
        <v>0.90172786177105835</v>
      </c>
      <c r="I294" s="462">
        <v>0.94827586206896552</v>
      </c>
      <c r="J294" s="473">
        <v>308800</v>
      </c>
      <c r="K294" s="467"/>
      <c r="L294" s="461">
        <v>28.80952380952381</v>
      </c>
      <c r="M294" s="461">
        <v>30.380952380952383</v>
      </c>
      <c r="O294" s="204"/>
      <c r="P294" s="169"/>
      <c r="Q294" s="205"/>
      <c r="R294" s="205"/>
      <c r="S294" s="205"/>
      <c r="T294" s="206"/>
      <c r="U294" s="206"/>
      <c r="W294" s="324"/>
      <c r="X294" s="325"/>
      <c r="Y294" s="326"/>
      <c r="Z294" s="326"/>
      <c r="AA294" s="326"/>
      <c r="AB294" s="327"/>
      <c r="AC294" s="327"/>
      <c r="AE294" s="353"/>
      <c r="AF294" s="354"/>
      <c r="AG294" s="355"/>
      <c r="AH294" s="355"/>
      <c r="AI294" s="355"/>
      <c r="AJ294" s="356"/>
      <c r="AK294" s="355"/>
      <c r="AM294" s="86"/>
      <c r="AN294" s="86"/>
      <c r="AO294" s="380"/>
      <c r="AP294" s="380"/>
      <c r="AQ294" s="380"/>
      <c r="AR294" s="393"/>
      <c r="AS294" s="380"/>
      <c r="AT294" s="86" t="s">
        <v>494</v>
      </c>
    </row>
    <row r="295" spans="1:46" s="6" customFormat="1">
      <c r="A295" s="477" t="s">
        <v>143</v>
      </c>
      <c r="B295" s="204" t="s">
        <v>28</v>
      </c>
      <c r="C295" s="204" t="s">
        <v>6</v>
      </c>
      <c r="D295" s="204"/>
      <c r="E295" s="177">
        <v>0</v>
      </c>
      <c r="F295" s="461">
        <v>0</v>
      </c>
      <c r="G295" s="461"/>
      <c r="H295" s="462">
        <v>0</v>
      </c>
      <c r="I295" s="462">
        <v>0.53463414634146345</v>
      </c>
      <c r="J295" s="473">
        <v>208400</v>
      </c>
      <c r="K295" s="467"/>
      <c r="L295" s="461">
        <v>39.142857142857146</v>
      </c>
      <c r="M295" s="461">
        <v>73.214285714285722</v>
      </c>
      <c r="O295" s="204"/>
      <c r="P295" s="169"/>
      <c r="Q295" s="205"/>
      <c r="R295" s="205"/>
      <c r="S295" s="205"/>
      <c r="T295" s="206"/>
      <c r="U295" s="206"/>
      <c r="W295" s="324"/>
      <c r="X295" s="329"/>
      <c r="Y295" s="324"/>
      <c r="Z295" s="324"/>
      <c r="AA295" s="324"/>
      <c r="AB295" s="324"/>
      <c r="AC295" s="324"/>
      <c r="AE295" s="353"/>
      <c r="AF295" s="354"/>
      <c r="AG295" s="355"/>
      <c r="AH295" s="355"/>
      <c r="AI295" s="355"/>
      <c r="AJ295" s="356"/>
      <c r="AK295" s="355"/>
      <c r="AM295" s="86"/>
      <c r="AN295" s="86"/>
      <c r="AO295" s="380"/>
      <c r="AP295" s="380"/>
      <c r="AQ295" s="380"/>
      <c r="AR295" s="393"/>
      <c r="AS295" s="380"/>
      <c r="AT295" s="86" t="s">
        <v>372</v>
      </c>
    </row>
    <row r="296" spans="1:46" s="6" customFormat="1">
      <c r="A296" s="477" t="s">
        <v>144</v>
      </c>
      <c r="B296" s="204" t="s">
        <v>28</v>
      </c>
      <c r="C296" s="204" t="s">
        <v>8</v>
      </c>
      <c r="D296" s="475" t="s">
        <v>6</v>
      </c>
      <c r="E296" s="465">
        <v>22</v>
      </c>
      <c r="F296" s="461">
        <v>45.68181818181818</v>
      </c>
      <c r="G296" s="461">
        <v>72.86363636363636</v>
      </c>
      <c r="H296" s="462">
        <v>0.6269494697442296</v>
      </c>
      <c r="I296" s="462">
        <v>0.61175496688741726</v>
      </c>
      <c r="J296" s="473">
        <v>403000</v>
      </c>
      <c r="K296" s="467"/>
      <c r="L296" s="461">
        <v>46.1875</v>
      </c>
      <c r="M296" s="461">
        <v>75.5</v>
      </c>
      <c r="O296" s="204"/>
      <c r="P296" s="169"/>
      <c r="Q296" s="205"/>
      <c r="R296" s="205"/>
      <c r="S296" s="205"/>
      <c r="T296" s="206"/>
      <c r="U296" s="206"/>
      <c r="W296" s="324"/>
      <c r="X296" s="325"/>
      <c r="Y296" s="326"/>
      <c r="Z296" s="326"/>
      <c r="AA296" s="326"/>
      <c r="AB296" s="327"/>
      <c r="AC296" s="327"/>
      <c r="AE296" s="353"/>
      <c r="AF296" s="354"/>
      <c r="AG296" s="355"/>
      <c r="AH296" s="355"/>
      <c r="AI296" s="355"/>
      <c r="AJ296" s="356"/>
      <c r="AK296" s="355"/>
      <c r="AM296" s="86"/>
      <c r="AN296" s="86"/>
      <c r="AO296" s="380"/>
      <c r="AP296" s="380"/>
      <c r="AQ296" s="380"/>
      <c r="AR296" s="393"/>
      <c r="AS296" s="380"/>
      <c r="AT296" s="86" t="s">
        <v>157</v>
      </c>
    </row>
    <row r="297" spans="1:46" s="6" customFormat="1">
      <c r="A297" s="477" t="s">
        <v>1093</v>
      </c>
      <c r="B297" s="204" t="s">
        <v>107</v>
      </c>
      <c r="C297" s="204" t="s">
        <v>1045</v>
      </c>
      <c r="D297" s="204"/>
      <c r="E297" s="177">
        <v>0</v>
      </c>
      <c r="F297" s="461">
        <v>0</v>
      </c>
      <c r="G297" s="461"/>
      <c r="H297" s="462">
        <v>0</v>
      </c>
      <c r="I297" s="462"/>
      <c r="J297" s="473">
        <v>164600</v>
      </c>
      <c r="K297" s="467"/>
      <c r="L297" s="461"/>
      <c r="M297" s="461"/>
      <c r="O297" s="204"/>
      <c r="P297" s="169"/>
      <c r="Q297" s="205"/>
      <c r="R297" s="205"/>
      <c r="S297" s="205"/>
      <c r="T297" s="206"/>
      <c r="U297" s="206"/>
      <c r="W297" s="324"/>
      <c r="X297" s="325"/>
      <c r="Y297" s="326"/>
      <c r="Z297" s="326"/>
      <c r="AA297" s="326"/>
      <c r="AB297" s="327"/>
      <c r="AC297" s="327"/>
      <c r="AE297" s="353"/>
      <c r="AF297" s="354"/>
      <c r="AG297" s="355"/>
      <c r="AH297" s="355"/>
      <c r="AI297" s="355"/>
      <c r="AJ297" s="356"/>
      <c r="AK297" s="355"/>
      <c r="AM297" s="86"/>
      <c r="AN297" s="86"/>
      <c r="AO297" s="380"/>
      <c r="AP297" s="380"/>
      <c r="AQ297" s="380"/>
      <c r="AR297" s="393"/>
      <c r="AS297" s="380"/>
      <c r="AT297" s="86" t="s">
        <v>728</v>
      </c>
    </row>
    <row r="298" spans="1:46" s="6" customFormat="1" ht="15.6">
      <c r="A298" s="477" t="s">
        <v>495</v>
      </c>
      <c r="B298" s="204" t="s">
        <v>107</v>
      </c>
      <c r="C298" s="204" t="s">
        <v>8</v>
      </c>
      <c r="D298" s="204" t="s">
        <v>6</v>
      </c>
      <c r="E298" s="465">
        <v>21</v>
      </c>
      <c r="F298" s="461">
        <v>47.523809523809526</v>
      </c>
      <c r="G298" s="461">
        <v>61.142857142857146</v>
      </c>
      <c r="H298" s="462">
        <v>0.77725856697819318</v>
      </c>
      <c r="I298" s="462">
        <v>0.74460431654676262</v>
      </c>
      <c r="J298" s="473">
        <v>421800</v>
      </c>
      <c r="K298" s="466"/>
      <c r="L298" s="461">
        <v>41.4</v>
      </c>
      <c r="M298" s="461">
        <v>55.599999999999994</v>
      </c>
      <c r="O298" s="204"/>
      <c r="P298" s="169"/>
      <c r="Q298" s="205"/>
      <c r="R298" s="205"/>
      <c r="S298" s="205"/>
      <c r="T298" s="206"/>
      <c r="U298" s="206"/>
      <c r="W298" s="324"/>
      <c r="X298" s="325"/>
      <c r="Y298" s="326"/>
      <c r="Z298" s="326"/>
      <c r="AA298" s="326"/>
      <c r="AB298" s="327"/>
      <c r="AC298" s="327"/>
      <c r="AE298" s="353"/>
      <c r="AF298" s="354"/>
      <c r="AG298" s="355"/>
      <c r="AH298" s="355"/>
      <c r="AI298" s="355"/>
      <c r="AJ298" s="356"/>
      <c r="AK298" s="355"/>
      <c r="AM298" s="86"/>
      <c r="AN298" s="86"/>
      <c r="AO298" s="380"/>
      <c r="AP298" s="380"/>
      <c r="AQ298" s="380"/>
      <c r="AR298" s="393"/>
      <c r="AS298" s="380"/>
      <c r="AT298" s="86" t="s">
        <v>729</v>
      </c>
    </row>
    <row r="299" spans="1:46" s="6" customFormat="1">
      <c r="A299" s="477" t="s">
        <v>109</v>
      </c>
      <c r="B299" s="204" t="s">
        <v>106</v>
      </c>
      <c r="C299" s="204" t="s">
        <v>8</v>
      </c>
      <c r="D299" s="204" t="s">
        <v>6</v>
      </c>
      <c r="E299" s="465">
        <v>1</v>
      </c>
      <c r="F299" s="461">
        <v>18</v>
      </c>
      <c r="G299" s="461">
        <v>22</v>
      </c>
      <c r="H299" s="462">
        <v>0.81818181818181823</v>
      </c>
      <c r="I299" s="462">
        <v>0.76533018867924529</v>
      </c>
      <c r="J299" s="473">
        <v>229000</v>
      </c>
      <c r="K299" s="467"/>
      <c r="L299" s="461">
        <v>32.450000000000003</v>
      </c>
      <c r="M299" s="461">
        <v>42.400000000000006</v>
      </c>
      <c r="O299" s="204"/>
      <c r="P299" s="169"/>
      <c r="Q299" s="205"/>
      <c r="R299" s="205"/>
      <c r="S299" s="205"/>
      <c r="T299" s="206"/>
      <c r="U299" s="206"/>
      <c r="W299" s="324"/>
      <c r="X299" s="329"/>
      <c r="Y299" s="324"/>
      <c r="Z299" s="324"/>
      <c r="AA299" s="324"/>
      <c r="AB299" s="324"/>
      <c r="AC299" s="324"/>
      <c r="AE299" s="353"/>
      <c r="AF299" s="354"/>
      <c r="AG299" s="355"/>
      <c r="AH299" s="355"/>
      <c r="AI299" s="355"/>
      <c r="AJ299" s="356"/>
      <c r="AK299" s="355"/>
      <c r="AM299" s="86"/>
      <c r="AN299" s="86"/>
      <c r="AO299" s="380"/>
      <c r="AP299" s="380"/>
      <c r="AQ299" s="380"/>
      <c r="AR299" s="393"/>
      <c r="AS299" s="380"/>
      <c r="AT299" s="86" t="s">
        <v>730</v>
      </c>
    </row>
    <row r="300" spans="1:46" s="6" customFormat="1" ht="15.6">
      <c r="A300" s="477" t="s">
        <v>373</v>
      </c>
      <c r="B300" s="204" t="s">
        <v>24</v>
      </c>
      <c r="C300" s="204" t="s">
        <v>14</v>
      </c>
      <c r="D300" s="204"/>
      <c r="E300" s="465">
        <v>16</v>
      </c>
      <c r="F300" s="461">
        <v>51.8125</v>
      </c>
      <c r="G300" s="461">
        <v>49.75</v>
      </c>
      <c r="H300" s="462">
        <v>1.0414572864321607</v>
      </c>
      <c r="I300" s="462">
        <v>1.0016666666666667</v>
      </c>
      <c r="J300" s="473">
        <v>459800</v>
      </c>
      <c r="K300" s="466"/>
      <c r="L300" s="461">
        <v>52.260869565217391</v>
      </c>
      <c r="M300" s="461">
        <v>52.173913043478258</v>
      </c>
      <c r="O300" s="204"/>
      <c r="P300" s="169"/>
      <c r="Q300" s="205"/>
      <c r="R300" s="205"/>
      <c r="S300" s="205"/>
      <c r="T300" s="206"/>
      <c r="U300" s="206"/>
      <c r="W300" s="324"/>
      <c r="X300" s="329"/>
      <c r="Y300" s="324"/>
      <c r="Z300" s="324"/>
      <c r="AA300" s="324"/>
      <c r="AB300" s="324"/>
      <c r="AC300" s="324"/>
      <c r="AE300" s="353"/>
      <c r="AF300" s="354"/>
      <c r="AG300" s="355"/>
      <c r="AH300" s="355"/>
      <c r="AI300" s="355"/>
      <c r="AJ300" s="356"/>
      <c r="AK300" s="355"/>
      <c r="AM300" s="86"/>
      <c r="AN300" s="86"/>
      <c r="AO300" s="380"/>
      <c r="AP300" s="380"/>
      <c r="AQ300" s="380"/>
      <c r="AR300" s="393"/>
      <c r="AS300" s="380"/>
      <c r="AT300" s="86" t="s">
        <v>731</v>
      </c>
    </row>
    <row r="301" spans="1:46" s="6" customFormat="1" ht="15.6">
      <c r="A301" s="477" t="s">
        <v>120</v>
      </c>
      <c r="B301" s="204" t="s">
        <v>82</v>
      </c>
      <c r="C301" s="204" t="s">
        <v>8</v>
      </c>
      <c r="D301" s="204"/>
      <c r="E301" s="465">
        <v>22</v>
      </c>
      <c r="F301" s="461">
        <v>51.545454545454547</v>
      </c>
      <c r="G301" s="461">
        <v>73</v>
      </c>
      <c r="H301" s="462">
        <v>0.70610211706102122</v>
      </c>
      <c r="I301" s="462">
        <v>0.73668981481481477</v>
      </c>
      <c r="J301" s="473">
        <v>457500</v>
      </c>
      <c r="K301" s="466"/>
      <c r="L301" s="461">
        <v>57.863636363636367</v>
      </c>
      <c r="M301" s="461">
        <v>78.545454545454561</v>
      </c>
      <c r="O301" s="204"/>
      <c r="P301" s="169"/>
      <c r="Q301" s="205"/>
      <c r="R301" s="205"/>
      <c r="S301" s="205"/>
      <c r="T301" s="206"/>
      <c r="U301" s="206"/>
      <c r="W301" s="324"/>
      <c r="X301" s="329"/>
      <c r="Y301" s="324"/>
      <c r="Z301" s="324"/>
      <c r="AA301" s="324"/>
      <c r="AB301" s="324"/>
      <c r="AC301" s="324"/>
      <c r="AE301" s="353"/>
      <c r="AF301" s="354"/>
      <c r="AG301" s="355"/>
      <c r="AH301" s="355"/>
      <c r="AI301" s="355"/>
      <c r="AJ301" s="356"/>
      <c r="AK301" s="355"/>
      <c r="AM301" s="86"/>
      <c r="AN301" s="86"/>
      <c r="AO301" s="380"/>
      <c r="AP301" s="380"/>
      <c r="AQ301" s="380"/>
      <c r="AR301" s="393"/>
      <c r="AS301" s="380"/>
      <c r="AT301" s="86" t="s">
        <v>495</v>
      </c>
    </row>
    <row r="302" spans="1:46" s="6" customFormat="1" ht="15.6">
      <c r="A302" s="477" t="s">
        <v>407</v>
      </c>
      <c r="B302" s="204" t="s">
        <v>105</v>
      </c>
      <c r="C302" s="204" t="s">
        <v>6</v>
      </c>
      <c r="D302" s="204"/>
      <c r="E302" s="465">
        <v>23</v>
      </c>
      <c r="F302" s="461">
        <v>40.956521739130437</v>
      </c>
      <c r="G302" s="461">
        <v>80.086956521739125</v>
      </c>
      <c r="H302" s="462">
        <v>0.51140065146579805</v>
      </c>
      <c r="I302" s="462">
        <v>0.40587449933244324</v>
      </c>
      <c r="J302" s="473">
        <v>363500</v>
      </c>
      <c r="K302" s="466"/>
      <c r="L302" s="461">
        <v>30.4</v>
      </c>
      <c r="M302" s="461">
        <v>74.900000000000006</v>
      </c>
      <c r="O302" s="204"/>
      <c r="P302" s="169"/>
      <c r="Q302" s="205"/>
      <c r="R302" s="205"/>
      <c r="S302" s="205"/>
      <c r="T302" s="206"/>
      <c r="U302" s="206"/>
      <c r="W302" s="324"/>
      <c r="X302" s="325"/>
      <c r="Y302" s="326"/>
      <c r="Z302" s="326"/>
      <c r="AA302" s="326"/>
      <c r="AB302" s="327"/>
      <c r="AC302" s="327"/>
      <c r="AE302" s="353"/>
      <c r="AF302" s="354"/>
      <c r="AG302" s="355"/>
      <c r="AH302" s="355"/>
      <c r="AI302" s="355"/>
      <c r="AJ302" s="356"/>
      <c r="AK302" s="355"/>
      <c r="AM302" s="86"/>
      <c r="AN302" s="86"/>
      <c r="AO302" s="380"/>
      <c r="AP302" s="380"/>
      <c r="AQ302" s="380"/>
      <c r="AR302" s="393"/>
      <c r="AS302" s="380"/>
      <c r="AT302" s="86" t="s">
        <v>109</v>
      </c>
    </row>
    <row r="303" spans="1:46" s="6" customFormat="1" ht="15.6">
      <c r="A303" s="477" t="s">
        <v>733</v>
      </c>
      <c r="B303" s="204" t="s">
        <v>104</v>
      </c>
      <c r="C303" s="204" t="s">
        <v>1045</v>
      </c>
      <c r="D303" s="204" t="s">
        <v>3</v>
      </c>
      <c r="E303" s="465">
        <v>7</v>
      </c>
      <c r="F303" s="461">
        <v>59.285714285714285</v>
      </c>
      <c r="G303" s="461">
        <v>63.142857142857146</v>
      </c>
      <c r="H303" s="462">
        <v>0.93891402714932126</v>
      </c>
      <c r="I303" s="462">
        <v>0</v>
      </c>
      <c r="J303" s="473">
        <v>473500</v>
      </c>
      <c r="K303" s="466"/>
      <c r="L303" s="461">
        <v>0</v>
      </c>
      <c r="M303" s="461" t="s">
        <v>693</v>
      </c>
      <c r="O303" s="204"/>
      <c r="P303" s="169"/>
      <c r="Q303" s="205"/>
      <c r="R303" s="205"/>
      <c r="S303" s="205"/>
      <c r="T303" s="206"/>
      <c r="U303" s="206"/>
      <c r="W303" s="324"/>
      <c r="X303" s="329"/>
      <c r="Y303" s="324"/>
      <c r="Z303" s="324"/>
      <c r="AA303" s="324"/>
      <c r="AB303" s="324"/>
      <c r="AC303" s="324"/>
      <c r="AE303" s="353"/>
      <c r="AF303" s="354"/>
      <c r="AG303" s="355"/>
      <c r="AH303" s="355"/>
      <c r="AI303" s="355"/>
      <c r="AJ303" s="356"/>
      <c r="AK303" s="355"/>
      <c r="AM303" s="86"/>
      <c r="AN303" s="86"/>
      <c r="AO303" s="380"/>
      <c r="AP303" s="380"/>
      <c r="AQ303" s="380"/>
      <c r="AR303" s="393"/>
      <c r="AS303" s="380"/>
      <c r="AT303" s="86" t="s">
        <v>373</v>
      </c>
    </row>
    <row r="304" spans="1:46" s="6" customFormat="1" ht="15.6">
      <c r="A304" s="477" t="s">
        <v>42</v>
      </c>
      <c r="B304" s="204" t="s">
        <v>31</v>
      </c>
      <c r="C304" s="204" t="s">
        <v>37</v>
      </c>
      <c r="D304" s="204" t="s">
        <v>3</v>
      </c>
      <c r="E304" s="465">
        <v>23</v>
      </c>
      <c r="F304" s="461">
        <v>43.043478260869563</v>
      </c>
      <c r="G304" s="461">
        <v>77.478260869565219</v>
      </c>
      <c r="H304" s="462">
        <v>0.55555555555555558</v>
      </c>
      <c r="I304" s="462">
        <v>0.7373632100052111</v>
      </c>
      <c r="J304" s="473">
        <v>382000</v>
      </c>
      <c r="K304" s="466"/>
      <c r="L304" s="461">
        <v>58.958333333333336</v>
      </c>
      <c r="M304" s="461">
        <v>79.958333333333329</v>
      </c>
      <c r="O304" s="204"/>
      <c r="P304" s="169"/>
      <c r="Q304" s="205"/>
      <c r="R304" s="205"/>
      <c r="S304" s="205"/>
      <c r="T304" s="206"/>
      <c r="U304" s="206"/>
      <c r="W304" s="324"/>
      <c r="X304" s="329"/>
      <c r="Y304" s="324"/>
      <c r="Z304" s="324"/>
      <c r="AA304" s="324"/>
      <c r="AB304" s="324"/>
      <c r="AC304" s="324"/>
      <c r="AE304" s="353"/>
      <c r="AF304" s="354"/>
      <c r="AG304" s="355"/>
      <c r="AH304" s="355"/>
      <c r="AI304" s="355"/>
      <c r="AJ304" s="356"/>
      <c r="AK304" s="355"/>
      <c r="AM304" s="86"/>
      <c r="AN304" s="86"/>
      <c r="AO304" s="380"/>
      <c r="AP304" s="380"/>
      <c r="AQ304" s="380"/>
      <c r="AR304" s="393"/>
      <c r="AS304" s="380"/>
      <c r="AT304" s="86" t="s">
        <v>732</v>
      </c>
    </row>
    <row r="305" spans="1:46" s="6" customFormat="1">
      <c r="A305" s="477" t="s">
        <v>13</v>
      </c>
      <c r="B305" s="204" t="s">
        <v>4</v>
      </c>
      <c r="C305" s="204" t="s">
        <v>397</v>
      </c>
      <c r="D305" s="204"/>
      <c r="E305" s="465">
        <v>18</v>
      </c>
      <c r="F305" s="461">
        <v>60.722222222222221</v>
      </c>
      <c r="G305" s="461">
        <v>78.555555555555557</v>
      </c>
      <c r="H305" s="462">
        <v>0.77298444130127297</v>
      </c>
      <c r="I305" s="462">
        <v>0.71652310101801098</v>
      </c>
      <c r="J305" s="473">
        <v>538900</v>
      </c>
      <c r="K305" s="467"/>
      <c r="L305" s="461">
        <v>48.157894736842103</v>
      </c>
      <c r="M305" s="461">
        <v>67.210526315789465</v>
      </c>
      <c r="O305" s="204"/>
      <c r="P305" s="169"/>
      <c r="Q305" s="205"/>
      <c r="R305" s="205"/>
      <c r="S305" s="205"/>
      <c r="T305" s="206"/>
      <c r="U305" s="206"/>
      <c r="W305" s="324"/>
      <c r="X305" s="329"/>
      <c r="Y305" s="324"/>
      <c r="Z305" s="324"/>
      <c r="AA305" s="324"/>
      <c r="AB305" s="324"/>
      <c r="AC305" s="324"/>
      <c r="AE305" s="353"/>
      <c r="AF305" s="354"/>
      <c r="AG305" s="355"/>
      <c r="AH305" s="355"/>
      <c r="AI305" s="355"/>
      <c r="AJ305" s="356"/>
      <c r="AK305" s="355"/>
      <c r="AM305" s="86"/>
      <c r="AN305" s="86"/>
      <c r="AO305" s="380"/>
      <c r="AP305" s="380"/>
      <c r="AQ305" s="380"/>
      <c r="AR305" s="393"/>
      <c r="AS305" s="380"/>
      <c r="AT305" s="86" t="s">
        <v>407</v>
      </c>
    </row>
    <row r="306" spans="1:46" s="6" customFormat="1" ht="15.6">
      <c r="A306" s="477" t="s">
        <v>15</v>
      </c>
      <c r="B306" s="204" t="s">
        <v>4</v>
      </c>
      <c r="C306" s="204" t="s">
        <v>8</v>
      </c>
      <c r="D306" s="204" t="s">
        <v>14</v>
      </c>
      <c r="E306" s="465">
        <v>22</v>
      </c>
      <c r="F306" s="461">
        <v>60.045454545454547</v>
      </c>
      <c r="G306" s="461">
        <v>59.409090909090907</v>
      </c>
      <c r="H306" s="462">
        <v>1.0107115531752104</v>
      </c>
      <c r="I306" s="462">
        <v>1.0078988941548184</v>
      </c>
      <c r="J306" s="473">
        <v>532900</v>
      </c>
      <c r="K306" s="466"/>
      <c r="L306" s="461">
        <v>58</v>
      </c>
      <c r="M306" s="461">
        <v>57.54545454545454</v>
      </c>
      <c r="O306" s="204"/>
      <c r="P306" s="169"/>
      <c r="Q306" s="205"/>
      <c r="R306" s="205"/>
      <c r="S306" s="205"/>
      <c r="T306" s="206"/>
      <c r="U306" s="206"/>
      <c r="W306" s="324"/>
      <c r="X306" s="325"/>
      <c r="Y306" s="326"/>
      <c r="Z306" s="326"/>
      <c r="AA306" s="326"/>
      <c r="AB306" s="327"/>
      <c r="AC306" s="327"/>
      <c r="AE306" s="353"/>
      <c r="AF306" s="354"/>
      <c r="AG306" s="355"/>
      <c r="AH306" s="355"/>
      <c r="AI306" s="355"/>
      <c r="AJ306" s="356"/>
      <c r="AK306" s="355"/>
      <c r="AM306" s="86"/>
      <c r="AN306" s="86"/>
      <c r="AO306" s="380"/>
      <c r="AP306" s="380"/>
      <c r="AQ306" s="380"/>
      <c r="AR306" s="393"/>
      <c r="AS306" s="380"/>
      <c r="AT306" s="86" t="s">
        <v>733</v>
      </c>
    </row>
    <row r="307" spans="1:46" s="6" customFormat="1" ht="15.6">
      <c r="A307" s="477" t="s">
        <v>211</v>
      </c>
      <c r="B307" s="204" t="s">
        <v>24</v>
      </c>
      <c r="C307" s="204" t="s">
        <v>397</v>
      </c>
      <c r="D307" s="204"/>
      <c r="E307" s="465">
        <v>23</v>
      </c>
      <c r="F307" s="461">
        <v>35.043478260869563</v>
      </c>
      <c r="G307" s="461">
        <v>47.434782608695649</v>
      </c>
      <c r="H307" s="462">
        <v>0.73877176901924835</v>
      </c>
      <c r="I307" s="462">
        <v>0.47916666666666669</v>
      </c>
      <c r="J307" s="473">
        <v>311000</v>
      </c>
      <c r="K307" s="466"/>
      <c r="L307" s="461">
        <v>11.5</v>
      </c>
      <c r="M307" s="461">
        <v>24</v>
      </c>
      <c r="O307" s="204"/>
      <c r="P307" s="169"/>
      <c r="Q307" s="205"/>
      <c r="R307" s="205"/>
      <c r="S307" s="205"/>
      <c r="T307" s="206"/>
      <c r="U307" s="206"/>
      <c r="W307" s="324"/>
      <c r="X307" s="329"/>
      <c r="Y307" s="324"/>
      <c r="Z307" s="324"/>
      <c r="AA307" s="324"/>
      <c r="AB307" s="324"/>
      <c r="AC307" s="324"/>
      <c r="AE307" s="353"/>
      <c r="AF307" s="354"/>
      <c r="AG307" s="355"/>
      <c r="AH307" s="355"/>
      <c r="AI307" s="355"/>
      <c r="AJ307" s="356"/>
      <c r="AK307" s="355"/>
      <c r="AM307" s="86"/>
      <c r="AN307" s="86"/>
      <c r="AO307" s="380"/>
      <c r="AP307" s="380"/>
      <c r="AQ307" s="380"/>
      <c r="AR307" s="393"/>
      <c r="AS307" s="380"/>
      <c r="AT307" s="86" t="s">
        <v>42</v>
      </c>
    </row>
    <row r="308" spans="1:46" s="6" customFormat="1" ht="15.6">
      <c r="A308" s="477" t="s">
        <v>191</v>
      </c>
      <c r="B308" s="204" t="s">
        <v>58</v>
      </c>
      <c r="C308" s="204" t="s">
        <v>397</v>
      </c>
      <c r="D308" s="204"/>
      <c r="E308" s="465">
        <v>24</v>
      </c>
      <c r="F308" s="461">
        <v>57.708333333333336</v>
      </c>
      <c r="G308" s="461">
        <v>79.958333333333329</v>
      </c>
      <c r="H308" s="462">
        <v>0.72173006774361648</v>
      </c>
      <c r="I308" s="462">
        <v>0.87939698492462315</v>
      </c>
      <c r="J308" s="473">
        <v>512200</v>
      </c>
      <c r="K308" s="466"/>
      <c r="L308" s="461">
        <v>55.263157894736842</v>
      </c>
      <c r="M308" s="461">
        <v>62.84210526315789</v>
      </c>
      <c r="O308" s="204"/>
      <c r="P308" s="169"/>
      <c r="Q308" s="205"/>
      <c r="R308" s="205"/>
      <c r="S308" s="205"/>
      <c r="T308" s="206"/>
      <c r="U308" s="206"/>
      <c r="W308" s="324"/>
      <c r="X308" s="325"/>
      <c r="Y308" s="326"/>
      <c r="Z308" s="326"/>
      <c r="AA308" s="326"/>
      <c r="AB308" s="327"/>
      <c r="AC308" s="327"/>
      <c r="AE308" s="353"/>
      <c r="AF308" s="354"/>
      <c r="AG308" s="355"/>
      <c r="AH308" s="355"/>
      <c r="AI308" s="355"/>
      <c r="AJ308" s="356"/>
      <c r="AK308" s="355"/>
      <c r="AM308" s="86"/>
      <c r="AN308" s="86"/>
      <c r="AO308" s="380"/>
      <c r="AP308" s="380"/>
      <c r="AQ308" s="380"/>
      <c r="AR308" s="393"/>
      <c r="AS308" s="380"/>
      <c r="AT308" s="86" t="s">
        <v>496</v>
      </c>
    </row>
    <row r="309" spans="1:46" s="6" customFormat="1" ht="15.6">
      <c r="A309" s="477" t="s">
        <v>1094</v>
      </c>
      <c r="B309" s="204" t="s">
        <v>24</v>
      </c>
      <c r="C309" s="204" t="s">
        <v>6</v>
      </c>
      <c r="D309" s="204"/>
      <c r="E309" s="465"/>
      <c r="F309" s="461"/>
      <c r="G309" s="461"/>
      <c r="H309" s="462"/>
      <c r="I309" s="462"/>
      <c r="J309" s="473">
        <v>164600</v>
      </c>
      <c r="K309" s="466"/>
      <c r="L309" s="461"/>
      <c r="M309" s="461"/>
      <c r="O309" s="204"/>
      <c r="P309" s="169"/>
      <c r="Q309" s="205"/>
      <c r="R309" s="205"/>
      <c r="S309" s="205"/>
      <c r="T309" s="206"/>
      <c r="U309" s="206"/>
      <c r="W309" s="324"/>
      <c r="X309" s="329"/>
      <c r="Y309" s="324"/>
      <c r="Z309" s="324"/>
      <c r="AA309" s="324"/>
      <c r="AB309" s="324"/>
      <c r="AC309" s="324"/>
      <c r="AE309" s="353"/>
      <c r="AF309" s="354"/>
      <c r="AG309" s="355"/>
      <c r="AH309" s="355"/>
      <c r="AI309" s="355"/>
      <c r="AJ309" s="356"/>
      <c r="AK309" s="355"/>
      <c r="AM309" s="86"/>
      <c r="AN309" s="86"/>
      <c r="AO309" s="380"/>
      <c r="AP309" s="380"/>
      <c r="AQ309" s="380"/>
      <c r="AR309" s="393"/>
      <c r="AS309" s="380"/>
      <c r="AT309" s="86" t="s">
        <v>734</v>
      </c>
    </row>
    <row r="310" spans="1:46" s="6" customFormat="1" ht="15.6">
      <c r="A310" s="477" t="s">
        <v>166</v>
      </c>
      <c r="B310" s="204" t="s">
        <v>104</v>
      </c>
      <c r="C310" s="204" t="s">
        <v>14</v>
      </c>
      <c r="D310" s="204"/>
      <c r="E310" s="177">
        <v>12</v>
      </c>
      <c r="F310" s="461">
        <v>1.04</v>
      </c>
      <c r="G310" s="461">
        <v>2.8472222222222219</v>
      </c>
      <c r="H310" s="462">
        <v>1.0463414634146342</v>
      </c>
      <c r="I310" s="462">
        <v>1.0463414634146342</v>
      </c>
      <c r="J310" s="473">
        <v>192800</v>
      </c>
      <c r="K310" s="466"/>
      <c r="L310" s="461">
        <v>35.75</v>
      </c>
      <c r="M310" s="461">
        <v>34.166666666666664</v>
      </c>
      <c r="O310" s="204"/>
      <c r="P310" s="169"/>
      <c r="Q310" s="205"/>
      <c r="R310" s="205"/>
      <c r="S310" s="205"/>
      <c r="T310" s="206"/>
      <c r="U310" s="206"/>
      <c r="W310" s="324"/>
      <c r="X310" s="329"/>
      <c r="Y310" s="324"/>
      <c r="Z310" s="324"/>
      <c r="AA310" s="324"/>
      <c r="AB310" s="324"/>
      <c r="AC310" s="324"/>
      <c r="AE310" s="353"/>
      <c r="AF310" s="354"/>
      <c r="AG310" s="355"/>
      <c r="AH310" s="355"/>
      <c r="AI310" s="355"/>
      <c r="AJ310" s="356"/>
      <c r="AK310" s="355"/>
      <c r="AM310" s="86"/>
      <c r="AN310" s="86"/>
      <c r="AO310" s="380"/>
      <c r="AP310" s="380"/>
      <c r="AQ310" s="380"/>
      <c r="AR310" s="393"/>
      <c r="AS310" s="380"/>
      <c r="AT310" s="86" t="s">
        <v>13</v>
      </c>
    </row>
    <row r="311" spans="1:46" s="6" customFormat="1" ht="15.6">
      <c r="A311" s="477" t="s">
        <v>304</v>
      </c>
      <c r="B311" s="204" t="s">
        <v>53</v>
      </c>
      <c r="C311" s="204" t="s">
        <v>14</v>
      </c>
      <c r="D311" s="204"/>
      <c r="E311" s="465">
        <v>17</v>
      </c>
      <c r="F311" s="461">
        <v>40.117647058823529</v>
      </c>
      <c r="G311" s="461">
        <v>41.588235294117645</v>
      </c>
      <c r="H311" s="462">
        <v>0.96463932107496464</v>
      </c>
      <c r="I311" s="462">
        <v>0.94683908045977017</v>
      </c>
      <c r="J311" s="473">
        <v>356000</v>
      </c>
      <c r="K311" s="466"/>
      <c r="L311" s="461">
        <v>36.611111111111114</v>
      </c>
      <c r="M311" s="461">
        <v>38.666666666666671</v>
      </c>
      <c r="O311" s="204"/>
      <c r="P311" s="169"/>
      <c r="Q311" s="205"/>
      <c r="R311" s="205"/>
      <c r="S311" s="205"/>
      <c r="T311" s="206"/>
      <c r="U311" s="206"/>
      <c r="W311" s="324"/>
      <c r="X311" s="329"/>
      <c r="Y311" s="324"/>
      <c r="Z311" s="324"/>
      <c r="AA311" s="324"/>
      <c r="AB311" s="324"/>
      <c r="AC311" s="324"/>
      <c r="AE311" s="353"/>
      <c r="AF311" s="354"/>
      <c r="AG311" s="355"/>
      <c r="AH311" s="355"/>
      <c r="AI311" s="355"/>
      <c r="AJ311" s="356"/>
      <c r="AK311" s="355"/>
      <c r="AM311" s="86"/>
      <c r="AN311" s="86"/>
      <c r="AO311" s="380"/>
      <c r="AP311" s="380"/>
      <c r="AQ311" s="380"/>
      <c r="AR311" s="393"/>
      <c r="AS311" s="380"/>
      <c r="AT311" s="86" t="s">
        <v>15</v>
      </c>
    </row>
    <row r="312" spans="1:46" s="6" customFormat="1">
      <c r="A312" s="477" t="s">
        <v>192</v>
      </c>
      <c r="B312" s="204" t="s">
        <v>24</v>
      </c>
      <c r="C312" s="204" t="s">
        <v>8</v>
      </c>
      <c r="D312" s="204" t="s">
        <v>6</v>
      </c>
      <c r="E312" s="465">
        <v>13</v>
      </c>
      <c r="F312" s="461">
        <v>37.153846153846153</v>
      </c>
      <c r="G312" s="461">
        <v>66.230769230769226</v>
      </c>
      <c r="H312" s="462">
        <v>0.56097560975609762</v>
      </c>
      <c r="I312" s="462">
        <v>0.65212193664076512</v>
      </c>
      <c r="J312" s="473">
        <v>329700</v>
      </c>
      <c r="K312" s="467"/>
      <c r="L312" s="461">
        <v>45.458333333333336</v>
      </c>
      <c r="M312" s="461">
        <v>69.708333333333329</v>
      </c>
      <c r="O312" s="204"/>
      <c r="P312" s="169"/>
      <c r="Q312" s="205"/>
      <c r="R312" s="205"/>
      <c r="S312" s="205"/>
      <c r="T312" s="206"/>
      <c r="U312" s="206"/>
      <c r="W312" s="324"/>
      <c r="X312" s="329"/>
      <c r="Y312" s="324"/>
      <c r="Z312" s="324"/>
      <c r="AA312" s="324"/>
      <c r="AB312" s="324"/>
      <c r="AC312" s="324"/>
      <c r="AE312" s="353"/>
      <c r="AF312" s="354"/>
      <c r="AG312" s="355"/>
      <c r="AH312" s="355"/>
      <c r="AI312" s="355"/>
      <c r="AJ312" s="356"/>
      <c r="AK312" s="355"/>
      <c r="AM312" s="86"/>
      <c r="AN312" s="86"/>
      <c r="AO312" s="380"/>
      <c r="AP312" s="380"/>
      <c r="AQ312" s="380"/>
      <c r="AR312" s="393"/>
      <c r="AS312" s="380"/>
      <c r="AT312" s="86" t="s">
        <v>211</v>
      </c>
    </row>
    <row r="313" spans="1:46" s="6" customFormat="1">
      <c r="A313" s="477" t="s">
        <v>1095</v>
      </c>
      <c r="B313" s="204" t="s">
        <v>28</v>
      </c>
      <c r="C313" s="204" t="s">
        <v>3</v>
      </c>
      <c r="D313" s="204"/>
      <c r="E313" s="465"/>
      <c r="F313" s="461"/>
      <c r="G313" s="461"/>
      <c r="H313" s="462"/>
      <c r="I313" s="462"/>
      <c r="J313" s="473">
        <v>164600</v>
      </c>
      <c r="K313" s="467"/>
      <c r="L313" s="461"/>
      <c r="M313" s="461"/>
      <c r="O313" s="204"/>
      <c r="P313" s="169"/>
      <c r="Q313" s="205"/>
      <c r="R313" s="205"/>
      <c r="S313" s="205"/>
      <c r="T313" s="206"/>
      <c r="U313" s="206"/>
      <c r="W313" s="324"/>
      <c r="X313" s="329"/>
      <c r="Y313" s="324"/>
      <c r="Z313" s="324"/>
      <c r="AA313" s="324"/>
      <c r="AB313" s="324"/>
      <c r="AC313" s="324"/>
      <c r="AE313" s="353"/>
      <c r="AF313" s="354"/>
      <c r="AG313" s="355"/>
      <c r="AH313" s="355"/>
      <c r="AI313" s="355"/>
      <c r="AJ313" s="356"/>
      <c r="AK313" s="355"/>
      <c r="AM313" s="86"/>
      <c r="AN313" s="86"/>
      <c r="AO313" s="380"/>
      <c r="AP313" s="380"/>
      <c r="AQ313" s="380"/>
      <c r="AR313" s="393"/>
      <c r="AS313" s="380"/>
      <c r="AT313" s="86" t="s">
        <v>191</v>
      </c>
    </row>
    <row r="314" spans="1:46" s="6" customFormat="1" ht="15.6">
      <c r="A314" s="477" t="s">
        <v>96</v>
      </c>
      <c r="B314" s="204" t="s">
        <v>104</v>
      </c>
      <c r="C314" s="204" t="s">
        <v>8</v>
      </c>
      <c r="D314" s="204"/>
      <c r="E314" s="465">
        <v>20</v>
      </c>
      <c r="F314" s="461">
        <v>58.4</v>
      </c>
      <c r="G314" s="461">
        <v>54.95</v>
      </c>
      <c r="H314" s="462">
        <v>1.0627843494085532</v>
      </c>
      <c r="I314" s="462">
        <v>1.1020142949967511</v>
      </c>
      <c r="J314" s="473">
        <v>518300</v>
      </c>
      <c r="K314" s="466"/>
      <c r="L314" s="461">
        <v>73.739130434782609</v>
      </c>
      <c r="M314" s="461">
        <v>66.913043478260875</v>
      </c>
      <c r="O314" s="204"/>
      <c r="P314" s="169"/>
      <c r="Q314" s="205"/>
      <c r="R314" s="205"/>
      <c r="S314" s="205"/>
      <c r="T314" s="206"/>
      <c r="U314" s="206"/>
      <c r="W314" s="324"/>
      <c r="X314" s="325"/>
      <c r="Y314" s="326"/>
      <c r="Z314" s="326"/>
      <c r="AA314" s="326"/>
      <c r="AB314" s="327"/>
      <c r="AC314" s="327"/>
      <c r="AE314" s="353"/>
      <c r="AF314" s="354"/>
      <c r="AG314" s="355"/>
      <c r="AH314" s="355"/>
      <c r="AI314" s="355"/>
      <c r="AJ314" s="356"/>
      <c r="AK314" s="355"/>
      <c r="AM314" s="86"/>
      <c r="AN314" s="86"/>
      <c r="AO314" s="380"/>
      <c r="AP314" s="380"/>
      <c r="AQ314" s="380"/>
      <c r="AR314" s="393"/>
      <c r="AS314" s="380"/>
      <c r="AT314" s="86" t="s">
        <v>166</v>
      </c>
    </row>
    <row r="315" spans="1:46" s="6" customFormat="1" ht="15.6">
      <c r="A315" s="477" t="s">
        <v>1096</v>
      </c>
      <c r="B315" s="204" t="s">
        <v>24</v>
      </c>
      <c r="C315" s="204" t="s">
        <v>14</v>
      </c>
      <c r="D315" s="204"/>
      <c r="E315" s="465"/>
      <c r="F315" s="461"/>
      <c r="G315" s="461"/>
      <c r="H315" s="462"/>
      <c r="I315" s="462"/>
      <c r="J315" s="473">
        <v>164600</v>
      </c>
      <c r="K315" s="466"/>
      <c r="L315" s="461"/>
      <c r="M315" s="461"/>
      <c r="O315" s="204"/>
      <c r="P315" s="169"/>
      <c r="Q315" s="205"/>
      <c r="R315" s="205"/>
      <c r="S315" s="205"/>
      <c r="T315" s="206"/>
      <c r="U315" s="206"/>
      <c r="W315" s="324"/>
      <c r="X315" s="329"/>
      <c r="Y315" s="324"/>
      <c r="Z315" s="324"/>
      <c r="AA315" s="324"/>
      <c r="AB315" s="324"/>
      <c r="AC315" s="324"/>
      <c r="AE315" s="353"/>
      <c r="AF315" s="354"/>
      <c r="AG315" s="355"/>
      <c r="AH315" s="355"/>
      <c r="AI315" s="355"/>
      <c r="AJ315" s="356"/>
      <c r="AK315" s="355"/>
      <c r="AM315" s="86"/>
      <c r="AN315" s="86"/>
      <c r="AO315" s="380"/>
      <c r="AP315" s="380"/>
      <c r="AQ315" s="380"/>
      <c r="AR315" s="393"/>
      <c r="AS315" s="380"/>
      <c r="AT315" s="86" t="s">
        <v>304</v>
      </c>
    </row>
    <row r="316" spans="1:46" s="6" customFormat="1">
      <c r="A316" s="477" t="s">
        <v>21</v>
      </c>
      <c r="B316" s="204" t="s">
        <v>4</v>
      </c>
      <c r="C316" s="204" t="s">
        <v>1045</v>
      </c>
      <c r="D316" s="204"/>
      <c r="E316" s="465">
        <v>20</v>
      </c>
      <c r="F316" s="461">
        <v>70.099999999999994</v>
      </c>
      <c r="G316" s="461">
        <v>79.2</v>
      </c>
      <c r="H316" s="462">
        <v>0.88510101010101006</v>
      </c>
      <c r="I316" s="462">
        <v>0.82961038961038958</v>
      </c>
      <c r="J316" s="473">
        <v>622100</v>
      </c>
      <c r="K316" s="467"/>
      <c r="L316" s="461">
        <v>66.541666666666671</v>
      </c>
      <c r="M316" s="461">
        <v>80.208333333333343</v>
      </c>
      <c r="O316" s="204"/>
      <c r="P316" s="169"/>
      <c r="Q316" s="205"/>
      <c r="R316" s="205"/>
      <c r="S316" s="205"/>
      <c r="T316" s="206"/>
      <c r="U316" s="206"/>
      <c r="W316" s="324"/>
      <c r="X316" s="329"/>
      <c r="Y316" s="324"/>
      <c r="Z316" s="324"/>
      <c r="AA316" s="324"/>
      <c r="AB316" s="324"/>
      <c r="AC316" s="324"/>
      <c r="AE316" s="353"/>
      <c r="AF316" s="354"/>
      <c r="AG316" s="355"/>
      <c r="AH316" s="355"/>
      <c r="AI316" s="355"/>
      <c r="AJ316" s="356"/>
      <c r="AK316" s="355"/>
      <c r="AM316" s="86"/>
      <c r="AN316" s="86"/>
      <c r="AO316" s="380"/>
      <c r="AP316" s="380"/>
      <c r="AQ316" s="380"/>
      <c r="AR316" s="393"/>
      <c r="AS316" s="380"/>
      <c r="AT316" s="86" t="s">
        <v>192</v>
      </c>
    </row>
    <row r="317" spans="1:46" s="6" customFormat="1" ht="15.6">
      <c r="A317" s="477" t="s">
        <v>499</v>
      </c>
      <c r="B317" s="204" t="s">
        <v>24</v>
      </c>
      <c r="C317" s="204" t="s">
        <v>6</v>
      </c>
      <c r="D317" s="204" t="s">
        <v>8</v>
      </c>
      <c r="E317" s="465">
        <v>11</v>
      </c>
      <c r="F317" s="461">
        <v>18.272727272727273</v>
      </c>
      <c r="G317" s="461">
        <v>28.90909090909091</v>
      </c>
      <c r="H317" s="462">
        <v>0.63207547169811318</v>
      </c>
      <c r="I317" s="462">
        <v>0.76257545271629779</v>
      </c>
      <c r="J317" s="473">
        <v>192800</v>
      </c>
      <c r="K317" s="466"/>
      <c r="L317" s="461">
        <v>54.142857142857146</v>
      </c>
      <c r="M317" s="461">
        <v>71</v>
      </c>
      <c r="O317" s="204"/>
      <c r="P317" s="169"/>
      <c r="Q317" s="205"/>
      <c r="R317" s="205"/>
      <c r="S317" s="205"/>
      <c r="T317" s="206"/>
      <c r="U317" s="206"/>
      <c r="W317" s="324"/>
      <c r="X317" s="329"/>
      <c r="Y317" s="324"/>
      <c r="Z317" s="324"/>
      <c r="AA317" s="324"/>
      <c r="AB317" s="324"/>
      <c r="AC317" s="324"/>
      <c r="AE317" s="353"/>
      <c r="AF317" s="354"/>
      <c r="AG317" s="355"/>
      <c r="AH317" s="355"/>
      <c r="AI317" s="355"/>
      <c r="AJ317" s="356"/>
      <c r="AK317" s="355"/>
      <c r="AM317" s="86"/>
      <c r="AN317" s="86"/>
      <c r="AO317" s="380"/>
      <c r="AP317" s="380"/>
      <c r="AQ317" s="380"/>
      <c r="AR317" s="393"/>
      <c r="AS317" s="380"/>
      <c r="AT317" s="86" t="s">
        <v>346</v>
      </c>
    </row>
    <row r="318" spans="1:46" s="6" customFormat="1" ht="15.6">
      <c r="A318" s="468" t="s">
        <v>1097</v>
      </c>
      <c r="B318" s="204" t="s">
        <v>23</v>
      </c>
      <c r="C318" s="204" t="s">
        <v>14</v>
      </c>
      <c r="D318" s="204" t="s">
        <v>8</v>
      </c>
      <c r="E318" s="465"/>
      <c r="F318" s="461"/>
      <c r="G318" s="461"/>
      <c r="H318" s="462"/>
      <c r="I318" s="462"/>
      <c r="J318" s="473">
        <v>164600</v>
      </c>
      <c r="K318" s="466"/>
      <c r="L318" s="461"/>
      <c r="M318" s="461"/>
      <c r="O318" s="204"/>
      <c r="P318" s="169"/>
      <c r="Q318" s="205"/>
      <c r="R318" s="205"/>
      <c r="S318" s="205"/>
      <c r="T318" s="206"/>
      <c r="U318" s="206"/>
      <c r="W318" s="324"/>
      <c r="X318" s="329"/>
      <c r="Y318" s="324"/>
      <c r="Z318" s="324"/>
      <c r="AA318" s="324"/>
      <c r="AB318" s="324"/>
      <c r="AC318" s="324"/>
      <c r="AE318" s="353"/>
      <c r="AF318" s="354"/>
      <c r="AG318" s="355"/>
      <c r="AH318" s="355"/>
      <c r="AI318" s="355"/>
      <c r="AJ318" s="356"/>
      <c r="AK318" s="355"/>
      <c r="AM318" s="86"/>
      <c r="AN318" s="86"/>
      <c r="AO318" s="380"/>
      <c r="AP318" s="380"/>
      <c r="AQ318" s="380"/>
      <c r="AR318" s="393"/>
      <c r="AS318" s="380"/>
      <c r="AT318" s="86" t="s">
        <v>96</v>
      </c>
    </row>
    <row r="319" spans="1:46" s="6" customFormat="1">
      <c r="A319" s="477" t="s">
        <v>434</v>
      </c>
      <c r="B319" s="204" t="s">
        <v>107</v>
      </c>
      <c r="C319" s="204" t="s">
        <v>6</v>
      </c>
      <c r="D319" s="204"/>
      <c r="E319" s="465">
        <v>21</v>
      </c>
      <c r="F319" s="461">
        <v>54.428571428571431</v>
      </c>
      <c r="G319" s="461">
        <v>78.666666666666671</v>
      </c>
      <c r="H319" s="462">
        <v>0.6918886198547215</v>
      </c>
      <c r="I319" s="462">
        <v>0.57569060773480663</v>
      </c>
      <c r="J319" s="473">
        <v>483100</v>
      </c>
      <c r="K319" s="467"/>
      <c r="L319" s="461">
        <v>43.416666666666664</v>
      </c>
      <c r="M319" s="461">
        <v>75.416666666666657</v>
      </c>
      <c r="O319" s="204"/>
      <c r="P319" s="169"/>
      <c r="Q319" s="205"/>
      <c r="R319" s="205"/>
      <c r="S319" s="205"/>
      <c r="T319" s="206"/>
      <c r="U319" s="206"/>
      <c r="W319" s="324"/>
      <c r="X319" s="329"/>
      <c r="Y319" s="324"/>
      <c r="Z319" s="324"/>
      <c r="AA319" s="324"/>
      <c r="AB319" s="324"/>
      <c r="AC319" s="324"/>
      <c r="AE319" s="353"/>
      <c r="AF319" s="354"/>
      <c r="AG319" s="355"/>
      <c r="AH319" s="355"/>
      <c r="AI319" s="355"/>
      <c r="AJ319" s="356"/>
      <c r="AK319" s="355"/>
      <c r="AM319" s="86"/>
      <c r="AN319" s="86"/>
      <c r="AO319" s="380"/>
      <c r="AP319" s="380"/>
      <c r="AQ319" s="380"/>
      <c r="AR319" s="393"/>
      <c r="AS319" s="380"/>
      <c r="AT319" s="86" t="s">
        <v>21</v>
      </c>
    </row>
    <row r="320" spans="1:46" s="6" customFormat="1">
      <c r="A320" s="471" t="s">
        <v>795</v>
      </c>
      <c r="B320" s="204" t="s">
        <v>22</v>
      </c>
      <c r="C320" s="204" t="s">
        <v>3</v>
      </c>
      <c r="D320" s="204" t="s">
        <v>6</v>
      </c>
      <c r="E320" s="465">
        <v>1</v>
      </c>
      <c r="F320" s="461">
        <v>48</v>
      </c>
      <c r="G320" s="461">
        <v>80</v>
      </c>
      <c r="H320" s="462">
        <v>0.6</v>
      </c>
      <c r="I320" s="462">
        <v>0</v>
      </c>
      <c r="J320" s="473">
        <v>177300</v>
      </c>
      <c r="K320" s="467"/>
      <c r="L320" s="461">
        <v>0</v>
      </c>
      <c r="M320" s="461">
        <v>0</v>
      </c>
      <c r="O320" s="204"/>
      <c r="P320" s="169"/>
      <c r="Q320" s="205"/>
      <c r="R320" s="205"/>
      <c r="S320" s="205"/>
      <c r="T320" s="206"/>
      <c r="U320" s="206"/>
      <c r="W320" s="324"/>
      <c r="X320" s="329"/>
      <c r="Y320" s="324"/>
      <c r="Z320" s="324"/>
      <c r="AA320" s="324"/>
      <c r="AB320" s="324"/>
      <c r="AC320" s="324"/>
      <c r="AE320" s="353"/>
      <c r="AF320" s="354"/>
      <c r="AG320" s="355"/>
      <c r="AH320" s="355"/>
      <c r="AI320" s="355"/>
      <c r="AJ320" s="356"/>
      <c r="AK320" s="355"/>
      <c r="AM320" s="86"/>
      <c r="AN320" s="86"/>
      <c r="AO320" s="380"/>
      <c r="AP320" s="380"/>
      <c r="AQ320" s="380"/>
      <c r="AR320" s="393"/>
      <c r="AS320" s="380"/>
      <c r="AT320" s="86" t="s">
        <v>499</v>
      </c>
    </row>
    <row r="321" spans="1:46" s="6" customFormat="1" ht="15.6">
      <c r="A321" s="477" t="s">
        <v>121</v>
      </c>
      <c r="B321" s="204" t="s">
        <v>82</v>
      </c>
      <c r="C321" s="204" t="s">
        <v>8</v>
      </c>
      <c r="D321" s="204"/>
      <c r="E321" s="465">
        <v>20</v>
      </c>
      <c r="F321" s="461">
        <v>46.95</v>
      </c>
      <c r="G321" s="461">
        <v>59.3</v>
      </c>
      <c r="H321" s="462">
        <v>0.79173693086003372</v>
      </c>
      <c r="I321" s="462">
        <v>0.71406844106463874</v>
      </c>
      <c r="J321" s="473">
        <v>416700</v>
      </c>
      <c r="K321" s="466"/>
      <c r="L321" s="461">
        <v>42.68181818181818</v>
      </c>
      <c r="M321" s="461">
        <v>59.772727272727273</v>
      </c>
      <c r="O321" s="204"/>
      <c r="P321" s="169"/>
      <c r="Q321" s="205"/>
      <c r="R321" s="205"/>
      <c r="S321" s="205"/>
      <c r="T321" s="206"/>
      <c r="U321" s="206"/>
      <c r="W321" s="324"/>
      <c r="X321" s="329"/>
      <c r="Y321" s="324"/>
      <c r="Z321" s="324"/>
      <c r="AA321" s="324"/>
      <c r="AB321" s="324"/>
      <c r="AC321" s="324"/>
      <c r="AE321" s="353"/>
      <c r="AF321" s="354"/>
      <c r="AG321" s="355"/>
      <c r="AH321" s="355"/>
      <c r="AI321" s="355"/>
      <c r="AJ321" s="356"/>
      <c r="AK321" s="355"/>
      <c r="AM321" s="86"/>
      <c r="AN321" s="86"/>
      <c r="AO321" s="380"/>
      <c r="AP321" s="380"/>
      <c r="AQ321" s="380"/>
      <c r="AR321" s="393"/>
      <c r="AS321" s="380"/>
      <c r="AT321" s="86" t="s">
        <v>434</v>
      </c>
    </row>
    <row r="322" spans="1:46" s="6" customFormat="1" ht="15.6">
      <c r="A322" s="477" t="s">
        <v>72</v>
      </c>
      <c r="B322" s="204" t="s">
        <v>28</v>
      </c>
      <c r="C322" s="204" t="s">
        <v>6</v>
      </c>
      <c r="D322" s="204"/>
      <c r="E322" s="465">
        <v>24</v>
      </c>
      <c r="F322" s="461">
        <v>51.958333333333336</v>
      </c>
      <c r="G322" s="461">
        <v>80.291666666666671</v>
      </c>
      <c r="H322" s="462">
        <v>0.64711987545407368</v>
      </c>
      <c r="I322" s="462">
        <v>0.3125</v>
      </c>
      <c r="J322" s="473">
        <v>461100</v>
      </c>
      <c r="K322" s="466"/>
      <c r="L322" s="461">
        <v>25</v>
      </c>
      <c r="M322" s="461">
        <v>80</v>
      </c>
      <c r="O322" s="204"/>
      <c r="P322" s="169"/>
      <c r="Q322" s="205"/>
      <c r="R322" s="205"/>
      <c r="S322" s="205"/>
      <c r="T322" s="206"/>
      <c r="U322" s="206"/>
      <c r="W322" s="324"/>
      <c r="X322" s="325"/>
      <c r="Y322" s="326"/>
      <c r="Z322" s="326"/>
      <c r="AA322" s="326"/>
      <c r="AB322" s="327"/>
      <c r="AC322" s="327"/>
      <c r="AE322" s="353"/>
      <c r="AF322" s="354"/>
      <c r="AG322" s="355"/>
      <c r="AH322" s="355"/>
      <c r="AI322" s="355"/>
      <c r="AJ322" s="356"/>
      <c r="AK322" s="355"/>
      <c r="AM322" s="86"/>
      <c r="AN322" s="86"/>
      <c r="AO322" s="380"/>
      <c r="AP322" s="380"/>
      <c r="AQ322" s="380"/>
      <c r="AR322" s="393"/>
      <c r="AS322" s="380"/>
      <c r="AT322" s="86" t="s">
        <v>500</v>
      </c>
    </row>
    <row r="323" spans="1:46" s="6" customFormat="1" ht="15.6">
      <c r="A323" s="477" t="s">
        <v>383</v>
      </c>
      <c r="B323" s="204" t="s">
        <v>53</v>
      </c>
      <c r="C323" s="204" t="s">
        <v>14</v>
      </c>
      <c r="D323" s="204"/>
      <c r="E323" s="177">
        <v>0</v>
      </c>
      <c r="F323" s="461">
        <v>0.89</v>
      </c>
      <c r="G323" s="461"/>
      <c r="H323" s="462">
        <v>0</v>
      </c>
      <c r="I323" s="462">
        <v>0</v>
      </c>
      <c r="J323" s="473">
        <v>164600</v>
      </c>
      <c r="K323" s="466"/>
      <c r="L323" s="461">
        <v>0</v>
      </c>
      <c r="M323" s="461" t="s">
        <v>693</v>
      </c>
      <c r="O323" s="204"/>
      <c r="P323" s="169"/>
      <c r="Q323" s="205"/>
      <c r="R323" s="205"/>
      <c r="S323" s="205"/>
      <c r="T323" s="206"/>
      <c r="U323" s="206"/>
      <c r="W323" s="324"/>
      <c r="X323" s="329"/>
      <c r="Y323" s="324"/>
      <c r="Z323" s="324"/>
      <c r="AA323" s="324"/>
      <c r="AB323" s="324"/>
      <c r="AC323" s="324"/>
      <c r="AE323" s="353"/>
      <c r="AF323" s="354"/>
      <c r="AG323" s="355"/>
      <c r="AH323" s="355"/>
      <c r="AI323" s="355"/>
      <c r="AJ323" s="356"/>
      <c r="AK323" s="355"/>
      <c r="AM323" s="86"/>
      <c r="AN323" s="86"/>
      <c r="AO323" s="380"/>
      <c r="AP323" s="380"/>
      <c r="AQ323" s="380"/>
      <c r="AR323" s="393"/>
      <c r="AS323" s="380"/>
      <c r="AT323" s="86" t="s">
        <v>795</v>
      </c>
    </row>
    <row r="324" spans="1:46" s="6" customFormat="1" ht="15.6">
      <c r="A324" s="477" t="s">
        <v>796</v>
      </c>
      <c r="B324" s="204" t="s">
        <v>31</v>
      </c>
      <c r="C324" s="204" t="s">
        <v>6</v>
      </c>
      <c r="D324" s="204"/>
      <c r="E324" s="465">
        <v>19</v>
      </c>
      <c r="F324" s="461">
        <v>43.263157894736842</v>
      </c>
      <c r="G324" s="461">
        <v>78.84210526315789</v>
      </c>
      <c r="H324" s="462">
        <v>0.54873164218958614</v>
      </c>
      <c r="I324" s="462">
        <v>0</v>
      </c>
      <c r="J324" s="473">
        <v>384000</v>
      </c>
      <c r="K324" s="466"/>
      <c r="L324" s="461">
        <v>0</v>
      </c>
      <c r="M324" s="461">
        <v>0</v>
      </c>
      <c r="O324" s="204"/>
      <c r="P324" s="169"/>
      <c r="Q324" s="205"/>
      <c r="R324" s="205"/>
      <c r="S324" s="205"/>
      <c r="T324" s="206"/>
      <c r="U324" s="206"/>
      <c r="W324" s="324"/>
      <c r="X324" s="329"/>
      <c r="Y324" s="324"/>
      <c r="Z324" s="324"/>
      <c r="AA324" s="324"/>
      <c r="AB324" s="324"/>
      <c r="AC324" s="324"/>
      <c r="AE324" s="353"/>
      <c r="AF324" s="354"/>
      <c r="AG324" s="355"/>
      <c r="AH324" s="355"/>
      <c r="AI324" s="355"/>
      <c r="AJ324" s="356"/>
      <c r="AK324" s="355"/>
      <c r="AM324" s="86"/>
      <c r="AN324" s="86"/>
      <c r="AO324" s="380"/>
      <c r="AP324" s="380"/>
      <c r="AQ324" s="380"/>
      <c r="AR324" s="393"/>
      <c r="AS324" s="380"/>
      <c r="AT324" s="86" t="s">
        <v>121</v>
      </c>
    </row>
    <row r="325" spans="1:46" s="6" customFormat="1" ht="15.6">
      <c r="A325" s="477" t="s">
        <v>73</v>
      </c>
      <c r="B325" s="204" t="s">
        <v>53</v>
      </c>
      <c r="C325" s="204" t="s">
        <v>1045</v>
      </c>
      <c r="D325" s="204" t="s">
        <v>37</v>
      </c>
      <c r="E325" s="465">
        <v>23</v>
      </c>
      <c r="F325" s="461">
        <v>58.652173913043477</v>
      </c>
      <c r="G325" s="461">
        <v>78.173913043478265</v>
      </c>
      <c r="H325" s="462">
        <v>0.75027808676307006</v>
      </c>
      <c r="I325" s="462">
        <v>0.72983606557377045</v>
      </c>
      <c r="J325" s="473">
        <v>520500</v>
      </c>
      <c r="K325" s="466"/>
      <c r="L325" s="461">
        <v>58.578947368421055</v>
      </c>
      <c r="M325" s="461">
        <v>80.26315789473685</v>
      </c>
      <c r="O325" s="204"/>
      <c r="P325" s="169"/>
      <c r="Q325" s="205"/>
      <c r="R325" s="205"/>
      <c r="S325" s="205"/>
      <c r="T325" s="206"/>
      <c r="U325" s="206"/>
      <c r="W325" s="324"/>
      <c r="X325" s="329"/>
      <c r="Y325" s="324"/>
      <c r="Z325" s="324"/>
      <c r="AA325" s="324"/>
      <c r="AB325" s="324"/>
      <c r="AC325" s="324"/>
      <c r="AE325" s="353"/>
      <c r="AF325" s="354"/>
      <c r="AG325" s="355"/>
      <c r="AH325" s="355"/>
      <c r="AI325" s="355"/>
      <c r="AJ325" s="356"/>
      <c r="AK325" s="355"/>
      <c r="AM325" s="86"/>
      <c r="AN325" s="86"/>
      <c r="AO325" s="380"/>
      <c r="AP325" s="380"/>
      <c r="AQ325" s="380"/>
      <c r="AR325" s="393"/>
      <c r="AS325" s="380"/>
      <c r="AT325" s="86" t="s">
        <v>72</v>
      </c>
    </row>
    <row r="326" spans="1:46" s="6" customFormat="1">
      <c r="A326" s="477" t="s">
        <v>57</v>
      </c>
      <c r="B326" s="204" t="s">
        <v>31</v>
      </c>
      <c r="C326" s="204" t="s">
        <v>6</v>
      </c>
      <c r="D326" s="204" t="s">
        <v>3</v>
      </c>
      <c r="E326" s="465">
        <v>18</v>
      </c>
      <c r="F326" s="461">
        <v>38.111111111111114</v>
      </c>
      <c r="G326" s="461">
        <v>78.555555555555557</v>
      </c>
      <c r="H326" s="462">
        <v>0.48514851485148514</v>
      </c>
      <c r="I326" s="462">
        <v>0.67160493827160495</v>
      </c>
      <c r="J326" s="473">
        <v>338200</v>
      </c>
      <c r="K326" s="467"/>
      <c r="L326" s="461">
        <v>54.4</v>
      </c>
      <c r="M326" s="461">
        <v>81</v>
      </c>
      <c r="O326" s="204"/>
      <c r="P326" s="169"/>
      <c r="Q326" s="205"/>
      <c r="R326" s="205"/>
      <c r="S326" s="205"/>
      <c r="T326" s="206"/>
      <c r="U326" s="206"/>
      <c r="W326" s="324"/>
      <c r="X326" s="325"/>
      <c r="Y326" s="326"/>
      <c r="Z326" s="326"/>
      <c r="AA326" s="326"/>
      <c r="AB326" s="327"/>
      <c r="AC326" s="327"/>
      <c r="AE326" s="353"/>
      <c r="AF326" s="354"/>
      <c r="AG326" s="355"/>
      <c r="AH326" s="355"/>
      <c r="AI326" s="355"/>
      <c r="AJ326" s="356"/>
      <c r="AK326" s="355"/>
      <c r="AM326" s="86"/>
      <c r="AN326" s="86"/>
      <c r="AO326" s="380"/>
      <c r="AP326" s="380"/>
      <c r="AQ326" s="380"/>
      <c r="AR326" s="393"/>
      <c r="AS326" s="380"/>
      <c r="AT326" s="86" t="s">
        <v>383</v>
      </c>
    </row>
    <row r="327" spans="1:46" s="6" customFormat="1">
      <c r="A327" s="477" t="s">
        <v>43</v>
      </c>
      <c r="B327" s="204" t="s">
        <v>31</v>
      </c>
      <c r="C327" s="204" t="s">
        <v>6</v>
      </c>
      <c r="D327" s="204"/>
      <c r="E327" s="465">
        <v>24</v>
      </c>
      <c r="F327" s="461">
        <v>47.291666666666664</v>
      </c>
      <c r="G327" s="461">
        <v>80.208333333333329</v>
      </c>
      <c r="H327" s="462">
        <v>0.58961038961038958</v>
      </c>
      <c r="I327" s="462">
        <v>0.55693348365276207</v>
      </c>
      <c r="J327" s="473">
        <v>419700</v>
      </c>
      <c r="K327" s="467"/>
      <c r="L327" s="461">
        <v>44.909090909090907</v>
      </c>
      <c r="M327" s="461">
        <v>80.63636363636364</v>
      </c>
      <c r="O327" s="204"/>
      <c r="P327" s="169"/>
      <c r="Q327" s="205"/>
      <c r="R327" s="205"/>
      <c r="S327" s="205"/>
      <c r="T327" s="206"/>
      <c r="U327" s="206"/>
      <c r="W327" s="324"/>
      <c r="X327" s="329"/>
      <c r="Y327" s="324"/>
      <c r="Z327" s="324"/>
      <c r="AA327" s="324"/>
      <c r="AB327" s="324"/>
      <c r="AC327" s="324"/>
      <c r="AE327" s="353"/>
      <c r="AF327" s="354"/>
      <c r="AG327" s="355"/>
      <c r="AH327" s="355"/>
      <c r="AI327" s="355"/>
      <c r="AJ327" s="356"/>
      <c r="AK327" s="355"/>
      <c r="AM327" s="86"/>
      <c r="AN327" s="86"/>
      <c r="AO327" s="380"/>
      <c r="AP327" s="380"/>
      <c r="AQ327" s="380"/>
      <c r="AR327" s="393"/>
      <c r="AS327" s="380"/>
      <c r="AT327" s="86" t="s">
        <v>796</v>
      </c>
    </row>
    <row r="328" spans="1:46" s="6" customFormat="1" ht="15.6">
      <c r="A328" s="477" t="s">
        <v>324</v>
      </c>
      <c r="B328" s="204" t="s">
        <v>82</v>
      </c>
      <c r="C328" s="204" t="s">
        <v>1045</v>
      </c>
      <c r="D328" s="204" t="s">
        <v>37</v>
      </c>
      <c r="E328" s="465">
        <v>24</v>
      </c>
      <c r="F328" s="461">
        <v>51.25</v>
      </c>
      <c r="G328" s="461">
        <v>80.208333333333329</v>
      </c>
      <c r="H328" s="462">
        <v>0.63896103896103895</v>
      </c>
      <c r="I328" s="462">
        <v>0.69214092140921413</v>
      </c>
      <c r="J328" s="473">
        <v>454800</v>
      </c>
      <c r="K328" s="466"/>
      <c r="L328" s="461">
        <v>55.521739130434781</v>
      </c>
      <c r="M328" s="461">
        <v>80.217391304347814</v>
      </c>
      <c r="O328" s="204"/>
      <c r="P328" s="169"/>
      <c r="Q328" s="205"/>
      <c r="R328" s="205"/>
      <c r="S328" s="205"/>
      <c r="T328" s="206"/>
      <c r="U328" s="206"/>
      <c r="W328" s="324"/>
      <c r="X328" s="329"/>
      <c r="Y328" s="324"/>
      <c r="Z328" s="324"/>
      <c r="AA328" s="324"/>
      <c r="AB328" s="324"/>
      <c r="AC328" s="324"/>
      <c r="AE328" s="353"/>
      <c r="AF328" s="354"/>
      <c r="AG328" s="355"/>
      <c r="AH328" s="355"/>
      <c r="AI328" s="355"/>
      <c r="AJ328" s="356"/>
      <c r="AK328" s="355"/>
      <c r="AM328" s="86"/>
      <c r="AN328" s="86"/>
      <c r="AO328" s="380"/>
      <c r="AP328" s="380"/>
      <c r="AQ328" s="380"/>
      <c r="AR328" s="393"/>
      <c r="AS328" s="380"/>
      <c r="AT328" s="86" t="s">
        <v>73</v>
      </c>
    </row>
    <row r="329" spans="1:46" s="6" customFormat="1" ht="15.6">
      <c r="A329" s="477" t="s">
        <v>168</v>
      </c>
      <c r="B329" s="204" t="s">
        <v>55</v>
      </c>
      <c r="C329" s="204" t="s">
        <v>3</v>
      </c>
      <c r="D329" s="204" t="s">
        <v>1045</v>
      </c>
      <c r="E329" s="465">
        <v>18</v>
      </c>
      <c r="F329" s="461">
        <v>59.277777777777779</v>
      </c>
      <c r="G329" s="461">
        <v>79.111111111111114</v>
      </c>
      <c r="H329" s="462">
        <v>0.7492977528089888</v>
      </c>
      <c r="I329" s="462">
        <v>0.79324055666003979</v>
      </c>
      <c r="J329" s="473">
        <v>526100</v>
      </c>
      <c r="K329" s="466"/>
      <c r="L329" s="461">
        <v>63</v>
      </c>
      <c r="M329" s="461">
        <v>79.421052631578945</v>
      </c>
      <c r="O329" s="204"/>
      <c r="P329" s="169"/>
      <c r="Q329" s="205"/>
      <c r="R329" s="205"/>
      <c r="S329" s="205"/>
      <c r="T329" s="206"/>
      <c r="U329" s="206"/>
      <c r="W329" s="324"/>
      <c r="X329" s="329"/>
      <c r="Y329" s="324"/>
      <c r="Z329" s="324"/>
      <c r="AA329" s="324"/>
      <c r="AB329" s="324"/>
      <c r="AC329" s="324"/>
      <c r="AE329" s="353"/>
      <c r="AF329" s="354"/>
      <c r="AG329" s="355"/>
      <c r="AH329" s="355"/>
      <c r="AI329" s="355"/>
      <c r="AJ329" s="356"/>
      <c r="AK329" s="355"/>
      <c r="AM329" s="86"/>
      <c r="AN329" s="86"/>
      <c r="AO329" s="380"/>
      <c r="AP329" s="380"/>
      <c r="AQ329" s="380"/>
      <c r="AR329" s="393"/>
      <c r="AS329" s="380"/>
      <c r="AT329" s="86" t="s">
        <v>57</v>
      </c>
    </row>
    <row r="330" spans="1:46" s="6" customFormat="1" ht="15.6">
      <c r="A330" s="477" t="s">
        <v>305</v>
      </c>
      <c r="B330" s="204" t="s">
        <v>23</v>
      </c>
      <c r="C330" s="204" t="s">
        <v>3</v>
      </c>
      <c r="D330" s="204" t="s">
        <v>1045</v>
      </c>
      <c r="E330" s="465">
        <v>18</v>
      </c>
      <c r="F330" s="461">
        <v>66.833333333333329</v>
      </c>
      <c r="G330" s="461">
        <v>77.5</v>
      </c>
      <c r="H330" s="462">
        <v>0.86236559139784941</v>
      </c>
      <c r="I330" s="462">
        <v>0.85731201894612197</v>
      </c>
      <c r="J330" s="473">
        <v>593100</v>
      </c>
      <c r="K330" s="466"/>
      <c r="L330" s="461">
        <v>68.952380952380949</v>
      </c>
      <c r="M330" s="461">
        <v>80.428571428571431</v>
      </c>
      <c r="O330" s="204"/>
      <c r="P330" s="169"/>
      <c r="Q330" s="205"/>
      <c r="R330" s="205"/>
      <c r="S330" s="205"/>
      <c r="T330" s="206"/>
      <c r="U330" s="206"/>
      <c r="W330" s="324"/>
      <c r="X330" s="329"/>
      <c r="Y330" s="324"/>
      <c r="Z330" s="324"/>
      <c r="AA330" s="324"/>
      <c r="AB330" s="324"/>
      <c r="AC330" s="324"/>
      <c r="AE330" s="353"/>
      <c r="AF330" s="354"/>
      <c r="AG330" s="355"/>
      <c r="AH330" s="355"/>
      <c r="AI330" s="355"/>
      <c r="AJ330" s="356"/>
      <c r="AK330" s="355"/>
      <c r="AM330" s="86"/>
      <c r="AN330" s="86"/>
      <c r="AO330" s="380"/>
      <c r="AP330" s="380"/>
      <c r="AQ330" s="380"/>
      <c r="AR330" s="393"/>
      <c r="AS330" s="380"/>
      <c r="AT330" s="86" t="s">
        <v>43</v>
      </c>
    </row>
    <row r="331" spans="1:46" s="6" customFormat="1">
      <c r="A331" s="477" t="s">
        <v>863</v>
      </c>
      <c r="B331" s="204" t="s">
        <v>4</v>
      </c>
      <c r="C331" s="204" t="s">
        <v>1045</v>
      </c>
      <c r="D331" s="204" t="s">
        <v>37</v>
      </c>
      <c r="E331" s="177">
        <v>0</v>
      </c>
      <c r="F331" s="461">
        <v>0</v>
      </c>
      <c r="G331" s="461"/>
      <c r="H331" s="462">
        <v>0</v>
      </c>
      <c r="I331" s="462">
        <v>0</v>
      </c>
      <c r="J331" s="473">
        <v>164600</v>
      </c>
      <c r="K331" s="467"/>
      <c r="L331" s="461">
        <v>0</v>
      </c>
      <c r="M331" s="461">
        <v>0</v>
      </c>
      <c r="O331" s="204"/>
      <c r="P331" s="169"/>
      <c r="Q331" s="205"/>
      <c r="R331" s="205"/>
      <c r="S331" s="205"/>
      <c r="T331" s="206"/>
      <c r="U331" s="206"/>
      <c r="W331" s="324"/>
      <c r="X331" s="325"/>
      <c r="Y331" s="326"/>
      <c r="Z331" s="326"/>
      <c r="AA331" s="326"/>
      <c r="AB331" s="327"/>
      <c r="AC331" s="327"/>
      <c r="AE331" s="353"/>
      <c r="AF331" s="354"/>
      <c r="AG331" s="355"/>
      <c r="AH331" s="355"/>
      <c r="AI331" s="355"/>
      <c r="AJ331" s="356"/>
      <c r="AK331" s="355"/>
      <c r="AM331" s="86"/>
      <c r="AN331" s="86"/>
      <c r="AO331" s="380"/>
      <c r="AP331" s="380"/>
      <c r="AQ331" s="380"/>
      <c r="AR331" s="393"/>
      <c r="AS331" s="380"/>
      <c r="AT331" s="86" t="s">
        <v>347</v>
      </c>
    </row>
    <row r="332" spans="1:46" s="6" customFormat="1" ht="15.6">
      <c r="A332" s="477" t="s">
        <v>797</v>
      </c>
      <c r="B332" s="204" t="s">
        <v>657</v>
      </c>
      <c r="C332" s="204" t="s">
        <v>8</v>
      </c>
      <c r="D332" s="204"/>
      <c r="E332" s="465">
        <v>9</v>
      </c>
      <c r="F332" s="461">
        <v>44.444444444444443</v>
      </c>
      <c r="G332" s="461">
        <v>50.888888888888886</v>
      </c>
      <c r="H332" s="462">
        <v>0.8733624454148472</v>
      </c>
      <c r="I332" s="462">
        <v>0</v>
      </c>
      <c r="J332" s="473">
        <v>394400</v>
      </c>
      <c r="K332" s="466"/>
      <c r="L332" s="461">
        <v>0</v>
      </c>
      <c r="M332" s="461">
        <v>0</v>
      </c>
      <c r="O332" s="204"/>
      <c r="P332" s="169"/>
      <c r="Q332" s="205"/>
      <c r="R332" s="205"/>
      <c r="S332" s="205"/>
      <c r="T332" s="206"/>
      <c r="U332" s="206"/>
      <c r="W332" s="324"/>
      <c r="X332" s="329"/>
      <c r="Y332" s="324"/>
      <c r="Z332" s="324"/>
      <c r="AA332" s="324"/>
      <c r="AB332" s="324"/>
      <c r="AC332" s="324"/>
      <c r="AE332" s="353"/>
      <c r="AF332" s="354"/>
      <c r="AG332" s="355"/>
      <c r="AH332" s="355"/>
      <c r="AI332" s="355"/>
      <c r="AJ332" s="356"/>
      <c r="AK332" s="355"/>
      <c r="AM332" s="86"/>
      <c r="AN332" s="86"/>
      <c r="AO332" s="380"/>
      <c r="AP332" s="380"/>
      <c r="AQ332" s="380"/>
      <c r="AR332" s="393"/>
      <c r="AS332" s="380"/>
      <c r="AT332" s="86" t="s">
        <v>324</v>
      </c>
    </row>
    <row r="333" spans="1:46" s="6" customFormat="1">
      <c r="A333" s="477" t="s">
        <v>735</v>
      </c>
      <c r="B333" s="204" t="s">
        <v>657</v>
      </c>
      <c r="C333" s="204" t="s">
        <v>14</v>
      </c>
      <c r="D333" s="204"/>
      <c r="E333" s="465">
        <v>21</v>
      </c>
      <c r="F333" s="461">
        <v>39.38095238095238</v>
      </c>
      <c r="G333" s="461">
        <v>40.142857142857146</v>
      </c>
      <c r="H333" s="462">
        <v>0.98102016607354681</v>
      </c>
      <c r="I333" s="462">
        <v>0.92237442922374424</v>
      </c>
      <c r="J333" s="473">
        <v>349500</v>
      </c>
      <c r="K333" s="467"/>
      <c r="L333" s="461">
        <v>33.666666666666664</v>
      </c>
      <c r="M333" s="461">
        <v>36.5</v>
      </c>
      <c r="O333" s="204"/>
      <c r="P333" s="169"/>
      <c r="Q333" s="205"/>
      <c r="R333" s="205"/>
      <c r="S333" s="205"/>
      <c r="T333" s="206"/>
      <c r="U333" s="206"/>
      <c r="W333" s="324"/>
      <c r="X333" s="329"/>
      <c r="Y333" s="324"/>
      <c r="Z333" s="324"/>
      <c r="AA333" s="324"/>
      <c r="AB333" s="324"/>
      <c r="AC333" s="324"/>
      <c r="AE333" s="353"/>
      <c r="AF333" s="354"/>
      <c r="AG333" s="355"/>
      <c r="AH333" s="355"/>
      <c r="AI333" s="355"/>
      <c r="AJ333" s="356"/>
      <c r="AK333" s="355"/>
      <c r="AM333" s="86"/>
      <c r="AN333" s="86"/>
      <c r="AO333" s="380"/>
      <c r="AP333" s="380"/>
      <c r="AQ333" s="380"/>
      <c r="AR333" s="393"/>
      <c r="AS333" s="380"/>
      <c r="AT333" s="86" t="s">
        <v>168</v>
      </c>
    </row>
    <row r="334" spans="1:46" s="6" customFormat="1">
      <c r="A334" s="477" t="s">
        <v>798</v>
      </c>
      <c r="B334" s="204" t="s">
        <v>28</v>
      </c>
      <c r="C334" s="204" t="s">
        <v>3</v>
      </c>
      <c r="D334" s="204" t="s">
        <v>6</v>
      </c>
      <c r="E334" s="177">
        <v>0</v>
      </c>
      <c r="F334" s="461">
        <v>0</v>
      </c>
      <c r="G334" s="461"/>
      <c r="H334" s="462">
        <v>0</v>
      </c>
      <c r="I334" s="462">
        <v>0</v>
      </c>
      <c r="J334" s="473">
        <v>164600</v>
      </c>
      <c r="K334" s="467"/>
      <c r="L334" s="461">
        <v>0</v>
      </c>
      <c r="M334" s="461">
        <v>0</v>
      </c>
      <c r="O334" s="204"/>
      <c r="P334" s="169"/>
      <c r="Q334" s="205"/>
      <c r="R334" s="205"/>
      <c r="S334" s="205"/>
      <c r="T334" s="206"/>
      <c r="U334" s="206"/>
      <c r="W334" s="324"/>
      <c r="X334" s="325"/>
      <c r="Y334" s="326"/>
      <c r="Z334" s="326"/>
      <c r="AA334" s="326"/>
      <c r="AB334" s="327"/>
      <c r="AC334" s="327"/>
      <c r="AE334" s="353"/>
      <c r="AF334" s="354"/>
      <c r="AG334" s="355"/>
      <c r="AH334" s="355"/>
      <c r="AI334" s="355"/>
      <c r="AJ334" s="356"/>
      <c r="AK334" s="355"/>
      <c r="AM334" s="86"/>
      <c r="AN334" s="86"/>
      <c r="AO334" s="380"/>
      <c r="AP334" s="380"/>
      <c r="AQ334" s="380"/>
      <c r="AR334" s="393"/>
      <c r="AS334" s="380"/>
      <c r="AT334" s="86" t="s">
        <v>146</v>
      </c>
    </row>
    <row r="335" spans="1:46" s="6" customFormat="1" ht="15.6">
      <c r="A335" s="477" t="s">
        <v>334</v>
      </c>
      <c r="B335" s="204" t="s">
        <v>24</v>
      </c>
      <c r="C335" s="204" t="s">
        <v>6</v>
      </c>
      <c r="D335" s="204"/>
      <c r="E335" s="465">
        <v>23</v>
      </c>
      <c r="F335" s="461">
        <v>39.869565217391305</v>
      </c>
      <c r="G335" s="461">
        <v>79.173913043478265</v>
      </c>
      <c r="H335" s="462">
        <v>0.50356946732564523</v>
      </c>
      <c r="I335" s="462">
        <v>0.64891304347826084</v>
      </c>
      <c r="J335" s="473">
        <v>353800</v>
      </c>
      <c r="K335" s="466"/>
      <c r="L335" s="461">
        <v>51.913043478260867</v>
      </c>
      <c r="M335" s="461">
        <v>80</v>
      </c>
      <c r="O335" s="204"/>
      <c r="P335" s="169"/>
      <c r="Q335" s="205"/>
      <c r="R335" s="205"/>
      <c r="S335" s="205"/>
      <c r="T335" s="206"/>
      <c r="U335" s="206"/>
      <c r="W335" s="324"/>
      <c r="X335" s="329"/>
      <c r="Y335" s="324"/>
      <c r="Z335" s="324"/>
      <c r="AA335" s="324"/>
      <c r="AB335" s="324"/>
      <c r="AC335" s="324"/>
      <c r="AE335" s="353"/>
      <c r="AF335" s="354"/>
      <c r="AG335" s="355"/>
      <c r="AH335" s="355"/>
      <c r="AI335" s="355"/>
      <c r="AJ335" s="356"/>
      <c r="AK335" s="355"/>
      <c r="AM335" s="86"/>
      <c r="AN335" s="86"/>
      <c r="AO335" s="380"/>
      <c r="AP335" s="380"/>
      <c r="AQ335" s="380"/>
      <c r="AR335" s="393"/>
      <c r="AS335" s="380"/>
      <c r="AT335" s="86" t="s">
        <v>305</v>
      </c>
    </row>
    <row r="336" spans="1:46" s="6" customFormat="1" ht="15.6">
      <c r="A336" s="477" t="s">
        <v>238</v>
      </c>
      <c r="B336" s="204" t="s">
        <v>107</v>
      </c>
      <c r="C336" s="204" t="s">
        <v>14</v>
      </c>
      <c r="D336" s="204"/>
      <c r="E336" s="465">
        <v>19</v>
      </c>
      <c r="F336" s="461">
        <v>39.89473684210526</v>
      </c>
      <c r="G336" s="461">
        <v>47.315789473684212</v>
      </c>
      <c r="H336" s="462">
        <v>0.84315906562847609</v>
      </c>
      <c r="I336" s="462">
        <v>0.92266462480857581</v>
      </c>
      <c r="J336" s="473">
        <v>354100</v>
      </c>
      <c r="K336" s="466"/>
      <c r="L336" s="461">
        <v>52.391304347826086</v>
      </c>
      <c r="M336" s="461">
        <v>56.782608695652172</v>
      </c>
      <c r="O336" s="204"/>
      <c r="P336" s="169"/>
      <c r="Q336" s="205"/>
      <c r="R336" s="205"/>
      <c r="S336" s="205"/>
      <c r="T336" s="206"/>
      <c r="U336" s="206"/>
      <c r="W336" s="324"/>
      <c r="X336" s="329"/>
      <c r="Y336" s="324"/>
      <c r="Z336" s="324"/>
      <c r="AA336" s="324"/>
      <c r="AB336" s="324"/>
      <c r="AC336" s="324"/>
      <c r="AE336" s="353"/>
      <c r="AF336" s="354"/>
      <c r="AG336" s="355"/>
      <c r="AH336" s="355"/>
      <c r="AI336" s="355"/>
      <c r="AJ336" s="356"/>
      <c r="AK336" s="355"/>
      <c r="AM336" s="86"/>
      <c r="AN336" s="86"/>
      <c r="AO336" s="380"/>
      <c r="AP336" s="380"/>
      <c r="AQ336" s="380"/>
      <c r="AR336" s="393"/>
      <c r="AS336" s="380"/>
      <c r="AT336" s="86" t="s">
        <v>863</v>
      </c>
    </row>
    <row r="337" spans="1:46" s="6" customFormat="1" ht="18" customHeight="1">
      <c r="A337" s="477" t="s">
        <v>872</v>
      </c>
      <c r="B337" s="204" t="s">
        <v>105</v>
      </c>
      <c r="C337" s="204" t="s">
        <v>6</v>
      </c>
      <c r="D337" s="204" t="s">
        <v>3</v>
      </c>
      <c r="E337" s="465">
        <v>5</v>
      </c>
      <c r="F337" s="461">
        <v>47</v>
      </c>
      <c r="G337" s="461">
        <v>79.2</v>
      </c>
      <c r="H337" s="462">
        <v>0.59343434343434343</v>
      </c>
      <c r="I337" s="462">
        <v>0</v>
      </c>
      <c r="J337" s="473">
        <v>377700</v>
      </c>
      <c r="K337" s="270"/>
      <c r="L337" s="461">
        <v>0</v>
      </c>
      <c r="M337" s="461" t="s">
        <v>693</v>
      </c>
      <c r="O337" s="204"/>
      <c r="P337" s="169"/>
      <c r="Q337" s="205"/>
      <c r="R337" s="205"/>
      <c r="S337" s="205"/>
      <c r="T337" s="206"/>
      <c r="U337" s="206"/>
      <c r="W337" s="324"/>
      <c r="X337" s="329"/>
      <c r="Y337" s="324"/>
      <c r="Z337" s="324"/>
      <c r="AA337" s="324"/>
      <c r="AB337" s="324"/>
      <c r="AC337" s="324"/>
      <c r="AE337" s="353"/>
      <c r="AF337" s="354"/>
      <c r="AG337" s="355"/>
      <c r="AH337" s="355"/>
      <c r="AI337" s="355"/>
      <c r="AJ337" s="356"/>
      <c r="AK337" s="355"/>
      <c r="AM337" s="86"/>
      <c r="AN337" s="86"/>
      <c r="AO337" s="380"/>
      <c r="AP337" s="380"/>
      <c r="AQ337" s="380"/>
      <c r="AR337" s="393"/>
      <c r="AS337" s="380"/>
      <c r="AT337" s="86" t="s">
        <v>797</v>
      </c>
    </row>
    <row r="338" spans="1:46" s="6" customFormat="1">
      <c r="A338" s="477" t="s">
        <v>737</v>
      </c>
      <c r="B338" s="204" t="s">
        <v>58</v>
      </c>
      <c r="C338" s="204" t="s">
        <v>37</v>
      </c>
      <c r="D338" s="204"/>
      <c r="E338" s="177">
        <v>0</v>
      </c>
      <c r="F338" s="461">
        <v>0</v>
      </c>
      <c r="G338" s="461"/>
      <c r="H338" s="462">
        <v>0</v>
      </c>
      <c r="I338" s="462">
        <v>0</v>
      </c>
      <c r="J338" s="473">
        <v>164600</v>
      </c>
      <c r="K338" s="467"/>
      <c r="L338" s="461">
        <v>0</v>
      </c>
      <c r="M338" s="461" t="s">
        <v>693</v>
      </c>
      <c r="O338" s="204"/>
      <c r="P338" s="169"/>
      <c r="Q338" s="205"/>
      <c r="R338" s="205"/>
      <c r="S338" s="205"/>
      <c r="T338" s="206"/>
      <c r="U338" s="206"/>
      <c r="W338" s="324"/>
      <c r="X338" s="329"/>
      <c r="Y338" s="324"/>
      <c r="Z338" s="324"/>
      <c r="AA338" s="324"/>
      <c r="AB338" s="324"/>
      <c r="AC338" s="324"/>
      <c r="AE338" s="353"/>
      <c r="AF338" s="354"/>
      <c r="AG338" s="355"/>
      <c r="AH338" s="355"/>
      <c r="AI338" s="355"/>
      <c r="AJ338" s="356"/>
      <c r="AK338" s="355"/>
      <c r="AM338" s="86"/>
      <c r="AN338" s="86"/>
      <c r="AO338" s="380"/>
      <c r="AP338" s="380"/>
      <c r="AQ338" s="380"/>
      <c r="AR338" s="393"/>
      <c r="AS338" s="380"/>
      <c r="AT338" s="86" t="s">
        <v>735</v>
      </c>
    </row>
    <row r="339" spans="1:46" s="6" customFormat="1">
      <c r="A339" s="477" t="s">
        <v>212</v>
      </c>
      <c r="B339" s="204" t="s">
        <v>657</v>
      </c>
      <c r="C339" s="204" t="s">
        <v>8</v>
      </c>
      <c r="D339" s="204" t="s">
        <v>14</v>
      </c>
      <c r="E339" s="465">
        <v>9</v>
      </c>
      <c r="F339" s="461">
        <v>17.333333333333332</v>
      </c>
      <c r="G339" s="461">
        <v>18.888888888888889</v>
      </c>
      <c r="H339" s="462">
        <v>0.91764705882352937</v>
      </c>
      <c r="I339" s="462">
        <v>0</v>
      </c>
      <c r="J339" s="473">
        <v>192800</v>
      </c>
      <c r="K339" s="467"/>
      <c r="L339" s="461">
        <v>0</v>
      </c>
      <c r="M339" s="461" t="s">
        <v>693</v>
      </c>
      <c r="O339" s="204"/>
      <c r="P339" s="169"/>
      <c r="Q339" s="205"/>
      <c r="R339" s="205"/>
      <c r="S339" s="205"/>
      <c r="T339" s="206"/>
      <c r="U339" s="206"/>
      <c r="W339" s="324"/>
      <c r="X339" s="329"/>
      <c r="Y339" s="324"/>
      <c r="Z339" s="324"/>
      <c r="AA339" s="324"/>
      <c r="AB339" s="324"/>
      <c r="AC339" s="324"/>
      <c r="AE339" s="353"/>
      <c r="AF339" s="354"/>
      <c r="AG339" s="355"/>
      <c r="AH339" s="355"/>
      <c r="AI339" s="355"/>
      <c r="AJ339" s="356"/>
      <c r="AK339" s="355"/>
      <c r="AM339" s="86"/>
      <c r="AN339" s="86"/>
      <c r="AO339" s="380"/>
      <c r="AP339" s="380"/>
      <c r="AQ339" s="380"/>
      <c r="AR339" s="393"/>
      <c r="AS339" s="380"/>
      <c r="AT339" s="86" t="s">
        <v>348</v>
      </c>
    </row>
    <row r="340" spans="1:46" s="6" customFormat="1">
      <c r="A340" s="477" t="s">
        <v>97</v>
      </c>
      <c r="B340" s="204" t="s">
        <v>58</v>
      </c>
      <c r="C340" s="204" t="s">
        <v>6</v>
      </c>
      <c r="D340" s="204" t="s">
        <v>3</v>
      </c>
      <c r="E340" s="465">
        <v>24</v>
      </c>
      <c r="F340" s="461">
        <v>57.25</v>
      </c>
      <c r="G340" s="461">
        <v>80.25</v>
      </c>
      <c r="H340" s="462">
        <v>0.71339563862928346</v>
      </c>
      <c r="I340" s="462">
        <v>0.67133956386292837</v>
      </c>
      <c r="J340" s="473">
        <v>508100</v>
      </c>
      <c r="K340" s="467"/>
      <c r="L340" s="461">
        <v>53.875</v>
      </c>
      <c r="M340" s="461">
        <v>80.25</v>
      </c>
      <c r="O340" s="204"/>
      <c r="P340" s="169"/>
      <c r="Q340" s="205"/>
      <c r="R340" s="205"/>
      <c r="S340" s="205"/>
      <c r="T340" s="206"/>
      <c r="U340" s="206"/>
      <c r="W340" s="324"/>
      <c r="X340" s="325"/>
      <c r="Y340" s="326"/>
      <c r="Z340" s="326"/>
      <c r="AA340" s="326"/>
      <c r="AB340" s="327"/>
      <c r="AC340" s="327"/>
      <c r="AE340" s="353"/>
      <c r="AF340" s="354"/>
      <c r="AG340" s="355"/>
      <c r="AH340" s="355"/>
      <c r="AI340" s="355"/>
      <c r="AJ340" s="356"/>
      <c r="AK340" s="355"/>
      <c r="AM340" s="86"/>
      <c r="AN340" s="86"/>
      <c r="AO340" s="380"/>
      <c r="AP340" s="380"/>
      <c r="AQ340" s="380"/>
      <c r="AR340" s="393"/>
      <c r="AS340" s="380"/>
      <c r="AT340" s="86" t="s">
        <v>798</v>
      </c>
    </row>
    <row r="341" spans="1:46" s="6" customFormat="1" ht="20.25" customHeight="1">
      <c r="A341" s="477" t="s">
        <v>873</v>
      </c>
      <c r="B341" s="204" t="s">
        <v>55</v>
      </c>
      <c r="C341" s="204" t="s">
        <v>6</v>
      </c>
      <c r="D341" s="204" t="s">
        <v>8</v>
      </c>
      <c r="E341" s="265">
        <v>0</v>
      </c>
      <c r="F341" s="463">
        <v>0</v>
      </c>
      <c r="G341" s="463"/>
      <c r="H341" s="464">
        <v>0</v>
      </c>
      <c r="I341" s="464">
        <v>0</v>
      </c>
      <c r="J341" s="473">
        <v>164600</v>
      </c>
      <c r="K341" s="466"/>
      <c r="L341" s="463">
        <v>0</v>
      </c>
      <c r="M341" s="463">
        <v>0</v>
      </c>
      <c r="O341" s="204"/>
      <c r="P341" s="169"/>
      <c r="Q341" s="205"/>
      <c r="R341" s="205"/>
      <c r="S341" s="205"/>
      <c r="T341" s="206"/>
      <c r="U341" s="206"/>
      <c r="W341" s="324"/>
      <c r="X341" s="329"/>
      <c r="Y341" s="324"/>
      <c r="Z341" s="324"/>
      <c r="AA341" s="324"/>
      <c r="AB341" s="324"/>
      <c r="AC341" s="324"/>
      <c r="AE341" s="353"/>
      <c r="AF341" s="354"/>
      <c r="AG341" s="355"/>
      <c r="AH341" s="355"/>
      <c r="AI341" s="355"/>
      <c r="AJ341" s="356"/>
      <c r="AK341" s="355"/>
      <c r="AM341" s="86"/>
      <c r="AN341" s="86"/>
      <c r="AO341" s="380"/>
      <c r="AP341" s="380"/>
      <c r="AQ341" s="380"/>
      <c r="AR341" s="393"/>
      <c r="AS341" s="380"/>
      <c r="AT341" s="86" t="s">
        <v>334</v>
      </c>
    </row>
    <row r="342" spans="1:46" s="6" customFormat="1" ht="15.6">
      <c r="A342" s="477" t="s">
        <v>26</v>
      </c>
      <c r="B342" s="204" t="s">
        <v>4</v>
      </c>
      <c r="C342" s="204" t="s">
        <v>37</v>
      </c>
      <c r="D342" s="204"/>
      <c r="E342" s="465">
        <v>16</v>
      </c>
      <c r="F342" s="461">
        <v>49.0625</v>
      </c>
      <c r="G342" s="461">
        <v>67.625</v>
      </c>
      <c r="H342" s="462">
        <v>0.72550831792975967</v>
      </c>
      <c r="I342" s="462">
        <v>0.77906976744186052</v>
      </c>
      <c r="J342" s="473">
        <v>435400</v>
      </c>
      <c r="K342" s="466"/>
      <c r="L342" s="461">
        <v>29.3125</v>
      </c>
      <c r="M342" s="461">
        <v>37.625</v>
      </c>
      <c r="O342" s="204"/>
      <c r="P342" s="169"/>
      <c r="Q342" s="205"/>
      <c r="R342" s="205"/>
      <c r="S342" s="205"/>
      <c r="T342" s="206"/>
      <c r="U342" s="206"/>
      <c r="W342" s="324"/>
      <c r="X342" s="329"/>
      <c r="Y342" s="324"/>
      <c r="Z342" s="324"/>
      <c r="AA342" s="324"/>
      <c r="AB342" s="324"/>
      <c r="AC342" s="324"/>
      <c r="AE342" s="353"/>
      <c r="AF342" s="354"/>
      <c r="AG342" s="355"/>
      <c r="AH342" s="355"/>
      <c r="AI342" s="355"/>
      <c r="AJ342" s="356"/>
      <c r="AK342" s="355"/>
      <c r="AM342" s="86"/>
      <c r="AN342" s="86"/>
      <c r="AO342" s="380"/>
      <c r="AP342" s="380"/>
      <c r="AQ342" s="380"/>
      <c r="AR342" s="393"/>
      <c r="AS342" s="380"/>
      <c r="AT342" s="86" t="s">
        <v>238</v>
      </c>
    </row>
    <row r="343" spans="1:46" s="6" customFormat="1" ht="15.6">
      <c r="A343" s="477" t="s">
        <v>506</v>
      </c>
      <c r="B343" s="204" t="s">
        <v>82</v>
      </c>
      <c r="C343" s="204" t="s">
        <v>6</v>
      </c>
      <c r="D343" s="204"/>
      <c r="E343" s="177">
        <v>0</v>
      </c>
      <c r="F343" s="461">
        <v>0</v>
      </c>
      <c r="G343" s="461"/>
      <c r="H343" s="462">
        <v>0</v>
      </c>
      <c r="I343" s="462">
        <v>0</v>
      </c>
      <c r="J343" s="473">
        <v>164600</v>
      </c>
      <c r="K343" s="466"/>
      <c r="L343" s="461">
        <v>0</v>
      </c>
      <c r="M343" s="461" t="s">
        <v>693</v>
      </c>
      <c r="O343" s="204"/>
      <c r="P343" s="169"/>
      <c r="Q343" s="205"/>
      <c r="R343" s="205"/>
      <c r="S343" s="205"/>
      <c r="T343" s="206"/>
      <c r="U343" s="206"/>
      <c r="W343" s="324"/>
      <c r="X343" s="325"/>
      <c r="Y343" s="326"/>
      <c r="Z343" s="326"/>
      <c r="AA343" s="326"/>
      <c r="AB343" s="327"/>
      <c r="AC343" s="327"/>
      <c r="AE343" s="353"/>
      <c r="AF343" s="354"/>
      <c r="AG343" s="355"/>
      <c r="AH343" s="355"/>
      <c r="AI343" s="355"/>
      <c r="AJ343" s="356"/>
      <c r="AK343" s="355"/>
      <c r="AM343" s="86"/>
      <c r="AN343" s="86"/>
      <c r="AO343" s="380"/>
      <c r="AP343" s="380"/>
      <c r="AQ343" s="380"/>
      <c r="AR343" s="393"/>
      <c r="AS343" s="380"/>
      <c r="AT343" s="86" t="s">
        <v>131</v>
      </c>
    </row>
    <row r="344" spans="1:46" s="6" customFormat="1" ht="15.6">
      <c r="A344" s="468" t="s">
        <v>1098</v>
      </c>
      <c r="B344" s="204" t="s">
        <v>106</v>
      </c>
      <c r="C344" s="204" t="s">
        <v>8</v>
      </c>
      <c r="D344" s="204"/>
      <c r="E344" s="177"/>
      <c r="F344" s="461"/>
      <c r="G344" s="461"/>
      <c r="H344" s="462"/>
      <c r="I344" s="462"/>
      <c r="J344" s="473">
        <v>164600</v>
      </c>
      <c r="K344" s="466"/>
      <c r="L344" s="461"/>
      <c r="M344" s="461"/>
      <c r="O344" s="204"/>
      <c r="P344" s="169"/>
      <c r="Q344" s="205"/>
      <c r="R344" s="205"/>
      <c r="S344" s="205"/>
      <c r="T344" s="206"/>
      <c r="U344" s="206"/>
      <c r="W344" s="324"/>
      <c r="X344" s="329"/>
      <c r="Y344" s="324"/>
      <c r="Z344" s="324"/>
      <c r="AA344" s="324"/>
      <c r="AB344" s="324"/>
      <c r="AC344" s="324"/>
      <c r="AE344" s="353"/>
      <c r="AF344" s="354"/>
      <c r="AG344" s="355"/>
      <c r="AH344" s="355"/>
      <c r="AI344" s="355"/>
      <c r="AJ344" s="356"/>
      <c r="AK344" s="355"/>
      <c r="AM344" s="86"/>
      <c r="AN344" s="86"/>
      <c r="AO344" s="380"/>
      <c r="AP344" s="380"/>
      <c r="AQ344" s="380"/>
      <c r="AR344" s="393"/>
      <c r="AS344" s="380"/>
      <c r="AT344" s="86" t="s">
        <v>872</v>
      </c>
    </row>
    <row r="345" spans="1:46" s="6" customFormat="1" ht="15.6">
      <c r="A345" s="477" t="s">
        <v>325</v>
      </c>
      <c r="B345" s="204" t="s">
        <v>24</v>
      </c>
      <c r="C345" s="204" t="s">
        <v>6</v>
      </c>
      <c r="D345" s="204"/>
      <c r="E345" s="465">
        <v>24</v>
      </c>
      <c r="F345" s="461">
        <v>63.5</v>
      </c>
      <c r="G345" s="461">
        <v>80</v>
      </c>
      <c r="H345" s="462">
        <v>0.79374999999999996</v>
      </c>
      <c r="I345" s="462">
        <v>0.74836956521739129</v>
      </c>
      <c r="J345" s="473">
        <v>563600</v>
      </c>
      <c r="K345" s="466"/>
      <c r="L345" s="461">
        <v>59.869565217391305</v>
      </c>
      <c r="M345" s="461">
        <v>80</v>
      </c>
      <c r="O345" s="204"/>
      <c r="P345" s="169"/>
      <c r="Q345" s="205"/>
      <c r="R345" s="205"/>
      <c r="S345" s="205"/>
      <c r="T345" s="206"/>
      <c r="U345" s="206"/>
      <c r="W345" s="324"/>
      <c r="X345" s="325"/>
      <c r="Y345" s="326"/>
      <c r="Z345" s="326"/>
      <c r="AA345" s="326"/>
      <c r="AB345" s="327"/>
      <c r="AC345" s="327"/>
      <c r="AE345" s="353"/>
      <c r="AF345" s="354"/>
      <c r="AG345" s="355"/>
      <c r="AH345" s="355"/>
      <c r="AI345" s="355"/>
      <c r="AJ345" s="356"/>
      <c r="AK345" s="355"/>
      <c r="AM345" s="86"/>
      <c r="AN345" s="86"/>
      <c r="AO345" s="380"/>
      <c r="AP345" s="380"/>
      <c r="AQ345" s="380"/>
      <c r="AR345" s="393"/>
      <c r="AS345" s="380"/>
      <c r="AT345" s="86" t="s">
        <v>737</v>
      </c>
    </row>
    <row r="346" spans="1:46" s="6" customFormat="1" ht="20.25" customHeight="1">
      <c r="A346" s="477" t="s">
        <v>123</v>
      </c>
      <c r="B346" s="204" t="s">
        <v>82</v>
      </c>
      <c r="C346" s="204" t="s">
        <v>1045</v>
      </c>
      <c r="D346" s="204" t="s">
        <v>37</v>
      </c>
      <c r="E346" s="465">
        <v>20</v>
      </c>
      <c r="F346" s="461">
        <v>52.9</v>
      </c>
      <c r="G346" s="461">
        <v>78.400000000000006</v>
      </c>
      <c r="H346" s="462">
        <v>0.67474489795918369</v>
      </c>
      <c r="I346" s="462">
        <v>0.71719641401792988</v>
      </c>
      <c r="J346" s="473">
        <v>469500</v>
      </c>
      <c r="K346" s="466"/>
      <c r="L346" s="461">
        <v>55</v>
      </c>
      <c r="M346" s="461">
        <v>76.6875</v>
      </c>
      <c r="O346" s="204"/>
      <c r="P346" s="169"/>
      <c r="Q346" s="205"/>
      <c r="R346" s="205"/>
      <c r="S346" s="205"/>
      <c r="T346" s="206"/>
      <c r="U346" s="206"/>
      <c r="W346" s="324"/>
      <c r="X346" s="329"/>
      <c r="Y346" s="324"/>
      <c r="Z346" s="324"/>
      <c r="AA346" s="324"/>
      <c r="AB346" s="324"/>
      <c r="AC346" s="324"/>
      <c r="AE346" s="353"/>
      <c r="AF346" s="354"/>
      <c r="AG346" s="355"/>
      <c r="AH346" s="355"/>
      <c r="AI346" s="355"/>
      <c r="AJ346" s="356"/>
      <c r="AK346" s="355"/>
      <c r="AM346" s="86"/>
      <c r="AN346" s="86"/>
      <c r="AO346" s="380"/>
      <c r="AP346" s="380"/>
      <c r="AQ346" s="380"/>
      <c r="AR346" s="393"/>
      <c r="AS346" s="380"/>
      <c r="AT346" s="86" t="s">
        <v>212</v>
      </c>
    </row>
    <row r="347" spans="1:46" s="6" customFormat="1" ht="20.25" customHeight="1">
      <c r="A347" s="477" t="s">
        <v>239</v>
      </c>
      <c r="B347" s="204" t="s">
        <v>107</v>
      </c>
      <c r="C347" s="204" t="s">
        <v>8</v>
      </c>
      <c r="D347" s="204" t="s">
        <v>14</v>
      </c>
      <c r="E347" s="465"/>
      <c r="F347" s="461"/>
      <c r="G347" s="461"/>
      <c r="H347" s="462"/>
      <c r="I347" s="462"/>
      <c r="J347" s="473">
        <v>190400</v>
      </c>
      <c r="K347" s="466"/>
      <c r="L347" s="461"/>
      <c r="M347" s="461"/>
      <c r="O347" s="204"/>
      <c r="P347" s="169"/>
      <c r="Q347" s="205"/>
      <c r="R347" s="205"/>
      <c r="S347" s="205"/>
      <c r="T347" s="206"/>
      <c r="U347" s="206"/>
      <c r="W347" s="324"/>
      <c r="X347" s="325"/>
      <c r="Y347" s="326"/>
      <c r="Z347" s="326"/>
      <c r="AA347" s="326"/>
      <c r="AB347" s="327"/>
      <c r="AC347" s="327"/>
      <c r="AE347" s="353"/>
      <c r="AF347" s="354"/>
      <c r="AG347" s="355"/>
      <c r="AH347" s="355"/>
      <c r="AI347" s="355"/>
      <c r="AJ347" s="356"/>
      <c r="AK347" s="355"/>
      <c r="AM347" s="86"/>
      <c r="AN347" s="86"/>
      <c r="AO347" s="380"/>
      <c r="AP347" s="380"/>
      <c r="AQ347" s="380"/>
      <c r="AR347" s="393"/>
      <c r="AS347" s="380"/>
      <c r="AT347" s="86" t="s">
        <v>738</v>
      </c>
    </row>
    <row r="348" spans="1:46" s="6" customFormat="1" ht="15.6">
      <c r="A348" s="477" t="s">
        <v>16</v>
      </c>
      <c r="B348" s="204" t="s">
        <v>4</v>
      </c>
      <c r="C348" s="204" t="s">
        <v>6</v>
      </c>
      <c r="D348" s="204"/>
      <c r="E348" s="465">
        <v>18</v>
      </c>
      <c r="F348" s="461">
        <v>51.555555555555557</v>
      </c>
      <c r="G348" s="461">
        <v>80.388888888888886</v>
      </c>
      <c r="H348" s="462">
        <v>0.64132688320663445</v>
      </c>
      <c r="I348" s="462">
        <v>0.68388851121685923</v>
      </c>
      <c r="J348" s="473">
        <v>457600</v>
      </c>
      <c r="K348" s="466"/>
      <c r="L348" s="461">
        <v>50.3</v>
      </c>
      <c r="M348" s="461">
        <v>73.55</v>
      </c>
      <c r="O348" s="204"/>
      <c r="P348" s="169"/>
      <c r="Q348" s="205"/>
      <c r="R348" s="205"/>
      <c r="S348" s="205"/>
      <c r="T348" s="206"/>
      <c r="U348" s="206"/>
      <c r="W348" s="324"/>
      <c r="X348" s="329"/>
      <c r="Y348" s="324"/>
      <c r="Z348" s="324"/>
      <c r="AA348" s="324"/>
      <c r="AB348" s="324"/>
      <c r="AC348" s="324"/>
      <c r="AE348" s="353"/>
      <c r="AF348" s="354"/>
      <c r="AG348" s="355"/>
      <c r="AH348" s="355"/>
      <c r="AI348" s="355"/>
      <c r="AJ348" s="356"/>
      <c r="AK348" s="355"/>
      <c r="AM348" s="86"/>
      <c r="AN348" s="86"/>
      <c r="AO348" s="380"/>
      <c r="AP348" s="380"/>
      <c r="AQ348" s="380"/>
      <c r="AR348" s="393"/>
      <c r="AS348" s="380"/>
      <c r="AT348" s="86" t="s">
        <v>97</v>
      </c>
    </row>
    <row r="349" spans="1:46" s="6" customFormat="1" ht="15.6">
      <c r="A349" s="477" t="s">
        <v>1099</v>
      </c>
      <c r="B349" s="204" t="s">
        <v>104</v>
      </c>
      <c r="C349" s="204" t="s">
        <v>1045</v>
      </c>
      <c r="D349" s="204"/>
      <c r="E349" s="465"/>
      <c r="F349" s="461"/>
      <c r="G349" s="461"/>
      <c r="H349" s="462"/>
      <c r="I349" s="462"/>
      <c r="J349" s="473">
        <v>164600</v>
      </c>
      <c r="K349" s="466"/>
      <c r="L349" s="461"/>
      <c r="M349" s="461"/>
      <c r="O349" s="204"/>
      <c r="P349" s="169"/>
      <c r="Q349" s="205"/>
      <c r="R349" s="205"/>
      <c r="S349" s="205"/>
      <c r="T349" s="206"/>
      <c r="U349" s="206"/>
      <c r="W349" s="324"/>
      <c r="X349" s="329"/>
      <c r="Y349" s="324"/>
      <c r="Z349" s="324"/>
      <c r="AA349" s="324"/>
      <c r="AB349" s="324"/>
      <c r="AC349" s="324"/>
      <c r="AE349" s="353"/>
      <c r="AF349" s="354"/>
      <c r="AG349" s="355"/>
      <c r="AH349" s="355"/>
      <c r="AI349" s="355"/>
      <c r="AJ349" s="356"/>
      <c r="AK349" s="355"/>
      <c r="AM349" s="86"/>
      <c r="AN349" s="86"/>
      <c r="AO349" s="380"/>
      <c r="AP349" s="380"/>
      <c r="AQ349" s="380"/>
      <c r="AR349" s="393"/>
      <c r="AS349" s="380"/>
      <c r="AT349" s="287" t="s">
        <v>873</v>
      </c>
    </row>
    <row r="350" spans="1:46" s="6" customFormat="1">
      <c r="A350" s="477" t="s">
        <v>384</v>
      </c>
      <c r="B350" s="204" t="s">
        <v>4</v>
      </c>
      <c r="C350" s="204" t="s">
        <v>14</v>
      </c>
      <c r="D350" s="204"/>
      <c r="E350" s="465">
        <v>13</v>
      </c>
      <c r="F350" s="461">
        <v>41.153846153846153</v>
      </c>
      <c r="G350" s="461">
        <v>32.846153846153847</v>
      </c>
      <c r="H350" s="462">
        <v>1.2529274004683841</v>
      </c>
      <c r="I350" s="462">
        <v>0.9617706237424547</v>
      </c>
      <c r="J350" s="473">
        <v>365200</v>
      </c>
      <c r="K350" s="467"/>
      <c r="L350" s="461">
        <v>29.875</v>
      </c>
      <c r="M350" s="461">
        <v>31.0625</v>
      </c>
      <c r="O350" s="204"/>
      <c r="P350" s="169"/>
      <c r="Q350" s="205"/>
      <c r="R350" s="205"/>
      <c r="S350" s="205"/>
      <c r="T350" s="206"/>
      <c r="U350" s="206"/>
      <c r="W350" s="324"/>
      <c r="X350" s="325"/>
      <c r="Y350" s="326"/>
      <c r="Z350" s="326"/>
      <c r="AA350" s="326"/>
      <c r="AB350" s="327"/>
      <c r="AC350" s="327"/>
      <c r="AE350" s="353"/>
      <c r="AF350" s="354"/>
      <c r="AG350" s="355"/>
      <c r="AH350" s="355"/>
      <c r="AI350" s="355"/>
      <c r="AJ350" s="356"/>
      <c r="AK350" s="355"/>
      <c r="AM350" s="86"/>
      <c r="AN350" s="86"/>
      <c r="AO350" s="380"/>
      <c r="AP350" s="380"/>
      <c r="AQ350" s="380"/>
      <c r="AR350" s="393"/>
      <c r="AS350" s="380"/>
      <c r="AT350" s="86" t="s">
        <v>505</v>
      </c>
    </row>
    <row r="351" spans="1:46" s="6" customFormat="1">
      <c r="A351" s="468" t="s">
        <v>1100</v>
      </c>
      <c r="B351" s="204" t="s">
        <v>31</v>
      </c>
      <c r="C351" s="204" t="s">
        <v>14</v>
      </c>
      <c r="D351" s="204"/>
      <c r="E351" s="465"/>
      <c r="F351" s="461"/>
      <c r="G351" s="461"/>
      <c r="H351" s="462"/>
      <c r="I351" s="462"/>
      <c r="J351" s="473">
        <v>164600</v>
      </c>
      <c r="K351" s="467"/>
      <c r="L351" s="461"/>
      <c r="M351" s="461"/>
      <c r="O351" s="204"/>
      <c r="P351" s="169"/>
      <c r="Q351" s="205"/>
      <c r="R351" s="205"/>
      <c r="S351" s="205"/>
      <c r="T351" s="206"/>
      <c r="U351" s="206"/>
      <c r="W351" s="324"/>
      <c r="X351" s="329"/>
      <c r="Y351" s="324"/>
      <c r="Z351" s="324"/>
      <c r="AA351" s="324"/>
      <c r="AB351" s="324"/>
      <c r="AC351" s="324"/>
      <c r="AE351" s="353"/>
      <c r="AF351" s="354"/>
      <c r="AG351" s="355"/>
      <c r="AH351" s="355"/>
      <c r="AI351" s="355"/>
      <c r="AJ351" s="356"/>
      <c r="AK351" s="355"/>
      <c r="AM351" s="86"/>
      <c r="AN351" s="86"/>
      <c r="AO351" s="380"/>
      <c r="AP351" s="380"/>
      <c r="AQ351" s="380"/>
      <c r="AR351" s="393"/>
      <c r="AS351" s="380"/>
      <c r="AT351" s="86" t="s">
        <v>26</v>
      </c>
    </row>
    <row r="352" spans="1:46" s="6" customFormat="1">
      <c r="A352" s="468" t="s">
        <v>641</v>
      </c>
      <c r="B352" s="204" t="s">
        <v>23</v>
      </c>
      <c r="C352" s="204" t="s">
        <v>6</v>
      </c>
      <c r="D352" s="204"/>
      <c r="E352" s="465"/>
      <c r="F352" s="461"/>
      <c r="G352" s="461"/>
      <c r="H352" s="462"/>
      <c r="I352" s="462"/>
      <c r="J352" s="473">
        <v>164600</v>
      </c>
      <c r="K352" s="467"/>
      <c r="L352" s="461"/>
      <c r="M352" s="461"/>
      <c r="O352" s="204"/>
      <c r="P352" s="169"/>
      <c r="Q352" s="205"/>
      <c r="R352" s="205"/>
      <c r="S352" s="205"/>
      <c r="T352" s="206"/>
      <c r="U352" s="206"/>
      <c r="W352" s="324"/>
      <c r="X352" s="325"/>
      <c r="Y352" s="326"/>
      <c r="Z352" s="326"/>
      <c r="AA352" s="326"/>
      <c r="AB352" s="327"/>
      <c r="AC352" s="327"/>
      <c r="AE352" s="353"/>
      <c r="AF352" s="354"/>
      <c r="AG352" s="355"/>
      <c r="AH352" s="355"/>
      <c r="AI352" s="355"/>
      <c r="AJ352" s="356"/>
      <c r="AK352" s="355"/>
      <c r="AM352" s="86"/>
      <c r="AN352" s="86"/>
      <c r="AO352" s="380"/>
      <c r="AP352" s="380"/>
      <c r="AQ352" s="380"/>
      <c r="AR352" s="393"/>
      <c r="AS352" s="380"/>
      <c r="AT352" s="86" t="s">
        <v>506</v>
      </c>
    </row>
    <row r="353" spans="1:46" s="6" customFormat="1" ht="15.6">
      <c r="A353" s="477" t="s">
        <v>507</v>
      </c>
      <c r="B353" s="204" t="s">
        <v>22</v>
      </c>
      <c r="C353" s="204" t="s">
        <v>6</v>
      </c>
      <c r="D353" s="204"/>
      <c r="E353" s="465">
        <v>2</v>
      </c>
      <c r="F353" s="461">
        <v>58.5</v>
      </c>
      <c r="G353" s="461">
        <v>80</v>
      </c>
      <c r="H353" s="462">
        <v>0.73124999999999996</v>
      </c>
      <c r="I353" s="462">
        <v>0.43893129770992367</v>
      </c>
      <c r="J353" s="473">
        <v>363400</v>
      </c>
      <c r="K353" s="466"/>
      <c r="L353" s="461">
        <v>28.75</v>
      </c>
      <c r="M353" s="461">
        <v>65.5</v>
      </c>
      <c r="O353" s="204"/>
      <c r="P353" s="169"/>
      <c r="Q353" s="205"/>
      <c r="R353" s="205"/>
      <c r="S353" s="205"/>
      <c r="T353" s="206"/>
      <c r="U353" s="206"/>
      <c r="W353" s="324"/>
      <c r="X353" s="329"/>
      <c r="Y353" s="324"/>
      <c r="Z353" s="324"/>
      <c r="AA353" s="324"/>
      <c r="AB353" s="324"/>
      <c r="AC353" s="324"/>
      <c r="AE353" s="353"/>
      <c r="AF353" s="354"/>
      <c r="AG353" s="355"/>
      <c r="AH353" s="355"/>
      <c r="AI353" s="355"/>
      <c r="AJ353" s="356"/>
      <c r="AK353" s="355"/>
      <c r="AM353" s="86"/>
      <c r="AN353" s="86"/>
      <c r="AO353" s="380"/>
      <c r="AP353" s="380"/>
      <c r="AQ353" s="380"/>
      <c r="AR353" s="393"/>
      <c r="AS353" s="380"/>
      <c r="AT353" s="86" t="s">
        <v>325</v>
      </c>
    </row>
    <row r="354" spans="1:46" s="6" customFormat="1">
      <c r="A354" s="477" t="s">
        <v>429</v>
      </c>
      <c r="B354" s="204" t="s">
        <v>106</v>
      </c>
      <c r="C354" s="204" t="s">
        <v>6</v>
      </c>
      <c r="D354" s="204"/>
      <c r="E354" s="465">
        <v>5</v>
      </c>
      <c r="F354" s="461">
        <v>12</v>
      </c>
      <c r="G354" s="461">
        <v>52.6</v>
      </c>
      <c r="H354" s="462">
        <v>0.22813688212927757</v>
      </c>
      <c r="I354" s="462">
        <v>0.41249999999999998</v>
      </c>
      <c r="J354" s="473">
        <v>177300</v>
      </c>
      <c r="K354" s="467"/>
      <c r="L354" s="461">
        <v>33</v>
      </c>
      <c r="M354" s="461">
        <v>80</v>
      </c>
      <c r="O354" s="204"/>
      <c r="P354" s="169"/>
      <c r="Q354" s="205"/>
      <c r="R354" s="205"/>
      <c r="S354" s="205"/>
      <c r="T354" s="206"/>
      <c r="U354" s="206"/>
      <c r="W354" s="324"/>
      <c r="X354" s="325"/>
      <c r="Y354" s="326"/>
      <c r="Z354" s="326"/>
      <c r="AA354" s="326"/>
      <c r="AB354" s="327"/>
      <c r="AC354" s="327"/>
      <c r="AE354" s="353"/>
      <c r="AF354" s="354"/>
      <c r="AG354" s="355"/>
      <c r="AH354" s="355"/>
      <c r="AI354" s="355"/>
      <c r="AJ354" s="356"/>
      <c r="AK354" s="355"/>
      <c r="AM354" s="86"/>
      <c r="AN354" s="86"/>
      <c r="AO354" s="380"/>
      <c r="AP354" s="380"/>
      <c r="AQ354" s="380"/>
      <c r="AR354" s="393"/>
      <c r="AS354" s="380"/>
      <c r="AT354" s="86" t="s">
        <v>313</v>
      </c>
    </row>
    <row r="355" spans="1:46" s="6" customFormat="1" ht="15.6">
      <c r="A355" s="477" t="s">
        <v>306</v>
      </c>
      <c r="B355" s="204" t="s">
        <v>53</v>
      </c>
      <c r="C355" s="204" t="s">
        <v>6</v>
      </c>
      <c r="D355" s="204"/>
      <c r="E355" s="465">
        <v>17</v>
      </c>
      <c r="F355" s="461">
        <v>33.529411764705884</v>
      </c>
      <c r="G355" s="461">
        <v>73.882352941176464</v>
      </c>
      <c r="H355" s="462">
        <v>0.45382165605095542</v>
      </c>
      <c r="I355" s="462">
        <v>0.55993150684931503</v>
      </c>
      <c r="J355" s="473">
        <v>297600</v>
      </c>
      <c r="K355" s="466"/>
      <c r="L355" s="461">
        <v>44.590909090909093</v>
      </c>
      <c r="M355" s="461">
        <v>79.63636363636364</v>
      </c>
      <c r="O355" s="204"/>
      <c r="P355" s="169"/>
      <c r="Q355" s="205"/>
      <c r="R355" s="205"/>
      <c r="S355" s="205"/>
      <c r="T355" s="206"/>
      <c r="U355" s="206"/>
      <c r="W355" s="324"/>
      <c r="X355" s="329"/>
      <c r="Y355" s="324"/>
      <c r="Z355" s="324"/>
      <c r="AA355" s="324"/>
      <c r="AB355" s="324"/>
      <c r="AC355" s="324"/>
      <c r="AE355" s="353"/>
      <c r="AF355" s="354"/>
      <c r="AG355" s="355"/>
      <c r="AH355" s="355"/>
      <c r="AI355" s="355"/>
      <c r="AJ355" s="356"/>
      <c r="AK355" s="355"/>
      <c r="AM355" s="86"/>
      <c r="AN355" s="86"/>
      <c r="AO355" s="380"/>
      <c r="AP355" s="380"/>
      <c r="AQ355" s="380"/>
      <c r="AR355" s="393"/>
      <c r="AS355" s="380"/>
      <c r="AT355" s="86" t="s">
        <v>123</v>
      </c>
    </row>
    <row r="356" spans="1:46" s="6" customFormat="1">
      <c r="A356" s="477" t="s">
        <v>508</v>
      </c>
      <c r="B356" s="204" t="s">
        <v>4</v>
      </c>
      <c r="C356" s="204" t="s">
        <v>6</v>
      </c>
      <c r="D356" s="204"/>
      <c r="E356" s="177">
        <v>8</v>
      </c>
      <c r="F356" s="461">
        <v>0</v>
      </c>
      <c r="G356" s="461">
        <v>8.015625</v>
      </c>
      <c r="H356" s="462">
        <v>0.64912280701754388</v>
      </c>
      <c r="I356" s="462">
        <v>0.64912280701754388</v>
      </c>
      <c r="J356" s="473">
        <v>332500</v>
      </c>
      <c r="K356" s="467"/>
      <c r="L356" s="461">
        <v>41.625</v>
      </c>
      <c r="M356" s="461">
        <v>64.125</v>
      </c>
      <c r="O356" s="204"/>
      <c r="P356" s="169"/>
      <c r="Q356" s="205"/>
      <c r="R356" s="205"/>
      <c r="S356" s="205"/>
      <c r="T356" s="206"/>
      <c r="U356" s="206"/>
      <c r="W356" s="324"/>
      <c r="X356" s="329"/>
      <c r="Y356" s="324"/>
      <c r="Z356" s="324"/>
      <c r="AA356" s="324"/>
      <c r="AB356" s="324"/>
      <c r="AC356" s="324"/>
      <c r="AE356" s="353"/>
      <c r="AF356" s="354"/>
      <c r="AG356" s="355"/>
      <c r="AH356" s="355"/>
      <c r="AI356" s="355"/>
      <c r="AJ356" s="356"/>
      <c r="AK356" s="355"/>
      <c r="AM356" s="86"/>
      <c r="AN356" s="86"/>
      <c r="AO356" s="380"/>
      <c r="AP356" s="380"/>
      <c r="AQ356" s="380"/>
      <c r="AR356" s="393"/>
      <c r="AS356" s="380"/>
      <c r="AT356" s="86" t="s">
        <v>16</v>
      </c>
    </row>
    <row r="357" spans="1:46" s="6" customFormat="1">
      <c r="A357" s="477" t="s">
        <v>420</v>
      </c>
      <c r="B357" s="204" t="s">
        <v>105</v>
      </c>
      <c r="C357" s="204" t="s">
        <v>14</v>
      </c>
      <c r="D357" s="204" t="s">
        <v>8</v>
      </c>
      <c r="E357" s="465">
        <v>11</v>
      </c>
      <c r="F357" s="461">
        <v>34.636363636363633</v>
      </c>
      <c r="G357" s="461">
        <v>38.18181818181818</v>
      </c>
      <c r="H357" s="462">
        <v>0.90714285714285714</v>
      </c>
      <c r="I357" s="462">
        <v>1.0687679083094557</v>
      </c>
      <c r="J357" s="473">
        <v>307400</v>
      </c>
      <c r="K357" s="467"/>
      <c r="L357" s="461">
        <v>46.625</v>
      </c>
      <c r="M357" s="461">
        <v>43.625</v>
      </c>
      <c r="O357" s="204"/>
      <c r="P357" s="169"/>
      <c r="Q357" s="205"/>
      <c r="R357" s="205"/>
      <c r="S357" s="205"/>
      <c r="T357" s="206"/>
      <c r="U357" s="206"/>
      <c r="W357" s="324"/>
      <c r="X357" s="329"/>
      <c r="Y357" s="324"/>
      <c r="Z357" s="324"/>
      <c r="AA357" s="324"/>
      <c r="AB357" s="324"/>
      <c r="AC357" s="324"/>
      <c r="AE357" s="353"/>
      <c r="AF357" s="354"/>
      <c r="AG357" s="355"/>
      <c r="AH357" s="355"/>
      <c r="AI357" s="355"/>
      <c r="AJ357" s="356"/>
      <c r="AK357" s="355"/>
      <c r="AM357" s="86"/>
      <c r="AN357" s="86"/>
      <c r="AO357" s="380"/>
      <c r="AP357" s="380"/>
      <c r="AQ357" s="380"/>
      <c r="AR357" s="393"/>
      <c r="AS357" s="380"/>
      <c r="AT357" s="86" t="s">
        <v>739</v>
      </c>
    </row>
    <row r="358" spans="1:46" s="6" customFormat="1">
      <c r="A358" s="477" t="s">
        <v>742</v>
      </c>
      <c r="B358" s="204" t="s">
        <v>24</v>
      </c>
      <c r="C358" s="204" t="s">
        <v>14</v>
      </c>
      <c r="D358" s="204"/>
      <c r="E358" s="465">
        <v>19</v>
      </c>
      <c r="F358" s="461">
        <v>38.736842105263158</v>
      </c>
      <c r="G358" s="461">
        <v>43.10526315789474</v>
      </c>
      <c r="H358" s="462">
        <v>0.89865689865689868</v>
      </c>
      <c r="I358" s="462">
        <v>0.95361380798273998</v>
      </c>
      <c r="J358" s="473">
        <v>343800</v>
      </c>
      <c r="K358" s="467"/>
      <c r="L358" s="461">
        <v>40.18181818181818</v>
      </c>
      <c r="M358" s="461">
        <v>42.136363636363633</v>
      </c>
      <c r="O358" s="204"/>
      <c r="P358" s="169"/>
      <c r="Q358" s="205"/>
      <c r="R358" s="205"/>
      <c r="S358" s="205"/>
      <c r="T358" s="206"/>
      <c r="U358" s="206"/>
      <c r="W358" s="324"/>
      <c r="X358" s="329"/>
      <c r="Y358" s="324"/>
      <c r="Z358" s="324"/>
      <c r="AA358" s="324"/>
      <c r="AB358" s="324"/>
      <c r="AC358" s="324"/>
      <c r="AE358" s="353"/>
      <c r="AF358" s="354"/>
      <c r="AG358" s="355"/>
      <c r="AH358" s="355"/>
      <c r="AI358" s="355"/>
      <c r="AJ358" s="356"/>
      <c r="AK358" s="355"/>
      <c r="AM358" s="86"/>
      <c r="AN358" s="86"/>
      <c r="AO358" s="380"/>
      <c r="AP358" s="380"/>
      <c r="AQ358" s="380"/>
      <c r="AR358" s="393"/>
      <c r="AS358" s="380"/>
      <c r="AT358" s="86" t="s">
        <v>384</v>
      </c>
    </row>
    <row r="359" spans="1:46" s="6" customFormat="1">
      <c r="A359" s="477" t="s">
        <v>613</v>
      </c>
      <c r="B359" s="204" t="s">
        <v>4</v>
      </c>
      <c r="C359" s="204" t="s">
        <v>6</v>
      </c>
      <c r="D359" s="204"/>
      <c r="E359" s="177">
        <v>0</v>
      </c>
      <c r="F359" s="461">
        <v>0</v>
      </c>
      <c r="G359" s="461"/>
      <c r="H359" s="462">
        <v>0</v>
      </c>
      <c r="I359" s="462">
        <v>0</v>
      </c>
      <c r="J359" s="473">
        <v>164600</v>
      </c>
      <c r="K359" s="467"/>
      <c r="L359" s="461">
        <v>0</v>
      </c>
      <c r="M359" s="461" t="s">
        <v>693</v>
      </c>
      <c r="O359" s="204"/>
      <c r="P359" s="169"/>
      <c r="Q359" s="205"/>
      <c r="R359" s="205"/>
      <c r="S359" s="205"/>
      <c r="T359" s="206"/>
      <c r="U359" s="206"/>
      <c r="W359" s="324"/>
      <c r="X359" s="325"/>
      <c r="Y359" s="326"/>
      <c r="Z359" s="326"/>
      <c r="AA359" s="326"/>
      <c r="AB359" s="327"/>
      <c r="AC359" s="327"/>
      <c r="AE359" s="353"/>
      <c r="AF359" s="354"/>
      <c r="AG359" s="355"/>
      <c r="AH359" s="355"/>
      <c r="AI359" s="355"/>
      <c r="AJ359" s="356"/>
      <c r="AK359" s="355"/>
      <c r="AM359" s="86"/>
      <c r="AN359" s="86"/>
      <c r="AO359" s="380"/>
      <c r="AP359" s="380"/>
      <c r="AQ359" s="380"/>
      <c r="AR359" s="393"/>
      <c r="AS359" s="380"/>
      <c r="AT359" s="86" t="s">
        <v>641</v>
      </c>
    </row>
    <row r="360" spans="1:46" s="6" customFormat="1" ht="15.6">
      <c r="A360" s="477" t="s">
        <v>213</v>
      </c>
      <c r="B360" s="204" t="s">
        <v>4</v>
      </c>
      <c r="C360" s="204" t="s">
        <v>14</v>
      </c>
      <c r="D360" s="204" t="s">
        <v>8</v>
      </c>
      <c r="E360" s="465">
        <v>17</v>
      </c>
      <c r="F360" s="461">
        <v>38.117647058823529</v>
      </c>
      <c r="G360" s="461">
        <v>26.294117647058822</v>
      </c>
      <c r="H360" s="462">
        <v>1.4496644295302012</v>
      </c>
      <c r="I360" s="462">
        <v>1.3767123287671232</v>
      </c>
      <c r="J360" s="473">
        <v>338300</v>
      </c>
      <c r="K360" s="466"/>
      <c r="L360" s="461">
        <v>33.5</v>
      </c>
      <c r="M360" s="461">
        <v>24.333333333333336</v>
      </c>
      <c r="O360" s="204"/>
      <c r="P360" s="169"/>
      <c r="Q360" s="205"/>
      <c r="R360" s="205"/>
      <c r="S360" s="205"/>
      <c r="T360" s="206"/>
      <c r="U360" s="206"/>
      <c r="W360" s="324"/>
      <c r="X360" s="329"/>
      <c r="Y360" s="324"/>
      <c r="Z360" s="324"/>
      <c r="AA360" s="324"/>
      <c r="AB360" s="324"/>
      <c r="AC360" s="324"/>
      <c r="AE360" s="353"/>
      <c r="AF360" s="354"/>
      <c r="AG360" s="355"/>
      <c r="AH360" s="355"/>
      <c r="AI360" s="355"/>
      <c r="AJ360" s="356"/>
      <c r="AK360" s="355"/>
      <c r="AM360" s="86"/>
      <c r="AN360" s="86"/>
      <c r="AO360" s="380"/>
      <c r="AP360" s="380"/>
      <c r="AQ360" s="380"/>
      <c r="AR360" s="393"/>
      <c r="AS360" s="380"/>
      <c r="AT360" s="86" t="s">
        <v>507</v>
      </c>
    </row>
    <row r="361" spans="1:46" s="6" customFormat="1" ht="15.6">
      <c r="A361" s="477" t="s">
        <v>784</v>
      </c>
      <c r="B361" s="204" t="s">
        <v>105</v>
      </c>
      <c r="C361" s="204" t="s">
        <v>14</v>
      </c>
      <c r="D361" s="204" t="s">
        <v>8</v>
      </c>
      <c r="E361" s="465">
        <v>5</v>
      </c>
      <c r="F361" s="461">
        <v>25.4</v>
      </c>
      <c r="G361" s="461">
        <v>22.6</v>
      </c>
      <c r="H361" s="462">
        <v>1.1238938053097345</v>
      </c>
      <c r="I361" s="462">
        <v>0</v>
      </c>
      <c r="J361" s="473">
        <v>225400</v>
      </c>
      <c r="K361" s="466"/>
      <c r="L361" s="461">
        <v>0</v>
      </c>
      <c r="M361" s="461">
        <v>0</v>
      </c>
      <c r="O361" s="204"/>
      <c r="P361" s="169"/>
      <c r="Q361" s="205"/>
      <c r="R361" s="205"/>
      <c r="S361" s="205"/>
      <c r="T361" s="206"/>
      <c r="U361" s="206"/>
      <c r="W361" s="324"/>
      <c r="X361" s="325"/>
      <c r="Y361" s="326"/>
      <c r="Z361" s="326"/>
      <c r="AA361" s="326"/>
      <c r="AB361" s="327"/>
      <c r="AC361" s="327"/>
      <c r="AE361" s="353"/>
      <c r="AF361" s="354"/>
      <c r="AG361" s="355"/>
      <c r="AH361" s="355"/>
      <c r="AI361" s="355"/>
      <c r="AJ361" s="356"/>
      <c r="AK361" s="355"/>
      <c r="AM361" s="86"/>
      <c r="AN361" s="86"/>
      <c r="AO361" s="380"/>
      <c r="AP361" s="380"/>
      <c r="AQ361" s="380"/>
      <c r="AR361" s="393"/>
      <c r="AS361" s="380"/>
      <c r="AT361" s="86" t="s">
        <v>429</v>
      </c>
    </row>
    <row r="362" spans="1:46" s="6" customFormat="1" ht="15.6">
      <c r="A362" s="477" t="s">
        <v>214</v>
      </c>
      <c r="B362" s="204" t="s">
        <v>22</v>
      </c>
      <c r="C362" s="204" t="s">
        <v>8</v>
      </c>
      <c r="D362" s="204"/>
      <c r="E362" s="465">
        <v>20</v>
      </c>
      <c r="F362" s="461">
        <v>65.95</v>
      </c>
      <c r="G362" s="461">
        <v>79.45</v>
      </c>
      <c r="H362" s="462">
        <v>0.83008181246066703</v>
      </c>
      <c r="I362" s="462">
        <v>0.78701594533029617</v>
      </c>
      <c r="J362" s="473">
        <v>585300</v>
      </c>
      <c r="K362" s="466"/>
      <c r="L362" s="461">
        <v>62.81818181818182</v>
      </c>
      <c r="M362" s="461">
        <v>79.818181818181813</v>
      </c>
      <c r="O362" s="204"/>
      <c r="P362" s="169"/>
      <c r="Q362" s="205"/>
      <c r="R362" s="205"/>
      <c r="S362" s="205"/>
      <c r="T362" s="206"/>
      <c r="U362" s="206"/>
      <c r="W362" s="324"/>
      <c r="X362" s="329"/>
      <c r="Y362" s="324"/>
      <c r="Z362" s="324"/>
      <c r="AA362" s="324"/>
      <c r="AB362" s="324"/>
      <c r="AC362" s="324"/>
      <c r="AE362" s="353"/>
      <c r="AF362" s="354"/>
      <c r="AG362" s="355"/>
      <c r="AH362" s="355"/>
      <c r="AI362" s="355"/>
      <c r="AJ362" s="356"/>
      <c r="AK362" s="355"/>
      <c r="AM362" s="86"/>
      <c r="AN362" s="86"/>
      <c r="AO362" s="380"/>
      <c r="AP362" s="380"/>
      <c r="AQ362" s="380"/>
      <c r="AR362" s="393"/>
      <c r="AS362" s="380"/>
      <c r="AT362" s="86" t="s">
        <v>740</v>
      </c>
    </row>
    <row r="363" spans="1:46" s="6" customFormat="1" ht="15.6">
      <c r="A363" s="468" t="s">
        <v>1101</v>
      </c>
      <c r="B363" s="204" t="s">
        <v>23</v>
      </c>
      <c r="C363" s="204" t="s">
        <v>3</v>
      </c>
      <c r="D363" s="204"/>
      <c r="E363" s="465"/>
      <c r="F363" s="461"/>
      <c r="G363" s="461"/>
      <c r="H363" s="462"/>
      <c r="I363" s="462"/>
      <c r="J363" s="473">
        <v>164600</v>
      </c>
      <c r="K363" s="466"/>
      <c r="L363" s="461"/>
      <c r="M363" s="461"/>
      <c r="O363" s="204"/>
      <c r="P363" s="169"/>
      <c r="Q363" s="205"/>
      <c r="R363" s="205"/>
      <c r="S363" s="205"/>
      <c r="T363" s="206"/>
      <c r="U363" s="206"/>
      <c r="W363" s="324"/>
      <c r="X363" s="325"/>
      <c r="Y363" s="326"/>
      <c r="Z363" s="326"/>
      <c r="AA363" s="326"/>
      <c r="AB363" s="327"/>
      <c r="AC363" s="327"/>
      <c r="AE363" s="353"/>
      <c r="AF363" s="354"/>
      <c r="AG363" s="355"/>
      <c r="AH363" s="355"/>
      <c r="AI363" s="355"/>
      <c r="AJ363" s="356"/>
      <c r="AK363" s="355"/>
      <c r="AM363" s="86"/>
      <c r="AN363" s="86"/>
      <c r="AO363" s="380"/>
      <c r="AP363" s="380"/>
      <c r="AQ363" s="380"/>
      <c r="AR363" s="393"/>
      <c r="AS363" s="380"/>
      <c r="AT363" s="86" t="s">
        <v>508</v>
      </c>
    </row>
    <row r="364" spans="1:46" s="6" customFormat="1" ht="15.6">
      <c r="A364" s="477" t="s">
        <v>609</v>
      </c>
      <c r="B364" s="204" t="s">
        <v>566</v>
      </c>
      <c r="C364" s="204" t="s">
        <v>6</v>
      </c>
      <c r="D364" s="204"/>
      <c r="E364" s="465">
        <v>4</v>
      </c>
      <c r="F364" s="461">
        <v>32.25</v>
      </c>
      <c r="G364" s="461">
        <v>57.5</v>
      </c>
      <c r="H364" s="462">
        <v>0.56086956521739129</v>
      </c>
      <c r="I364" s="462">
        <v>0.3271604938271605</v>
      </c>
      <c r="J364" s="473">
        <v>229000</v>
      </c>
      <c r="K364" s="466"/>
      <c r="L364" s="461">
        <v>26.5</v>
      </c>
      <c r="M364" s="461">
        <v>81</v>
      </c>
      <c r="O364" s="204"/>
      <c r="P364" s="169"/>
      <c r="Q364" s="205"/>
      <c r="R364" s="205"/>
      <c r="S364" s="205"/>
      <c r="T364" s="206"/>
      <c r="U364" s="206"/>
      <c r="W364" s="324"/>
      <c r="X364" s="325"/>
      <c r="Y364" s="326"/>
      <c r="Z364" s="326"/>
      <c r="AA364" s="326"/>
      <c r="AB364" s="327"/>
      <c r="AC364" s="327"/>
      <c r="AE364" s="353"/>
      <c r="AF364" s="354"/>
      <c r="AG364" s="355"/>
      <c r="AH364" s="355"/>
      <c r="AI364" s="355"/>
      <c r="AJ364" s="356"/>
      <c r="AK364" s="355"/>
      <c r="AM364" s="86"/>
      <c r="AN364" s="86"/>
      <c r="AO364" s="380"/>
      <c r="AP364" s="380"/>
      <c r="AQ364" s="380"/>
      <c r="AR364" s="393"/>
      <c r="AS364" s="380"/>
      <c r="AT364" s="86" t="s">
        <v>741</v>
      </c>
    </row>
    <row r="365" spans="1:46" s="6" customFormat="1">
      <c r="A365" s="477" t="s">
        <v>864</v>
      </c>
      <c r="B365" s="204" t="s">
        <v>566</v>
      </c>
      <c r="C365" s="204" t="s">
        <v>14</v>
      </c>
      <c r="D365" s="204"/>
      <c r="E365" s="177">
        <v>0</v>
      </c>
      <c r="F365" s="461">
        <v>0</v>
      </c>
      <c r="G365" s="461"/>
      <c r="H365" s="462">
        <v>0</v>
      </c>
      <c r="I365" s="462">
        <v>0</v>
      </c>
      <c r="J365" s="473">
        <v>164600</v>
      </c>
      <c r="K365" s="467"/>
      <c r="L365" s="461">
        <v>0</v>
      </c>
      <c r="M365" s="461" t="s">
        <v>693</v>
      </c>
      <c r="O365" s="204"/>
      <c r="P365" s="169"/>
      <c r="Q365" s="205"/>
      <c r="R365" s="205"/>
      <c r="S365" s="205"/>
      <c r="T365" s="206"/>
      <c r="U365" s="206"/>
      <c r="W365" s="324"/>
      <c r="X365" s="329"/>
      <c r="Y365" s="324"/>
      <c r="Z365" s="324"/>
      <c r="AA365" s="324"/>
      <c r="AB365" s="324"/>
      <c r="AC365" s="324"/>
      <c r="AE365" s="353"/>
      <c r="AF365" s="354"/>
      <c r="AG365" s="355"/>
      <c r="AH365" s="355"/>
      <c r="AI365" s="355"/>
      <c r="AJ365" s="356"/>
      <c r="AK365" s="355"/>
      <c r="AM365" s="86"/>
      <c r="AN365" s="86"/>
      <c r="AO365" s="380"/>
      <c r="AP365" s="380"/>
      <c r="AQ365" s="380"/>
      <c r="AR365" s="393"/>
      <c r="AS365" s="380"/>
      <c r="AT365" s="86" t="s">
        <v>420</v>
      </c>
    </row>
    <row r="366" spans="1:46" s="6" customFormat="1" ht="15.6">
      <c r="A366" s="477" t="s">
        <v>135</v>
      </c>
      <c r="B366" s="204" t="s">
        <v>55</v>
      </c>
      <c r="C366" s="204" t="s">
        <v>8</v>
      </c>
      <c r="D366" s="204"/>
      <c r="E366" s="465">
        <v>10</v>
      </c>
      <c r="F366" s="461">
        <v>21.6</v>
      </c>
      <c r="G366" s="461">
        <v>18</v>
      </c>
      <c r="H366" s="462">
        <v>1.2</v>
      </c>
      <c r="I366" s="462">
        <v>0.87403100775193798</v>
      </c>
      <c r="J366" s="473">
        <v>192800</v>
      </c>
      <c r="K366" s="466"/>
      <c r="L366" s="461">
        <v>22.55</v>
      </c>
      <c r="M366" s="461">
        <v>25.8</v>
      </c>
      <c r="O366" s="204"/>
      <c r="P366" s="169"/>
      <c r="Q366" s="205"/>
      <c r="R366" s="205"/>
      <c r="S366" s="205"/>
      <c r="T366" s="206"/>
      <c r="U366" s="206"/>
      <c r="W366" s="324"/>
      <c r="X366" s="329"/>
      <c r="Y366" s="324"/>
      <c r="Z366" s="324"/>
      <c r="AA366" s="324"/>
      <c r="AB366" s="324"/>
      <c r="AC366" s="324"/>
      <c r="AE366" s="353"/>
      <c r="AF366" s="354"/>
      <c r="AG366" s="355"/>
      <c r="AH366" s="355"/>
      <c r="AI366" s="355"/>
      <c r="AJ366" s="356"/>
      <c r="AK366" s="355"/>
      <c r="AM366" s="86"/>
      <c r="AN366" s="86"/>
      <c r="AO366" s="380"/>
      <c r="AP366" s="380"/>
      <c r="AQ366" s="380"/>
      <c r="AR366" s="393"/>
      <c r="AS366" s="380"/>
      <c r="AT366" s="86" t="s">
        <v>742</v>
      </c>
    </row>
    <row r="367" spans="1:46" s="6" customFormat="1">
      <c r="A367" s="477" t="s">
        <v>125</v>
      </c>
      <c r="B367" s="204" t="s">
        <v>22</v>
      </c>
      <c r="C367" s="204" t="s">
        <v>14</v>
      </c>
      <c r="D367" s="204"/>
      <c r="E367" s="465">
        <v>23</v>
      </c>
      <c r="F367" s="461">
        <v>52.173913043478258</v>
      </c>
      <c r="G367" s="461">
        <v>55.130434782608695</v>
      </c>
      <c r="H367" s="462">
        <v>0.94637223974763407</v>
      </c>
      <c r="I367" s="462">
        <v>0.97055937193326791</v>
      </c>
      <c r="J367" s="473">
        <v>463000</v>
      </c>
      <c r="K367" s="467"/>
      <c r="L367" s="461">
        <v>47.095238095238095</v>
      </c>
      <c r="M367" s="461">
        <v>48.523809523809526</v>
      </c>
      <c r="O367" s="204"/>
      <c r="P367" s="169"/>
      <c r="Q367" s="205"/>
      <c r="R367" s="205"/>
      <c r="S367" s="205"/>
      <c r="T367" s="206"/>
      <c r="U367" s="206"/>
      <c r="W367" s="324"/>
      <c r="X367" s="325"/>
      <c r="Y367" s="326"/>
      <c r="Z367" s="326"/>
      <c r="AA367" s="326"/>
      <c r="AB367" s="327"/>
      <c r="AC367" s="327"/>
      <c r="AE367" s="353"/>
      <c r="AF367" s="354"/>
      <c r="AG367" s="355"/>
      <c r="AH367" s="355"/>
      <c r="AI367" s="355"/>
      <c r="AJ367" s="356"/>
      <c r="AK367" s="355"/>
      <c r="AM367" s="86"/>
      <c r="AN367" s="86"/>
      <c r="AO367" s="380"/>
      <c r="AP367" s="380"/>
      <c r="AQ367" s="380"/>
      <c r="AR367" s="393"/>
      <c r="AS367" s="380"/>
      <c r="AT367" s="86" t="s">
        <v>510</v>
      </c>
    </row>
    <row r="368" spans="1:46" s="6" customFormat="1" ht="18" customHeight="1">
      <c r="A368" s="477" t="s">
        <v>169</v>
      </c>
      <c r="B368" s="204" t="s">
        <v>104</v>
      </c>
      <c r="C368" s="204" t="s">
        <v>6</v>
      </c>
      <c r="D368" s="204"/>
      <c r="E368" s="465">
        <v>23</v>
      </c>
      <c r="F368" s="461">
        <v>46.608695652173914</v>
      </c>
      <c r="G368" s="461">
        <v>66.869565217391298</v>
      </c>
      <c r="H368" s="462">
        <v>0.69700910273081929</v>
      </c>
      <c r="I368" s="462">
        <v>0.78378378378378377</v>
      </c>
      <c r="J368" s="473">
        <v>413600</v>
      </c>
      <c r="K368" s="466"/>
      <c r="L368" s="461">
        <v>58</v>
      </c>
      <c r="M368" s="461">
        <v>74</v>
      </c>
      <c r="O368" s="204"/>
      <c r="P368" s="169"/>
      <c r="Q368" s="205"/>
      <c r="R368" s="205"/>
      <c r="S368" s="205"/>
      <c r="T368" s="206"/>
      <c r="U368" s="206"/>
      <c r="W368" s="324"/>
      <c r="X368" s="325"/>
      <c r="Y368" s="326"/>
      <c r="Z368" s="326"/>
      <c r="AA368" s="326"/>
      <c r="AB368" s="327"/>
      <c r="AC368" s="327"/>
      <c r="AE368" s="353"/>
      <c r="AF368" s="354"/>
      <c r="AG368" s="355"/>
      <c r="AH368" s="355"/>
      <c r="AI368" s="355"/>
      <c r="AJ368" s="356"/>
      <c r="AK368" s="355"/>
      <c r="AM368" s="86"/>
      <c r="AN368" s="86"/>
      <c r="AO368" s="380"/>
      <c r="AP368" s="380"/>
      <c r="AQ368" s="380"/>
      <c r="AR368" s="393"/>
      <c r="AS368" s="380"/>
      <c r="AT368" s="86" t="s">
        <v>613</v>
      </c>
    </row>
    <row r="369" spans="1:46" s="6" customFormat="1" ht="18" customHeight="1">
      <c r="A369" s="477" t="s">
        <v>240</v>
      </c>
      <c r="B369" s="204" t="s">
        <v>28</v>
      </c>
      <c r="C369" s="204" t="s">
        <v>37</v>
      </c>
      <c r="D369" s="204"/>
      <c r="E369" s="465">
        <v>21</v>
      </c>
      <c r="F369" s="461">
        <v>61.80952380952381</v>
      </c>
      <c r="G369" s="461">
        <v>80.142857142857139</v>
      </c>
      <c r="H369" s="462">
        <v>0.77124183006535951</v>
      </c>
      <c r="I369" s="462">
        <v>0.83263598326359833</v>
      </c>
      <c r="J369" s="473">
        <v>548600</v>
      </c>
      <c r="K369" s="466"/>
      <c r="L369" s="461">
        <v>66.333333333333329</v>
      </c>
      <c r="M369" s="461">
        <v>79.666666666666657</v>
      </c>
      <c r="O369" s="204"/>
      <c r="P369" s="169"/>
      <c r="Q369" s="205"/>
      <c r="R369" s="205"/>
      <c r="S369" s="205"/>
      <c r="T369" s="206"/>
      <c r="U369" s="206"/>
      <c r="W369" s="324"/>
      <c r="X369" s="329"/>
      <c r="Y369" s="324"/>
      <c r="Z369" s="324"/>
      <c r="AA369" s="324"/>
      <c r="AB369" s="324"/>
      <c r="AC369" s="324"/>
      <c r="AE369" s="353"/>
      <c r="AF369" s="354"/>
      <c r="AG369" s="355"/>
      <c r="AH369" s="355"/>
      <c r="AI369" s="355"/>
      <c r="AJ369" s="356"/>
      <c r="AK369" s="355"/>
      <c r="AM369" s="86"/>
      <c r="AN369" s="86"/>
      <c r="AO369" s="380"/>
      <c r="AP369" s="380"/>
      <c r="AQ369" s="380"/>
      <c r="AR369" s="393"/>
      <c r="AS369" s="380"/>
      <c r="AT369" s="86" t="s">
        <v>213</v>
      </c>
    </row>
    <row r="370" spans="1:46" s="6" customFormat="1" ht="15.6">
      <c r="A370" s="477" t="s">
        <v>614</v>
      </c>
      <c r="B370" s="204" t="s">
        <v>4</v>
      </c>
      <c r="C370" s="204" t="s">
        <v>6</v>
      </c>
      <c r="D370" s="204"/>
      <c r="E370" s="465">
        <v>6</v>
      </c>
      <c r="F370" s="461">
        <v>28.5</v>
      </c>
      <c r="G370" s="461">
        <v>69</v>
      </c>
      <c r="H370" s="462">
        <v>0.41304347826086957</v>
      </c>
      <c r="I370" s="462">
        <v>1</v>
      </c>
      <c r="J370" s="473">
        <v>252900</v>
      </c>
      <c r="K370" s="466"/>
      <c r="L370" s="461">
        <v>80</v>
      </c>
      <c r="M370" s="461">
        <v>80</v>
      </c>
      <c r="O370" s="204"/>
      <c r="P370" s="169"/>
      <c r="Q370" s="205"/>
      <c r="R370" s="205"/>
      <c r="S370" s="205"/>
      <c r="T370" s="206"/>
      <c r="U370" s="206"/>
      <c r="W370" s="324"/>
      <c r="X370" s="329"/>
      <c r="Y370" s="324"/>
      <c r="Z370" s="324"/>
      <c r="AA370" s="324"/>
      <c r="AB370" s="324"/>
      <c r="AC370" s="324"/>
      <c r="AE370" s="353"/>
      <c r="AF370" s="354"/>
      <c r="AG370" s="355"/>
      <c r="AH370" s="355"/>
      <c r="AI370" s="355"/>
      <c r="AJ370" s="356"/>
      <c r="AK370" s="355"/>
      <c r="AM370" s="86"/>
      <c r="AN370" s="86"/>
      <c r="AO370" s="380"/>
      <c r="AP370" s="380"/>
      <c r="AQ370" s="380"/>
      <c r="AR370" s="393"/>
      <c r="AS370" s="380"/>
      <c r="AT370" s="86" t="s">
        <v>784</v>
      </c>
    </row>
    <row r="371" spans="1:46" s="6" customFormat="1" ht="15.6">
      <c r="A371" s="477" t="s">
        <v>1102</v>
      </c>
      <c r="B371" s="204" t="s">
        <v>104</v>
      </c>
      <c r="C371" s="204" t="s">
        <v>6</v>
      </c>
      <c r="D371" s="204"/>
      <c r="E371" s="465"/>
      <c r="F371" s="461"/>
      <c r="G371" s="461"/>
      <c r="H371" s="462"/>
      <c r="I371" s="462"/>
      <c r="J371" s="473">
        <v>164600</v>
      </c>
      <c r="K371" s="466"/>
      <c r="L371" s="461"/>
      <c r="M371" s="461"/>
      <c r="O371" s="204"/>
      <c r="P371" s="169"/>
      <c r="Q371" s="205"/>
      <c r="R371" s="205"/>
      <c r="S371" s="205"/>
      <c r="T371" s="206"/>
      <c r="U371" s="206"/>
      <c r="W371" s="324"/>
      <c r="X371" s="329"/>
      <c r="Y371" s="324"/>
      <c r="Z371" s="324"/>
      <c r="AA371" s="324"/>
      <c r="AB371" s="324"/>
      <c r="AC371" s="324"/>
      <c r="AE371" s="353"/>
      <c r="AF371" s="354"/>
      <c r="AG371" s="355"/>
      <c r="AH371" s="355"/>
      <c r="AI371" s="355"/>
      <c r="AJ371" s="356"/>
      <c r="AK371" s="355"/>
      <c r="AM371" s="86"/>
      <c r="AN371" s="86"/>
      <c r="AO371" s="380"/>
      <c r="AP371" s="380"/>
      <c r="AQ371" s="380"/>
      <c r="AR371" s="393"/>
      <c r="AS371" s="380"/>
      <c r="AT371" s="86" t="s">
        <v>214</v>
      </c>
    </row>
    <row r="372" spans="1:46" s="6" customFormat="1">
      <c r="A372" s="477" t="s">
        <v>126</v>
      </c>
      <c r="B372" s="204" t="s">
        <v>106</v>
      </c>
      <c r="C372" s="204" t="s">
        <v>397</v>
      </c>
      <c r="D372" s="204"/>
      <c r="E372" s="465">
        <v>15</v>
      </c>
      <c r="F372" s="461">
        <v>51.733333333333334</v>
      </c>
      <c r="G372" s="461">
        <v>76.066666666666663</v>
      </c>
      <c r="H372" s="462">
        <v>0.68010517090271694</v>
      </c>
      <c r="I372" s="462">
        <v>0.84240454914703489</v>
      </c>
      <c r="J372" s="473">
        <v>459100</v>
      </c>
      <c r="K372" s="270"/>
      <c r="L372" s="461">
        <v>54.578947368421055</v>
      </c>
      <c r="M372" s="461">
        <v>64.789473684210535</v>
      </c>
      <c r="O372" s="204"/>
      <c r="P372" s="169"/>
      <c r="Q372" s="205"/>
      <c r="R372" s="205"/>
      <c r="S372" s="205"/>
      <c r="T372" s="206"/>
      <c r="U372" s="206"/>
      <c r="W372" s="324"/>
      <c r="X372" s="325"/>
      <c r="Y372" s="326"/>
      <c r="Z372" s="326"/>
      <c r="AA372" s="326"/>
      <c r="AB372" s="327"/>
      <c r="AC372" s="327"/>
      <c r="AE372" s="353"/>
      <c r="AF372" s="354"/>
      <c r="AG372" s="355"/>
      <c r="AH372" s="355"/>
      <c r="AI372" s="355"/>
      <c r="AJ372" s="356"/>
      <c r="AK372" s="355"/>
      <c r="AM372" s="86"/>
      <c r="AN372" s="86"/>
      <c r="AO372" s="380"/>
      <c r="AP372" s="380"/>
      <c r="AQ372" s="380"/>
      <c r="AR372" s="393"/>
      <c r="AS372" s="380"/>
      <c r="AT372" s="86" t="s">
        <v>609</v>
      </c>
    </row>
    <row r="373" spans="1:46" s="6" customFormat="1">
      <c r="A373" s="477" t="s">
        <v>1103</v>
      </c>
      <c r="B373" s="204" t="s">
        <v>53</v>
      </c>
      <c r="C373" s="204" t="s">
        <v>14</v>
      </c>
      <c r="D373" s="204"/>
      <c r="E373" s="465"/>
      <c r="F373" s="461"/>
      <c r="G373" s="461"/>
      <c r="H373" s="462"/>
      <c r="I373" s="462"/>
      <c r="J373" s="473">
        <v>164600</v>
      </c>
      <c r="K373" s="270"/>
      <c r="L373" s="461"/>
      <c r="M373" s="461"/>
      <c r="O373" s="204"/>
      <c r="P373" s="169"/>
      <c r="Q373" s="205"/>
      <c r="R373" s="205"/>
      <c r="S373" s="205"/>
      <c r="T373" s="206"/>
      <c r="U373" s="206"/>
      <c r="W373" s="324"/>
      <c r="X373" s="325"/>
      <c r="Y373" s="326"/>
      <c r="Z373" s="326"/>
      <c r="AA373" s="326"/>
      <c r="AB373" s="327"/>
      <c r="AC373" s="327"/>
      <c r="AE373" s="353"/>
      <c r="AF373" s="354"/>
      <c r="AG373" s="355"/>
      <c r="AH373" s="355"/>
      <c r="AI373" s="355"/>
      <c r="AJ373" s="356"/>
      <c r="AK373" s="355"/>
      <c r="AM373" s="86"/>
      <c r="AN373" s="86"/>
      <c r="AO373" s="380"/>
      <c r="AP373" s="380"/>
      <c r="AQ373" s="380"/>
      <c r="AR373" s="393"/>
      <c r="AS373" s="380"/>
      <c r="AT373" s="86" t="s">
        <v>864</v>
      </c>
    </row>
    <row r="374" spans="1:46" s="6" customFormat="1" ht="15.6">
      <c r="A374" s="477" t="s">
        <v>385</v>
      </c>
      <c r="B374" s="204" t="s">
        <v>566</v>
      </c>
      <c r="C374" s="204" t="s">
        <v>14</v>
      </c>
      <c r="D374" s="204"/>
      <c r="E374" s="465">
        <v>14</v>
      </c>
      <c r="F374" s="461">
        <v>33.357142857142854</v>
      </c>
      <c r="G374" s="461">
        <v>30.214285714285715</v>
      </c>
      <c r="H374" s="462">
        <v>1.1040189125295508</v>
      </c>
      <c r="I374" s="462">
        <v>1.0975609756097562</v>
      </c>
      <c r="J374" s="473">
        <v>296000</v>
      </c>
      <c r="K374" s="466"/>
      <c r="L374" s="461">
        <v>22.5</v>
      </c>
      <c r="M374" s="461">
        <v>20.5</v>
      </c>
      <c r="O374" s="204"/>
      <c r="P374" s="169"/>
      <c r="Q374" s="205"/>
      <c r="R374" s="205"/>
      <c r="S374" s="205"/>
      <c r="T374" s="206"/>
      <c r="U374" s="206"/>
      <c r="W374" s="324"/>
      <c r="X374" s="325"/>
      <c r="Y374" s="326"/>
      <c r="Z374" s="326"/>
      <c r="AA374" s="326"/>
      <c r="AB374" s="327"/>
      <c r="AC374" s="327"/>
      <c r="AE374" s="353"/>
      <c r="AF374" s="354"/>
      <c r="AG374" s="355"/>
      <c r="AH374" s="355"/>
      <c r="AI374" s="355"/>
      <c r="AJ374" s="356"/>
      <c r="AK374" s="355"/>
      <c r="AM374" s="86"/>
      <c r="AN374" s="86"/>
      <c r="AO374" s="380"/>
      <c r="AP374" s="380"/>
      <c r="AQ374" s="380"/>
      <c r="AR374" s="393"/>
      <c r="AS374" s="380"/>
      <c r="AT374" s="86" t="s">
        <v>124</v>
      </c>
    </row>
    <row r="375" spans="1:46" s="6" customFormat="1">
      <c r="A375" s="477" t="s">
        <v>46</v>
      </c>
      <c r="B375" s="204" t="s">
        <v>104</v>
      </c>
      <c r="C375" s="204" t="s">
        <v>6</v>
      </c>
      <c r="D375" s="204"/>
      <c r="E375" s="177">
        <v>4</v>
      </c>
      <c r="F375" s="461">
        <v>0.38</v>
      </c>
      <c r="G375" s="461">
        <v>20</v>
      </c>
      <c r="H375" s="462">
        <v>0.578125</v>
      </c>
      <c r="I375" s="462">
        <v>0.578125</v>
      </c>
      <c r="J375" s="473">
        <v>205200</v>
      </c>
      <c r="K375" s="270"/>
      <c r="L375" s="461">
        <v>46.25</v>
      </c>
      <c r="M375" s="461">
        <v>80</v>
      </c>
      <c r="O375" s="204"/>
      <c r="P375" s="169"/>
      <c r="Q375" s="205"/>
      <c r="R375" s="205"/>
      <c r="S375" s="205"/>
      <c r="T375" s="206"/>
      <c r="U375" s="206"/>
      <c r="W375" s="324"/>
      <c r="X375" s="329"/>
      <c r="Y375" s="324"/>
      <c r="Z375" s="324"/>
      <c r="AA375" s="324"/>
      <c r="AB375" s="324"/>
      <c r="AC375" s="324"/>
      <c r="AE375" s="353"/>
      <c r="AF375" s="354"/>
      <c r="AG375" s="355"/>
      <c r="AH375" s="355"/>
      <c r="AI375" s="355"/>
      <c r="AJ375" s="356"/>
      <c r="AK375" s="355"/>
      <c r="AM375" s="86"/>
      <c r="AN375" s="86"/>
      <c r="AO375" s="380"/>
      <c r="AP375" s="380"/>
      <c r="AQ375" s="380"/>
      <c r="AR375" s="393"/>
      <c r="AS375" s="380"/>
      <c r="AT375" s="86" t="s">
        <v>135</v>
      </c>
    </row>
    <row r="376" spans="1:46" s="6" customFormat="1" ht="15.75" customHeight="1">
      <c r="A376" s="477" t="s">
        <v>647</v>
      </c>
      <c r="B376" s="204" t="s">
        <v>28</v>
      </c>
      <c r="C376" s="204" t="s">
        <v>3</v>
      </c>
      <c r="D376" s="475" t="s">
        <v>6</v>
      </c>
      <c r="E376" s="465">
        <v>1</v>
      </c>
      <c r="F376" s="461">
        <v>17</v>
      </c>
      <c r="G376" s="461">
        <v>49</v>
      </c>
      <c r="H376" s="462">
        <v>0.34693877551020408</v>
      </c>
      <c r="I376" s="462">
        <v>1.04</v>
      </c>
      <c r="J376" s="473">
        <v>177300</v>
      </c>
      <c r="K376" s="466"/>
      <c r="L376" s="461">
        <v>26</v>
      </c>
      <c r="M376" s="461">
        <v>25</v>
      </c>
      <c r="O376" s="204"/>
      <c r="P376" s="169"/>
      <c r="Q376" s="205"/>
      <c r="R376" s="205"/>
      <c r="S376" s="205"/>
      <c r="T376" s="206"/>
      <c r="U376" s="206"/>
      <c r="W376" s="324"/>
      <c r="X376" s="329"/>
      <c r="Y376" s="324"/>
      <c r="Z376" s="324"/>
      <c r="AA376" s="324"/>
      <c r="AB376" s="324"/>
      <c r="AC376" s="324"/>
      <c r="AE376" s="353"/>
      <c r="AF376" s="354"/>
      <c r="AG376" s="355"/>
      <c r="AH376" s="355"/>
      <c r="AI376" s="355"/>
      <c r="AJ376" s="356"/>
      <c r="AK376" s="355"/>
      <c r="AM376" s="86"/>
      <c r="AN376" s="86"/>
      <c r="AO376" s="380"/>
      <c r="AP376" s="380"/>
      <c r="AQ376" s="380"/>
      <c r="AR376" s="393"/>
      <c r="AS376" s="380"/>
      <c r="AT376" s="86" t="s">
        <v>125</v>
      </c>
    </row>
    <row r="377" spans="1:46" s="6" customFormat="1">
      <c r="A377" s="477" t="s">
        <v>513</v>
      </c>
      <c r="B377" s="204" t="s">
        <v>28</v>
      </c>
      <c r="C377" s="204" t="s">
        <v>3</v>
      </c>
      <c r="D377" s="204"/>
      <c r="E377" s="465">
        <v>7</v>
      </c>
      <c r="F377" s="461">
        <v>52.571428571428569</v>
      </c>
      <c r="G377" s="461">
        <v>75.142857142857139</v>
      </c>
      <c r="H377" s="462">
        <v>0.69961977186311786</v>
      </c>
      <c r="I377" s="462">
        <v>0</v>
      </c>
      <c r="J377" s="473">
        <v>419900</v>
      </c>
      <c r="K377" s="270"/>
      <c r="L377" s="461">
        <v>0</v>
      </c>
      <c r="M377" s="461" t="s">
        <v>693</v>
      </c>
      <c r="O377" s="204"/>
      <c r="P377" s="169"/>
      <c r="Q377" s="205"/>
      <c r="R377" s="205"/>
      <c r="S377" s="205"/>
      <c r="T377" s="206"/>
      <c r="U377" s="206"/>
      <c r="W377" s="324"/>
      <c r="X377" s="329"/>
      <c r="Y377" s="324"/>
      <c r="Z377" s="324"/>
      <c r="AA377" s="324"/>
      <c r="AB377" s="324"/>
      <c r="AC377" s="324"/>
      <c r="AE377" s="353"/>
      <c r="AF377" s="354"/>
      <c r="AG377" s="355"/>
      <c r="AH377" s="355"/>
      <c r="AI377" s="355"/>
      <c r="AJ377" s="356"/>
      <c r="AK377" s="355"/>
      <c r="AM377" s="86"/>
      <c r="AN377" s="86"/>
      <c r="AO377" s="380"/>
      <c r="AP377" s="380"/>
      <c r="AQ377" s="380"/>
      <c r="AR377" s="393"/>
      <c r="AS377" s="380"/>
      <c r="AT377" s="86" t="s">
        <v>169</v>
      </c>
    </row>
    <row r="378" spans="1:46" s="6" customFormat="1" ht="15.6">
      <c r="A378" s="477" t="s">
        <v>624</v>
      </c>
      <c r="B378" s="204" t="s">
        <v>31</v>
      </c>
      <c r="C378" s="204" t="s">
        <v>8</v>
      </c>
      <c r="D378" s="204" t="s">
        <v>14</v>
      </c>
      <c r="E378" s="465">
        <v>17</v>
      </c>
      <c r="F378" s="461">
        <v>29.705882352941178</v>
      </c>
      <c r="G378" s="461">
        <v>30.117647058823529</v>
      </c>
      <c r="H378" s="462">
        <v>0.986328125</v>
      </c>
      <c r="I378" s="462">
        <v>0.86894586894586889</v>
      </c>
      <c r="J378" s="473">
        <v>263600</v>
      </c>
      <c r="K378" s="466"/>
      <c r="L378" s="461">
        <v>23.46153846153846</v>
      </c>
      <c r="M378" s="461">
        <v>27</v>
      </c>
      <c r="O378" s="204"/>
      <c r="P378" s="169"/>
      <c r="Q378" s="205"/>
      <c r="R378" s="205"/>
      <c r="S378" s="205"/>
      <c r="T378" s="206"/>
      <c r="U378" s="206"/>
      <c r="W378" s="324"/>
      <c r="X378" s="329"/>
      <c r="Y378" s="324"/>
      <c r="Z378" s="324"/>
      <c r="AA378" s="324"/>
      <c r="AB378" s="324"/>
      <c r="AC378" s="324"/>
      <c r="AE378" s="353"/>
      <c r="AF378" s="354"/>
      <c r="AG378" s="355"/>
      <c r="AH378" s="355"/>
      <c r="AI378" s="355"/>
      <c r="AJ378" s="356"/>
      <c r="AK378" s="355"/>
      <c r="AM378" s="86"/>
      <c r="AN378" s="86"/>
      <c r="AO378" s="380"/>
      <c r="AP378" s="380"/>
      <c r="AQ378" s="380"/>
      <c r="AR378" s="393"/>
      <c r="AS378" s="380"/>
      <c r="AT378" s="86" t="s">
        <v>240</v>
      </c>
    </row>
    <row r="379" spans="1:46" s="6" customFormat="1">
      <c r="A379" s="477" t="s">
        <v>286</v>
      </c>
      <c r="B379" s="204" t="s">
        <v>55</v>
      </c>
      <c r="C379" s="204" t="s">
        <v>14</v>
      </c>
      <c r="D379" s="204"/>
      <c r="E379" s="465">
        <v>23</v>
      </c>
      <c r="F379" s="461">
        <v>43.652173913043477</v>
      </c>
      <c r="G379" s="461">
        <v>45.391304347826086</v>
      </c>
      <c r="H379" s="462">
        <v>0.96168582375478928</v>
      </c>
      <c r="I379" s="462">
        <v>1.0053191489361701</v>
      </c>
      <c r="J379" s="473">
        <v>387400</v>
      </c>
      <c r="K379" s="467"/>
      <c r="L379" s="461">
        <v>42.954545454545453</v>
      </c>
      <c r="M379" s="461">
        <v>42.727272727272727</v>
      </c>
      <c r="O379" s="204"/>
      <c r="P379" s="169"/>
      <c r="Q379" s="205"/>
      <c r="R379" s="205"/>
      <c r="S379" s="205"/>
      <c r="T379" s="206"/>
      <c r="U379" s="206"/>
      <c r="W379" s="324"/>
      <c r="X379" s="325"/>
      <c r="Y379" s="326"/>
      <c r="Z379" s="326"/>
      <c r="AA379" s="326"/>
      <c r="AB379" s="327"/>
      <c r="AC379" s="327"/>
      <c r="AE379" s="353"/>
      <c r="AF379" s="354"/>
      <c r="AG379" s="355"/>
      <c r="AH379" s="355"/>
      <c r="AI379" s="355"/>
      <c r="AJ379" s="356"/>
      <c r="AK379" s="355"/>
      <c r="AM379" s="86"/>
      <c r="AN379" s="86"/>
      <c r="AO379" s="380"/>
      <c r="AP379" s="380"/>
      <c r="AQ379" s="380"/>
      <c r="AR379" s="393"/>
      <c r="AS379" s="380"/>
      <c r="AT379" s="86" t="s">
        <v>512</v>
      </c>
    </row>
    <row r="380" spans="1:46" s="6" customFormat="1">
      <c r="A380" s="477" t="s">
        <v>127</v>
      </c>
      <c r="B380" s="204" t="s">
        <v>82</v>
      </c>
      <c r="C380" s="204" t="s">
        <v>397</v>
      </c>
      <c r="D380" s="204"/>
      <c r="E380" s="465">
        <v>15</v>
      </c>
      <c r="F380" s="461">
        <v>43.8</v>
      </c>
      <c r="G380" s="461">
        <v>62.866666666666667</v>
      </c>
      <c r="H380" s="462">
        <v>0.69671261930010608</v>
      </c>
      <c r="I380" s="462">
        <v>0.85547785547785549</v>
      </c>
      <c r="J380" s="473">
        <v>388700</v>
      </c>
      <c r="K380" s="467"/>
      <c r="L380" s="461">
        <v>22.9375</v>
      </c>
      <c r="M380" s="461">
        <v>26.8125</v>
      </c>
      <c r="O380" s="204"/>
      <c r="P380" s="169"/>
      <c r="Q380" s="205"/>
      <c r="R380" s="205"/>
      <c r="S380" s="205"/>
      <c r="T380" s="206"/>
      <c r="U380" s="206"/>
      <c r="W380" s="324"/>
      <c r="X380" s="329"/>
      <c r="Y380" s="324"/>
      <c r="Z380" s="324"/>
      <c r="AA380" s="324"/>
      <c r="AB380" s="324"/>
      <c r="AC380" s="324"/>
      <c r="AE380" s="353"/>
      <c r="AF380" s="354"/>
      <c r="AG380" s="355"/>
      <c r="AH380" s="355"/>
      <c r="AI380" s="355"/>
      <c r="AJ380" s="356"/>
      <c r="AK380" s="355"/>
      <c r="AM380" s="86"/>
      <c r="AN380" s="86"/>
      <c r="AO380" s="380"/>
      <c r="AP380" s="380"/>
      <c r="AQ380" s="380"/>
      <c r="AR380" s="393"/>
      <c r="AS380" s="380"/>
      <c r="AT380" s="86" t="s">
        <v>614</v>
      </c>
    </row>
    <row r="381" spans="1:46" s="6" customFormat="1">
      <c r="A381" s="477" t="s">
        <v>307</v>
      </c>
      <c r="B381" s="204" t="s">
        <v>106</v>
      </c>
      <c r="C381" s="204" t="s">
        <v>8</v>
      </c>
      <c r="D381" s="204"/>
      <c r="E381" s="465">
        <v>16</v>
      </c>
      <c r="F381" s="461">
        <v>53.0625</v>
      </c>
      <c r="G381" s="461">
        <v>74.5</v>
      </c>
      <c r="H381" s="462">
        <v>0.71224832214765099</v>
      </c>
      <c r="I381" s="462">
        <v>0.87380627557980906</v>
      </c>
      <c r="J381" s="473">
        <v>470900</v>
      </c>
      <c r="K381" s="467"/>
      <c r="L381" s="461">
        <v>61</v>
      </c>
      <c r="M381" s="461">
        <v>69.80952380952381</v>
      </c>
      <c r="O381" s="204"/>
      <c r="P381" s="169"/>
      <c r="Q381" s="205"/>
      <c r="R381" s="205"/>
      <c r="S381" s="205"/>
      <c r="T381" s="206"/>
      <c r="U381" s="206"/>
      <c r="W381" s="324"/>
      <c r="X381" s="329"/>
      <c r="Y381" s="324"/>
      <c r="Z381" s="324"/>
      <c r="AA381" s="324"/>
      <c r="AB381" s="324"/>
      <c r="AC381" s="324"/>
      <c r="AE381" s="353"/>
      <c r="AF381" s="354"/>
      <c r="AG381" s="355"/>
      <c r="AH381" s="355"/>
      <c r="AI381" s="355"/>
      <c r="AJ381" s="356"/>
      <c r="AK381" s="355"/>
      <c r="AM381" s="86"/>
      <c r="AN381" s="86"/>
      <c r="AO381" s="380"/>
      <c r="AP381" s="380"/>
      <c r="AQ381" s="380"/>
      <c r="AR381" s="393"/>
      <c r="AS381" s="380"/>
      <c r="AT381" s="86" t="s">
        <v>126</v>
      </c>
    </row>
    <row r="382" spans="1:46" s="6" customFormat="1" ht="15.6">
      <c r="A382" s="477" t="s">
        <v>514</v>
      </c>
      <c r="B382" s="204" t="s">
        <v>105</v>
      </c>
      <c r="C382" s="204" t="s">
        <v>14</v>
      </c>
      <c r="D382" s="204" t="s">
        <v>8</v>
      </c>
      <c r="E382" s="465">
        <v>22</v>
      </c>
      <c r="F382" s="461">
        <v>40</v>
      </c>
      <c r="G382" s="461">
        <v>50.272727272727273</v>
      </c>
      <c r="H382" s="462">
        <v>0.79566003616636527</v>
      </c>
      <c r="I382" s="462">
        <v>0.89655172413793105</v>
      </c>
      <c r="J382" s="473">
        <v>355000</v>
      </c>
      <c r="K382" s="466"/>
      <c r="L382" s="461">
        <v>33.090909090909093</v>
      </c>
      <c r="M382" s="461">
        <v>36.909090909090914</v>
      </c>
      <c r="O382" s="204"/>
      <c r="P382" s="169"/>
      <c r="Q382" s="205"/>
      <c r="R382" s="205"/>
      <c r="S382" s="205"/>
      <c r="T382" s="206"/>
      <c r="U382" s="206"/>
      <c r="W382" s="324"/>
      <c r="X382" s="329"/>
      <c r="Y382" s="324"/>
      <c r="Z382" s="324"/>
      <c r="AA382" s="324"/>
      <c r="AB382" s="324"/>
      <c r="AC382" s="324"/>
      <c r="AE382" s="353"/>
      <c r="AF382" s="354"/>
      <c r="AG382" s="355"/>
      <c r="AH382" s="355"/>
      <c r="AI382" s="355"/>
      <c r="AJ382" s="356"/>
      <c r="AK382" s="355"/>
      <c r="AM382" s="86"/>
      <c r="AN382" s="86"/>
      <c r="AO382" s="380"/>
      <c r="AP382" s="380"/>
      <c r="AQ382" s="380"/>
      <c r="AR382" s="393"/>
      <c r="AS382" s="380"/>
      <c r="AT382" s="86" t="s">
        <v>385</v>
      </c>
    </row>
    <row r="383" spans="1:46" s="6" customFormat="1" ht="15.6">
      <c r="A383" s="477" t="s">
        <v>865</v>
      </c>
      <c r="B383" s="204" t="s">
        <v>107</v>
      </c>
      <c r="C383" s="204" t="s">
        <v>397</v>
      </c>
      <c r="D383" s="204" t="s">
        <v>8</v>
      </c>
      <c r="E383" s="465">
        <v>3</v>
      </c>
      <c r="F383" s="461">
        <v>50</v>
      </c>
      <c r="G383" s="461">
        <v>72.666666666666671</v>
      </c>
      <c r="H383" s="462">
        <v>0.68807339449541283</v>
      </c>
      <c r="I383" s="462">
        <v>0</v>
      </c>
      <c r="J383" s="473">
        <v>310600</v>
      </c>
      <c r="K383" s="466"/>
      <c r="L383" s="461">
        <v>0</v>
      </c>
      <c r="M383" s="461" t="s">
        <v>693</v>
      </c>
      <c r="O383" s="204"/>
      <c r="P383" s="169"/>
      <c r="Q383" s="205"/>
      <c r="R383" s="205"/>
      <c r="S383" s="205"/>
      <c r="T383" s="206"/>
      <c r="U383" s="206"/>
      <c r="W383" s="324"/>
      <c r="X383" s="329"/>
      <c r="Y383" s="324"/>
      <c r="Z383" s="324"/>
      <c r="AA383" s="324"/>
      <c r="AB383" s="324"/>
      <c r="AC383" s="324"/>
      <c r="AE383" s="353"/>
      <c r="AF383" s="354"/>
      <c r="AG383" s="355"/>
      <c r="AH383" s="355"/>
      <c r="AI383" s="355"/>
      <c r="AJ383" s="356"/>
      <c r="AK383" s="355"/>
      <c r="AM383" s="86"/>
      <c r="AN383" s="86"/>
      <c r="AO383" s="380"/>
      <c r="AP383" s="380"/>
      <c r="AQ383" s="380"/>
      <c r="AR383" s="393"/>
      <c r="AS383" s="380"/>
      <c r="AT383" s="86" t="s">
        <v>408</v>
      </c>
    </row>
    <row r="384" spans="1:46" s="6" customFormat="1">
      <c r="A384" s="477" t="s">
        <v>800</v>
      </c>
      <c r="B384" s="204" t="s">
        <v>55</v>
      </c>
      <c r="C384" s="204" t="s">
        <v>6</v>
      </c>
      <c r="D384" s="204"/>
      <c r="E384" s="465">
        <v>1</v>
      </c>
      <c r="F384" s="461">
        <v>74</v>
      </c>
      <c r="G384" s="461">
        <v>80</v>
      </c>
      <c r="H384" s="462">
        <v>0.92500000000000004</v>
      </c>
      <c r="I384" s="462">
        <v>0</v>
      </c>
      <c r="J384" s="473">
        <v>328400</v>
      </c>
      <c r="K384" s="467"/>
      <c r="L384" s="461">
        <v>0</v>
      </c>
      <c r="M384" s="461">
        <v>0</v>
      </c>
      <c r="O384" s="204"/>
      <c r="P384" s="169"/>
      <c r="Q384" s="205"/>
      <c r="R384" s="205"/>
      <c r="S384" s="205"/>
      <c r="T384" s="206"/>
      <c r="U384" s="206"/>
      <c r="W384" s="324"/>
      <c r="X384" s="329"/>
      <c r="Y384" s="324"/>
      <c r="Z384" s="324"/>
      <c r="AA384" s="324"/>
      <c r="AB384" s="324"/>
      <c r="AC384" s="324"/>
      <c r="AE384" s="353"/>
      <c r="AF384" s="354"/>
      <c r="AG384" s="355"/>
      <c r="AH384" s="355"/>
      <c r="AI384" s="355"/>
      <c r="AJ384" s="356"/>
      <c r="AK384" s="355"/>
      <c r="AM384" s="86"/>
      <c r="AN384" s="86"/>
      <c r="AO384" s="380"/>
      <c r="AP384" s="380"/>
      <c r="AQ384" s="380"/>
      <c r="AR384" s="393"/>
      <c r="AS384" s="380"/>
      <c r="AT384" s="86" t="s">
        <v>399</v>
      </c>
    </row>
    <row r="385" spans="1:46" s="6" customFormat="1">
      <c r="A385" s="477" t="s">
        <v>215</v>
      </c>
      <c r="B385" s="204" t="s">
        <v>22</v>
      </c>
      <c r="C385" s="204" t="s">
        <v>6</v>
      </c>
      <c r="D385" s="204"/>
      <c r="E385" s="465">
        <v>23</v>
      </c>
      <c r="F385" s="461">
        <v>71.086956521739125</v>
      </c>
      <c r="G385" s="461">
        <v>80.608695652173907</v>
      </c>
      <c r="H385" s="462">
        <v>0.8818770226537217</v>
      </c>
      <c r="I385" s="462">
        <v>0.82734952481520596</v>
      </c>
      <c r="J385" s="473">
        <v>630900</v>
      </c>
      <c r="K385" s="467"/>
      <c r="L385" s="461">
        <v>65.291666666666671</v>
      </c>
      <c r="M385" s="461">
        <v>78.916666666666671</v>
      </c>
      <c r="O385" s="204"/>
      <c r="P385" s="169"/>
      <c r="Q385" s="205"/>
      <c r="R385" s="205"/>
      <c r="S385" s="205"/>
      <c r="T385" s="206"/>
      <c r="U385" s="206"/>
      <c r="W385" s="324"/>
      <c r="X385" s="325"/>
      <c r="Y385" s="326"/>
      <c r="Z385" s="326"/>
      <c r="AA385" s="326"/>
      <c r="AB385" s="327"/>
      <c r="AC385" s="327"/>
      <c r="AE385" s="353"/>
      <c r="AF385" s="354"/>
      <c r="AG385" s="355"/>
      <c r="AH385" s="355"/>
      <c r="AI385" s="355"/>
      <c r="AJ385" s="356"/>
      <c r="AK385" s="355"/>
      <c r="AM385" s="86"/>
      <c r="AN385" s="86"/>
      <c r="AO385" s="380"/>
      <c r="AP385" s="380"/>
      <c r="AQ385" s="380"/>
      <c r="AR385" s="393"/>
      <c r="AS385" s="380"/>
      <c r="AT385" s="86" t="s">
        <v>46</v>
      </c>
    </row>
    <row r="386" spans="1:46" s="6" customFormat="1">
      <c r="A386" s="468" t="s">
        <v>1104</v>
      </c>
      <c r="B386" s="204" t="s">
        <v>23</v>
      </c>
      <c r="C386" s="204" t="s">
        <v>6</v>
      </c>
      <c r="D386" s="204"/>
      <c r="E386" s="465"/>
      <c r="F386" s="461"/>
      <c r="G386" s="461"/>
      <c r="H386" s="462"/>
      <c r="I386" s="462"/>
      <c r="J386" s="473">
        <v>164600</v>
      </c>
      <c r="K386" s="467"/>
      <c r="L386" s="461"/>
      <c r="M386" s="461"/>
      <c r="O386" s="204"/>
      <c r="P386" s="169"/>
      <c r="Q386" s="205"/>
      <c r="R386" s="205"/>
      <c r="S386" s="205"/>
      <c r="T386" s="206"/>
      <c r="U386" s="206"/>
      <c r="W386" s="324"/>
      <c r="X386" s="329"/>
      <c r="Y386" s="324"/>
      <c r="Z386" s="324"/>
      <c r="AA386" s="324"/>
      <c r="AB386" s="324"/>
      <c r="AC386" s="324"/>
      <c r="AE386" s="353"/>
      <c r="AF386" s="354"/>
      <c r="AG386" s="355"/>
      <c r="AH386" s="355"/>
      <c r="AI386" s="355"/>
      <c r="AJ386" s="356"/>
      <c r="AK386" s="355"/>
      <c r="AM386" s="86"/>
      <c r="AN386" s="86"/>
      <c r="AO386" s="380"/>
      <c r="AP386" s="380"/>
      <c r="AQ386" s="380"/>
      <c r="AR386" s="393"/>
      <c r="AS386" s="380"/>
      <c r="AT386" s="86" t="s">
        <v>647</v>
      </c>
    </row>
    <row r="387" spans="1:46" s="6" customFormat="1">
      <c r="A387" s="477" t="s">
        <v>99</v>
      </c>
      <c r="B387" s="204" t="s">
        <v>106</v>
      </c>
      <c r="C387" s="204" t="s">
        <v>397</v>
      </c>
      <c r="D387" s="204"/>
      <c r="E387" s="465">
        <v>5</v>
      </c>
      <c r="F387" s="461">
        <v>56.4</v>
      </c>
      <c r="G387" s="461">
        <v>67.8</v>
      </c>
      <c r="H387" s="462">
        <v>0.83185840707964598</v>
      </c>
      <c r="I387" s="462">
        <v>0.72943980929678187</v>
      </c>
      <c r="J387" s="473">
        <v>400400</v>
      </c>
      <c r="K387" s="467"/>
      <c r="L387" s="461">
        <v>51</v>
      </c>
      <c r="M387" s="461">
        <v>69.916666666666671</v>
      </c>
      <c r="O387" s="204"/>
      <c r="P387" s="169"/>
      <c r="Q387" s="205"/>
      <c r="R387" s="205"/>
      <c r="S387" s="205"/>
      <c r="T387" s="206"/>
      <c r="U387" s="206"/>
      <c r="W387" s="324"/>
      <c r="X387" s="325"/>
      <c r="Y387" s="326"/>
      <c r="Z387" s="326"/>
      <c r="AA387" s="326"/>
      <c r="AB387" s="327"/>
      <c r="AC387" s="327"/>
      <c r="AE387" s="353"/>
      <c r="AF387" s="354"/>
      <c r="AG387" s="355"/>
      <c r="AH387" s="355"/>
      <c r="AI387" s="355"/>
      <c r="AJ387" s="356"/>
      <c r="AK387" s="355"/>
      <c r="AM387" s="86"/>
      <c r="AN387" s="86"/>
      <c r="AO387" s="380"/>
      <c r="AP387" s="380"/>
      <c r="AQ387" s="380"/>
      <c r="AR387" s="393"/>
      <c r="AS387" s="380"/>
      <c r="AT387" s="86" t="s">
        <v>799</v>
      </c>
    </row>
    <row r="388" spans="1:46" s="6" customFormat="1">
      <c r="A388" s="477" t="s">
        <v>193</v>
      </c>
      <c r="B388" s="204" t="s">
        <v>657</v>
      </c>
      <c r="C388" s="204" t="s">
        <v>37</v>
      </c>
      <c r="D388" s="204"/>
      <c r="E388" s="465">
        <v>21</v>
      </c>
      <c r="F388" s="461">
        <v>54.666666666666664</v>
      </c>
      <c r="G388" s="461">
        <v>75.19047619047619</v>
      </c>
      <c r="H388" s="462">
        <v>0.72704243191893603</v>
      </c>
      <c r="I388" s="462">
        <v>0.78870829769033357</v>
      </c>
      <c r="J388" s="473">
        <v>485200</v>
      </c>
      <c r="K388" s="467"/>
      <c r="L388" s="461">
        <v>57.625</v>
      </c>
      <c r="M388" s="461">
        <v>73.0625</v>
      </c>
      <c r="O388" s="204"/>
      <c r="P388" s="169"/>
      <c r="Q388" s="205"/>
      <c r="R388" s="205"/>
      <c r="S388" s="205"/>
      <c r="T388" s="206"/>
      <c r="U388" s="206"/>
      <c r="W388" s="324"/>
      <c r="X388" s="329"/>
      <c r="Y388" s="324"/>
      <c r="Z388" s="324"/>
      <c r="AA388" s="324"/>
      <c r="AB388" s="324"/>
      <c r="AC388" s="324"/>
      <c r="AE388" s="353"/>
      <c r="AF388" s="354"/>
      <c r="AG388" s="355"/>
      <c r="AH388" s="355"/>
      <c r="AI388" s="355"/>
      <c r="AJ388" s="356"/>
      <c r="AK388" s="355"/>
      <c r="AM388" s="86"/>
      <c r="AN388" s="86"/>
      <c r="AO388" s="380"/>
      <c r="AP388" s="380"/>
      <c r="AQ388" s="380"/>
      <c r="AR388" s="393"/>
      <c r="AS388" s="380"/>
      <c r="AT388" s="86" t="s">
        <v>513</v>
      </c>
    </row>
    <row r="389" spans="1:46" s="6" customFormat="1" ht="15.6">
      <c r="A389" s="477" t="s">
        <v>47</v>
      </c>
      <c r="B389" s="204" t="s">
        <v>24</v>
      </c>
      <c r="C389" s="204" t="s">
        <v>1045</v>
      </c>
      <c r="D389" s="204"/>
      <c r="E389" s="465">
        <v>17</v>
      </c>
      <c r="F389" s="461">
        <v>41.941176470588232</v>
      </c>
      <c r="G389" s="461">
        <v>70.647058823529406</v>
      </c>
      <c r="H389" s="462">
        <v>0.59367194004995838</v>
      </c>
      <c r="I389" s="462">
        <v>0.64888658726048676</v>
      </c>
      <c r="J389" s="473">
        <v>372200</v>
      </c>
      <c r="K389" s="466"/>
      <c r="L389" s="461">
        <v>52.208333333333336</v>
      </c>
      <c r="M389" s="461">
        <v>80.458333333333343</v>
      </c>
      <c r="O389" s="204"/>
      <c r="P389" s="169"/>
      <c r="Q389" s="205"/>
      <c r="R389" s="205"/>
      <c r="S389" s="205"/>
      <c r="T389" s="206"/>
      <c r="U389" s="206"/>
      <c r="W389" s="324"/>
      <c r="X389" s="329"/>
      <c r="Y389" s="324"/>
      <c r="Z389" s="324"/>
      <c r="AA389" s="324"/>
      <c r="AB389" s="324"/>
      <c r="AC389" s="324"/>
      <c r="AE389" s="353"/>
      <c r="AF389" s="354"/>
      <c r="AG389" s="355"/>
      <c r="AH389" s="355"/>
      <c r="AI389" s="355"/>
      <c r="AJ389" s="356"/>
      <c r="AK389" s="355"/>
      <c r="AM389" s="86"/>
      <c r="AN389" s="86"/>
      <c r="AO389" s="380"/>
      <c r="AP389" s="380"/>
      <c r="AQ389" s="380"/>
      <c r="AR389" s="393"/>
      <c r="AS389" s="380"/>
      <c r="AT389" s="86" t="s">
        <v>624</v>
      </c>
    </row>
    <row r="390" spans="1:46" s="6" customFormat="1" ht="15.6">
      <c r="A390" s="477" t="s">
        <v>403</v>
      </c>
      <c r="B390" s="204" t="s">
        <v>105</v>
      </c>
      <c r="C390" s="204" t="s">
        <v>397</v>
      </c>
      <c r="D390" s="204" t="s">
        <v>3</v>
      </c>
      <c r="E390" s="465">
        <v>9</v>
      </c>
      <c r="F390" s="461">
        <v>37.555555555555557</v>
      </c>
      <c r="G390" s="461">
        <v>33.555555555555557</v>
      </c>
      <c r="H390" s="462">
        <v>1.119205298013245</v>
      </c>
      <c r="I390" s="462">
        <v>0.54947916666666663</v>
      </c>
      <c r="J390" s="473">
        <v>333300</v>
      </c>
      <c r="K390" s="466"/>
      <c r="L390" s="461">
        <v>19.181818181818183</v>
      </c>
      <c r="M390" s="461">
        <v>34.909090909090914</v>
      </c>
      <c r="O390" s="204"/>
      <c r="P390" s="169"/>
      <c r="Q390" s="205"/>
      <c r="R390" s="205"/>
      <c r="S390" s="205"/>
      <c r="T390" s="206"/>
      <c r="U390" s="206"/>
      <c r="W390" s="324"/>
      <c r="X390" s="329"/>
      <c r="Y390" s="324"/>
      <c r="Z390" s="324"/>
      <c r="AA390" s="324"/>
      <c r="AB390" s="324"/>
      <c r="AC390" s="324"/>
      <c r="AE390" s="353"/>
      <c r="AF390" s="354"/>
      <c r="AG390" s="355"/>
      <c r="AH390" s="355"/>
      <c r="AI390" s="355"/>
      <c r="AJ390" s="356"/>
      <c r="AK390" s="355"/>
      <c r="AM390" s="86"/>
      <c r="AN390" s="86"/>
      <c r="AO390" s="380"/>
      <c r="AP390" s="380"/>
      <c r="AQ390" s="380"/>
      <c r="AR390" s="393"/>
      <c r="AS390" s="380"/>
      <c r="AT390" s="86" t="s">
        <v>286</v>
      </c>
    </row>
    <row r="391" spans="1:46" s="6" customFormat="1">
      <c r="A391" s="477" t="s">
        <v>349</v>
      </c>
      <c r="B391" s="204" t="s">
        <v>4</v>
      </c>
      <c r="C391" s="204" t="s">
        <v>6</v>
      </c>
      <c r="D391" s="204"/>
      <c r="E391" s="465">
        <v>23</v>
      </c>
      <c r="F391" s="461">
        <v>60.086956521739133</v>
      </c>
      <c r="G391" s="461">
        <v>80.086956521739125</v>
      </c>
      <c r="H391" s="462">
        <v>0.750271444082519</v>
      </c>
      <c r="I391" s="462">
        <v>0.63636363636363635</v>
      </c>
      <c r="J391" s="473">
        <v>533300</v>
      </c>
      <c r="K391" s="467"/>
      <c r="L391" s="461">
        <v>51.041666666666664</v>
      </c>
      <c r="M391" s="461">
        <v>80.208333333333329</v>
      </c>
      <c r="O391" s="204"/>
      <c r="P391" s="169"/>
      <c r="Q391" s="205"/>
      <c r="R391" s="205"/>
      <c r="S391" s="205"/>
      <c r="T391" s="206"/>
      <c r="U391" s="206"/>
      <c r="W391" s="324"/>
      <c r="X391" s="329"/>
      <c r="Y391" s="324"/>
      <c r="Z391" s="324"/>
      <c r="AA391" s="324"/>
      <c r="AB391" s="324"/>
      <c r="AC391" s="324"/>
      <c r="AE391" s="353"/>
      <c r="AF391" s="354"/>
      <c r="AG391" s="355"/>
      <c r="AH391" s="355"/>
      <c r="AI391" s="355"/>
      <c r="AJ391" s="356"/>
      <c r="AK391" s="355"/>
      <c r="AM391" s="86"/>
      <c r="AN391" s="86"/>
      <c r="AO391" s="380"/>
      <c r="AP391" s="380"/>
      <c r="AQ391" s="380"/>
      <c r="AR391" s="393"/>
      <c r="AS391" s="380"/>
      <c r="AT391" s="86" t="s">
        <v>743</v>
      </c>
    </row>
    <row r="392" spans="1:46" s="6" customFormat="1">
      <c r="A392" s="477" t="s">
        <v>801</v>
      </c>
      <c r="B392" s="204" t="s">
        <v>106</v>
      </c>
      <c r="C392" s="204" t="s">
        <v>6</v>
      </c>
      <c r="D392" s="204" t="s">
        <v>3</v>
      </c>
      <c r="E392" s="465">
        <v>4</v>
      </c>
      <c r="F392" s="461">
        <v>18.5</v>
      </c>
      <c r="G392" s="461">
        <v>80</v>
      </c>
      <c r="H392" s="462">
        <v>0.23125000000000001</v>
      </c>
      <c r="I392" s="462">
        <v>0</v>
      </c>
      <c r="J392" s="473">
        <v>210000</v>
      </c>
      <c r="K392" s="467"/>
      <c r="L392" s="461">
        <v>0</v>
      </c>
      <c r="M392" s="461">
        <v>0</v>
      </c>
      <c r="O392" s="204"/>
      <c r="P392" s="169"/>
      <c r="Q392" s="205"/>
      <c r="R392" s="205"/>
      <c r="S392" s="205"/>
      <c r="T392" s="206"/>
      <c r="U392" s="206"/>
      <c r="W392" s="324"/>
      <c r="X392" s="329"/>
      <c r="Y392" s="324"/>
      <c r="Z392" s="324"/>
      <c r="AA392" s="324"/>
      <c r="AB392" s="324"/>
      <c r="AC392" s="324"/>
      <c r="AE392" s="353"/>
      <c r="AF392" s="354"/>
      <c r="AG392" s="355"/>
      <c r="AH392" s="355"/>
      <c r="AI392" s="355"/>
      <c r="AJ392" s="356"/>
      <c r="AK392" s="355"/>
      <c r="AM392" s="86"/>
      <c r="AN392" s="86"/>
      <c r="AO392" s="380"/>
      <c r="AP392" s="380"/>
      <c r="AQ392" s="380"/>
      <c r="AR392" s="393"/>
      <c r="AS392" s="380"/>
      <c r="AT392" s="86" t="s">
        <v>127</v>
      </c>
    </row>
    <row r="393" spans="1:46" s="6" customFormat="1">
      <c r="A393" s="477" t="s">
        <v>1105</v>
      </c>
      <c r="B393" s="204" t="s">
        <v>107</v>
      </c>
      <c r="C393" s="204" t="s">
        <v>6</v>
      </c>
      <c r="D393" s="204" t="s">
        <v>3</v>
      </c>
      <c r="E393" s="465"/>
      <c r="F393" s="461"/>
      <c r="G393" s="461"/>
      <c r="H393" s="462"/>
      <c r="I393" s="462"/>
      <c r="J393" s="473">
        <v>311000</v>
      </c>
      <c r="K393" s="467"/>
      <c r="L393" s="461"/>
      <c r="M393" s="461"/>
      <c r="O393" s="204"/>
      <c r="P393" s="169"/>
      <c r="Q393" s="205"/>
      <c r="R393" s="205"/>
      <c r="S393" s="205"/>
      <c r="T393" s="206"/>
      <c r="U393" s="206"/>
      <c r="W393" s="324"/>
      <c r="X393" s="329"/>
      <c r="Y393" s="324"/>
      <c r="Z393" s="324"/>
      <c r="AA393" s="324"/>
      <c r="AB393" s="324"/>
      <c r="AC393" s="324"/>
      <c r="AE393" s="353"/>
      <c r="AF393" s="354"/>
      <c r="AG393" s="355"/>
      <c r="AH393" s="355"/>
      <c r="AI393" s="355"/>
      <c r="AJ393" s="356"/>
      <c r="AK393" s="355"/>
      <c r="AM393" s="86"/>
      <c r="AN393" s="86"/>
      <c r="AO393" s="380"/>
      <c r="AP393" s="380"/>
      <c r="AQ393" s="380"/>
      <c r="AR393" s="393"/>
      <c r="AS393" s="380"/>
      <c r="AT393" s="86" t="s">
        <v>307</v>
      </c>
    </row>
    <row r="394" spans="1:46" s="6" customFormat="1">
      <c r="A394" s="477" t="s">
        <v>149</v>
      </c>
      <c r="B394" s="204" t="s">
        <v>24</v>
      </c>
      <c r="C394" s="204" t="s">
        <v>8</v>
      </c>
      <c r="D394" s="204" t="s">
        <v>14</v>
      </c>
      <c r="E394" s="465">
        <v>9</v>
      </c>
      <c r="F394" s="461">
        <v>27.333333333333332</v>
      </c>
      <c r="G394" s="461">
        <v>33</v>
      </c>
      <c r="H394" s="462">
        <v>0.82828282828282829</v>
      </c>
      <c r="I394" s="462">
        <v>0.7081174438687392</v>
      </c>
      <c r="J394" s="473">
        <v>242600</v>
      </c>
      <c r="K394" s="467"/>
      <c r="L394" s="461">
        <v>51.25</v>
      </c>
      <c r="M394" s="461">
        <v>72.375</v>
      </c>
      <c r="O394" s="204"/>
      <c r="P394" s="169"/>
      <c r="Q394" s="205"/>
      <c r="R394" s="205"/>
      <c r="S394" s="205"/>
      <c r="T394" s="206"/>
      <c r="U394" s="206"/>
      <c r="W394" s="324"/>
      <c r="X394" s="329"/>
      <c r="Y394" s="324"/>
      <c r="Z394" s="324"/>
      <c r="AA394" s="324"/>
      <c r="AB394" s="324"/>
      <c r="AC394" s="324"/>
      <c r="AE394" s="353"/>
      <c r="AF394" s="354"/>
      <c r="AG394" s="355"/>
      <c r="AH394" s="355"/>
      <c r="AI394" s="355"/>
      <c r="AJ394" s="356"/>
      <c r="AK394" s="355"/>
      <c r="AM394" s="86"/>
      <c r="AN394" s="86"/>
      <c r="AO394" s="380"/>
      <c r="AP394" s="380"/>
      <c r="AQ394" s="380"/>
      <c r="AR394" s="393"/>
      <c r="AS394" s="380"/>
      <c r="AT394" s="86" t="s">
        <v>514</v>
      </c>
    </row>
    <row r="395" spans="1:46" s="6" customFormat="1">
      <c r="A395" s="477" t="s">
        <v>1106</v>
      </c>
      <c r="B395" s="204" t="s">
        <v>657</v>
      </c>
      <c r="C395" s="204" t="s">
        <v>14</v>
      </c>
      <c r="D395" s="204"/>
      <c r="E395" s="465"/>
      <c r="F395" s="461"/>
      <c r="G395" s="461"/>
      <c r="H395" s="462"/>
      <c r="I395" s="462"/>
      <c r="J395" s="473">
        <v>164600</v>
      </c>
      <c r="K395" s="467"/>
      <c r="L395" s="461"/>
      <c r="M395" s="461"/>
      <c r="O395" s="204"/>
      <c r="P395" s="169"/>
      <c r="Q395" s="205"/>
      <c r="R395" s="205"/>
      <c r="S395" s="205"/>
      <c r="T395" s="206"/>
      <c r="U395" s="206"/>
      <c r="W395" s="324"/>
      <c r="X395" s="329"/>
      <c r="Y395" s="324"/>
      <c r="Z395" s="324"/>
      <c r="AA395" s="324"/>
      <c r="AB395" s="324"/>
      <c r="AC395" s="324"/>
      <c r="AE395" s="353"/>
      <c r="AF395" s="354"/>
      <c r="AG395" s="355"/>
      <c r="AH395" s="355"/>
      <c r="AI395" s="355"/>
      <c r="AJ395" s="356"/>
      <c r="AK395" s="355"/>
      <c r="AM395" s="287"/>
      <c r="AN395" s="287"/>
      <c r="AO395" s="381"/>
      <c r="AP395" s="381"/>
      <c r="AQ395" s="381"/>
      <c r="AR395" s="394"/>
      <c r="AS395" s="381"/>
      <c r="AT395" s="287" t="s">
        <v>865</v>
      </c>
    </row>
    <row r="396" spans="1:46" s="6" customFormat="1">
      <c r="A396" s="477" t="s">
        <v>440</v>
      </c>
      <c r="B396" s="204" t="s">
        <v>28</v>
      </c>
      <c r="C396" s="204" t="s">
        <v>6</v>
      </c>
      <c r="D396" s="204" t="s">
        <v>3</v>
      </c>
      <c r="E396" s="465">
        <v>20</v>
      </c>
      <c r="F396" s="461">
        <v>49.5</v>
      </c>
      <c r="G396" s="461">
        <v>75.2</v>
      </c>
      <c r="H396" s="462">
        <v>0.6582446808510638</v>
      </c>
      <c r="I396" s="462">
        <v>0.64059196617336156</v>
      </c>
      <c r="J396" s="473">
        <v>439300</v>
      </c>
      <c r="K396" s="270"/>
      <c r="L396" s="461">
        <v>47.842105263157897</v>
      </c>
      <c r="M396" s="461">
        <v>74.684210526315795</v>
      </c>
      <c r="O396" s="204"/>
      <c r="P396" s="169"/>
      <c r="Q396" s="205"/>
      <c r="R396" s="205"/>
      <c r="S396" s="205"/>
      <c r="T396" s="206"/>
      <c r="U396" s="206"/>
      <c r="W396" s="324"/>
      <c r="X396" s="329"/>
      <c r="Y396" s="324"/>
      <c r="Z396" s="324"/>
      <c r="AA396" s="324"/>
      <c r="AB396" s="324"/>
      <c r="AC396" s="324"/>
      <c r="AE396" s="353"/>
      <c r="AF396" s="354"/>
      <c r="AG396" s="355"/>
      <c r="AH396" s="355"/>
      <c r="AI396" s="355"/>
      <c r="AJ396" s="356"/>
      <c r="AK396" s="355"/>
      <c r="AM396" s="86"/>
      <c r="AN396" s="86"/>
      <c r="AO396" s="380"/>
      <c r="AP396" s="380"/>
      <c r="AQ396" s="380"/>
      <c r="AR396" s="393"/>
      <c r="AS396" s="380"/>
      <c r="AT396" s="86" t="s">
        <v>128</v>
      </c>
    </row>
    <row r="397" spans="1:46" s="6" customFormat="1">
      <c r="A397" s="477" t="s">
        <v>545</v>
      </c>
      <c r="B397" s="204" t="s">
        <v>28</v>
      </c>
      <c r="C397" s="204" t="s">
        <v>14</v>
      </c>
      <c r="D397" s="204"/>
      <c r="E397" s="465">
        <v>23</v>
      </c>
      <c r="F397" s="461">
        <v>45.130434782608695</v>
      </c>
      <c r="G397" s="461">
        <v>47.608695652173914</v>
      </c>
      <c r="H397" s="462">
        <v>0.94794520547945205</v>
      </c>
      <c r="I397" s="462">
        <v>1.0159817351598173</v>
      </c>
      <c r="J397" s="473">
        <v>400500</v>
      </c>
      <c r="K397" s="270"/>
      <c r="L397" s="461">
        <v>44.5</v>
      </c>
      <c r="M397" s="461">
        <v>43.800000000000004</v>
      </c>
      <c r="O397" s="204"/>
      <c r="P397" s="169"/>
      <c r="Q397" s="205"/>
      <c r="R397" s="205"/>
      <c r="S397" s="205"/>
      <c r="T397" s="206"/>
      <c r="U397" s="206"/>
      <c r="W397" s="324"/>
      <c r="X397" s="325"/>
      <c r="Y397" s="326"/>
      <c r="Z397" s="326"/>
      <c r="AA397" s="326"/>
      <c r="AB397" s="327"/>
      <c r="AC397" s="327"/>
      <c r="AE397" s="353"/>
      <c r="AF397" s="354"/>
      <c r="AG397" s="355"/>
      <c r="AH397" s="355"/>
      <c r="AI397" s="355"/>
      <c r="AJ397" s="356"/>
      <c r="AK397" s="355"/>
      <c r="AM397" s="86"/>
      <c r="AN397" s="86"/>
      <c r="AO397" s="380"/>
      <c r="AP397" s="380"/>
      <c r="AQ397" s="380"/>
      <c r="AR397" s="393"/>
      <c r="AS397" s="380"/>
      <c r="AT397" s="86" t="s">
        <v>800</v>
      </c>
    </row>
    <row r="398" spans="1:46" s="6" customFormat="1" ht="15.6">
      <c r="A398" s="477" t="s">
        <v>546</v>
      </c>
      <c r="B398" s="204" t="s">
        <v>28</v>
      </c>
      <c r="C398" s="204" t="s">
        <v>14</v>
      </c>
      <c r="D398" s="204" t="s">
        <v>8</v>
      </c>
      <c r="E398" s="465">
        <v>21</v>
      </c>
      <c r="F398" s="461">
        <v>32</v>
      </c>
      <c r="G398" s="461">
        <v>36.142857142857146</v>
      </c>
      <c r="H398" s="462">
        <v>0.88537549407114624</v>
      </c>
      <c r="I398" s="462">
        <v>0.65217391304347827</v>
      </c>
      <c r="J398" s="473">
        <v>284000</v>
      </c>
      <c r="K398" s="466"/>
      <c r="L398" s="461">
        <v>37.5</v>
      </c>
      <c r="M398" s="461">
        <v>57.5</v>
      </c>
      <c r="O398" s="204"/>
      <c r="P398" s="169"/>
      <c r="Q398" s="205"/>
      <c r="R398" s="205"/>
      <c r="S398" s="205"/>
      <c r="T398" s="206"/>
      <c r="U398" s="206"/>
      <c r="W398" s="324"/>
      <c r="X398" s="325"/>
      <c r="Y398" s="326"/>
      <c r="Z398" s="326"/>
      <c r="AA398" s="326"/>
      <c r="AB398" s="327"/>
      <c r="AC398" s="327"/>
      <c r="AE398" s="353"/>
      <c r="AF398" s="354"/>
      <c r="AG398" s="355"/>
      <c r="AH398" s="355"/>
      <c r="AI398" s="355"/>
      <c r="AJ398" s="356"/>
      <c r="AK398" s="355"/>
      <c r="AM398" s="86"/>
      <c r="AN398" s="86"/>
      <c r="AO398" s="380"/>
      <c r="AP398" s="380"/>
      <c r="AQ398" s="380"/>
      <c r="AR398" s="393"/>
      <c r="AS398" s="380"/>
      <c r="AT398" s="86" t="s">
        <v>147</v>
      </c>
    </row>
    <row r="399" spans="1:46" s="6" customFormat="1" ht="15.6">
      <c r="A399" s="468" t="s">
        <v>1107</v>
      </c>
      <c r="B399" s="204" t="s">
        <v>58</v>
      </c>
      <c r="C399" s="204" t="s">
        <v>3</v>
      </c>
      <c r="D399" s="204" t="s">
        <v>6</v>
      </c>
      <c r="E399" s="465"/>
      <c r="F399" s="461"/>
      <c r="G399" s="461"/>
      <c r="H399" s="462"/>
      <c r="I399" s="462"/>
      <c r="J399" s="473">
        <v>164600</v>
      </c>
      <c r="K399" s="466"/>
      <c r="L399" s="461"/>
      <c r="M399" s="461"/>
      <c r="O399" s="204"/>
      <c r="P399" s="169"/>
      <c r="Q399" s="205"/>
      <c r="R399" s="205"/>
      <c r="S399" s="205"/>
      <c r="T399" s="206"/>
      <c r="U399" s="206"/>
      <c r="W399" s="324"/>
      <c r="X399" s="325"/>
      <c r="Y399" s="326"/>
      <c r="Z399" s="326"/>
      <c r="AA399" s="326"/>
      <c r="AB399" s="327"/>
      <c r="AC399" s="327"/>
      <c r="AE399" s="353"/>
      <c r="AF399" s="354"/>
      <c r="AG399" s="355"/>
      <c r="AH399" s="355"/>
      <c r="AI399" s="355"/>
      <c r="AJ399" s="356"/>
      <c r="AK399" s="355"/>
      <c r="AM399" s="86"/>
      <c r="AN399" s="86"/>
      <c r="AO399" s="380"/>
      <c r="AP399" s="380"/>
      <c r="AQ399" s="380"/>
      <c r="AR399" s="393"/>
      <c r="AS399" s="380"/>
      <c r="AT399" s="86" t="s">
        <v>515</v>
      </c>
    </row>
    <row r="400" spans="1:46" s="6" customFormat="1" ht="15.6">
      <c r="A400" s="477" t="s">
        <v>1108</v>
      </c>
      <c r="B400" s="204" t="s">
        <v>82</v>
      </c>
      <c r="C400" s="204" t="s">
        <v>6</v>
      </c>
      <c r="D400" s="204" t="s">
        <v>1045</v>
      </c>
      <c r="E400" s="465"/>
      <c r="F400" s="461"/>
      <c r="G400" s="461"/>
      <c r="H400" s="462"/>
      <c r="I400" s="462"/>
      <c r="J400" s="473">
        <v>164600</v>
      </c>
      <c r="K400" s="466"/>
      <c r="L400" s="461"/>
      <c r="M400" s="461"/>
      <c r="O400" s="204"/>
      <c r="P400" s="169"/>
      <c r="Q400" s="205"/>
      <c r="R400" s="205"/>
      <c r="S400" s="205"/>
      <c r="T400" s="206"/>
      <c r="U400" s="206"/>
      <c r="W400" s="324"/>
      <c r="X400" s="329"/>
      <c r="Y400" s="324"/>
      <c r="Z400" s="324"/>
      <c r="AA400" s="324"/>
      <c r="AB400" s="324"/>
      <c r="AC400" s="324"/>
      <c r="AE400" s="353"/>
      <c r="AF400" s="354"/>
      <c r="AG400" s="355"/>
      <c r="AH400" s="355"/>
      <c r="AI400" s="355"/>
      <c r="AJ400" s="356"/>
      <c r="AK400" s="355"/>
      <c r="AM400" s="86"/>
      <c r="AN400" s="86"/>
      <c r="AO400" s="380"/>
      <c r="AP400" s="380"/>
      <c r="AQ400" s="380"/>
      <c r="AR400" s="393"/>
      <c r="AS400" s="380"/>
      <c r="AT400" s="86" t="s">
        <v>215</v>
      </c>
    </row>
    <row r="401" spans="1:46" s="6" customFormat="1" ht="15.6">
      <c r="A401" s="477" t="s">
        <v>1109</v>
      </c>
      <c r="B401" s="204" t="s">
        <v>106</v>
      </c>
      <c r="C401" s="204" t="s">
        <v>6</v>
      </c>
      <c r="D401" s="204"/>
      <c r="E401" s="465">
        <v>4</v>
      </c>
      <c r="F401" s="461">
        <v>33</v>
      </c>
      <c r="G401" s="461">
        <v>80</v>
      </c>
      <c r="H401" s="462">
        <v>0.41249999999999998</v>
      </c>
      <c r="I401" s="462"/>
      <c r="J401" s="473">
        <v>234300</v>
      </c>
      <c r="K401" s="466"/>
      <c r="L401" s="461"/>
      <c r="M401" s="461"/>
      <c r="O401" s="204"/>
      <c r="P401" s="169"/>
      <c r="Q401" s="205"/>
      <c r="R401" s="205"/>
      <c r="S401" s="205"/>
      <c r="T401" s="206"/>
      <c r="U401" s="206"/>
      <c r="W401" s="324"/>
      <c r="X401" s="325"/>
      <c r="Y401" s="326"/>
      <c r="Z401" s="326"/>
      <c r="AA401" s="326"/>
      <c r="AB401" s="327"/>
      <c r="AC401" s="327"/>
      <c r="AE401" s="353"/>
      <c r="AF401" s="354"/>
      <c r="AG401" s="355"/>
      <c r="AH401" s="355"/>
      <c r="AI401" s="355"/>
      <c r="AJ401" s="356"/>
      <c r="AK401" s="355"/>
      <c r="AM401" s="86"/>
      <c r="AN401" s="86"/>
      <c r="AO401" s="380"/>
      <c r="AP401" s="380"/>
      <c r="AQ401" s="380"/>
      <c r="AR401" s="393"/>
      <c r="AS401" s="380"/>
      <c r="AT401" s="86" t="s">
        <v>99</v>
      </c>
    </row>
    <row r="402" spans="1:46" s="6" customFormat="1">
      <c r="A402" s="477" t="s">
        <v>744</v>
      </c>
      <c r="B402" s="204" t="s">
        <v>107</v>
      </c>
      <c r="C402" s="204" t="s">
        <v>8</v>
      </c>
      <c r="D402" s="204"/>
      <c r="E402" s="177">
        <v>0</v>
      </c>
      <c r="F402" s="461">
        <v>0.9</v>
      </c>
      <c r="G402" s="461"/>
      <c r="H402" s="462">
        <v>0</v>
      </c>
      <c r="I402" s="462">
        <v>0</v>
      </c>
      <c r="J402" s="473">
        <v>164600</v>
      </c>
      <c r="K402" s="467"/>
      <c r="L402" s="461">
        <v>0</v>
      </c>
      <c r="M402" s="461" t="s">
        <v>693</v>
      </c>
      <c r="O402" s="204"/>
      <c r="P402" s="169"/>
      <c r="Q402" s="205"/>
      <c r="R402" s="205"/>
      <c r="S402" s="205"/>
      <c r="T402" s="206"/>
      <c r="U402" s="206"/>
      <c r="W402" s="324"/>
      <c r="X402" s="329"/>
      <c r="Y402" s="324"/>
      <c r="Z402" s="324"/>
      <c r="AA402" s="324"/>
      <c r="AB402" s="324"/>
      <c r="AC402" s="324"/>
      <c r="AE402" s="353"/>
      <c r="AF402" s="354"/>
      <c r="AG402" s="355"/>
      <c r="AH402" s="355"/>
      <c r="AI402" s="355"/>
      <c r="AJ402" s="356"/>
      <c r="AK402" s="355"/>
      <c r="AM402" s="86"/>
      <c r="AN402" s="86"/>
      <c r="AO402" s="380"/>
      <c r="AP402" s="380"/>
      <c r="AQ402" s="380"/>
      <c r="AR402" s="393"/>
      <c r="AS402" s="380"/>
      <c r="AT402" s="86" t="s">
        <v>193</v>
      </c>
    </row>
    <row r="403" spans="1:46" s="6" customFormat="1">
      <c r="A403" s="477" t="s">
        <v>74</v>
      </c>
      <c r="B403" s="204" t="s">
        <v>105</v>
      </c>
      <c r="C403" s="204" t="s">
        <v>6</v>
      </c>
      <c r="D403" s="204" t="s">
        <v>3</v>
      </c>
      <c r="E403" s="465">
        <v>1</v>
      </c>
      <c r="F403" s="461">
        <v>39</v>
      </c>
      <c r="G403" s="461">
        <v>84</v>
      </c>
      <c r="H403" s="462">
        <v>0.4642857142857143</v>
      </c>
      <c r="I403" s="462">
        <v>0.35</v>
      </c>
      <c r="J403" s="473">
        <v>242300</v>
      </c>
      <c r="K403" s="467"/>
      <c r="L403" s="461">
        <v>28</v>
      </c>
      <c r="M403" s="461">
        <v>80</v>
      </c>
      <c r="O403" s="204"/>
      <c r="P403" s="169"/>
      <c r="Q403" s="205"/>
      <c r="R403" s="205"/>
      <c r="S403" s="205"/>
      <c r="T403" s="206"/>
      <c r="U403" s="206"/>
      <c r="W403" s="324"/>
      <c r="X403" s="329"/>
      <c r="Y403" s="324"/>
      <c r="Z403" s="324"/>
      <c r="AA403" s="324"/>
      <c r="AB403" s="324"/>
      <c r="AC403" s="324"/>
      <c r="AE403" s="353"/>
      <c r="AF403" s="354"/>
      <c r="AG403" s="355"/>
      <c r="AH403" s="355"/>
      <c r="AI403" s="355"/>
      <c r="AJ403" s="356"/>
      <c r="AK403" s="355"/>
      <c r="AM403" s="86"/>
      <c r="AN403" s="86"/>
      <c r="AO403" s="380"/>
      <c r="AP403" s="380"/>
      <c r="AQ403" s="380"/>
      <c r="AR403" s="393"/>
      <c r="AS403" s="380"/>
      <c r="AT403" s="86" t="s">
        <v>47</v>
      </c>
    </row>
    <row r="404" spans="1:46" s="6" customFormat="1" ht="16.5" customHeight="1">
      <c r="A404" s="477" t="s">
        <v>257</v>
      </c>
      <c r="B404" s="204" t="s">
        <v>105</v>
      </c>
      <c r="C404" s="204" t="s">
        <v>14</v>
      </c>
      <c r="D404" s="204"/>
      <c r="E404" s="465">
        <v>11</v>
      </c>
      <c r="F404" s="461">
        <v>19.818181818181817</v>
      </c>
      <c r="G404" s="461">
        <v>20.545454545454547</v>
      </c>
      <c r="H404" s="462">
        <v>0.96460176991150437</v>
      </c>
      <c r="I404" s="462">
        <v>1.1071428571428572</v>
      </c>
      <c r="J404" s="473">
        <v>192800</v>
      </c>
      <c r="K404" s="467"/>
      <c r="L404" s="461">
        <v>15.5</v>
      </c>
      <c r="M404" s="461">
        <v>14</v>
      </c>
      <c r="O404" s="204"/>
      <c r="P404" s="169"/>
      <c r="Q404" s="205"/>
      <c r="R404" s="205"/>
      <c r="S404" s="205"/>
      <c r="T404" s="206"/>
      <c r="U404" s="206"/>
      <c r="W404" s="324"/>
      <c r="X404" s="329"/>
      <c r="Y404" s="324"/>
      <c r="Z404" s="324"/>
      <c r="AA404" s="324"/>
      <c r="AB404" s="324"/>
      <c r="AC404" s="324"/>
      <c r="AE404" s="353"/>
      <c r="AF404" s="354"/>
      <c r="AG404" s="355"/>
      <c r="AH404" s="355"/>
      <c r="AI404" s="355"/>
      <c r="AJ404" s="356"/>
      <c r="AK404" s="355"/>
      <c r="AM404" s="86"/>
      <c r="AN404" s="86"/>
      <c r="AO404" s="380"/>
      <c r="AP404" s="380"/>
      <c r="AQ404" s="380"/>
      <c r="AR404" s="393"/>
      <c r="AS404" s="380"/>
      <c r="AT404" s="86" t="s">
        <v>403</v>
      </c>
    </row>
    <row r="405" spans="1:46" s="6" customFormat="1">
      <c r="A405" s="477" t="s">
        <v>1110</v>
      </c>
      <c r="B405" s="204" t="s">
        <v>105</v>
      </c>
      <c r="C405" s="204" t="s">
        <v>8</v>
      </c>
      <c r="D405" s="204" t="s">
        <v>14</v>
      </c>
      <c r="E405" s="465">
        <v>3</v>
      </c>
      <c r="F405" s="461">
        <v>9</v>
      </c>
      <c r="G405" s="461">
        <v>10.666666666666666</v>
      </c>
      <c r="H405" s="462">
        <v>0.84375</v>
      </c>
      <c r="I405" s="462"/>
      <c r="J405" s="473">
        <v>177300</v>
      </c>
      <c r="K405" s="467"/>
      <c r="L405" s="461"/>
      <c r="M405" s="461"/>
      <c r="O405" s="204"/>
      <c r="P405" s="169"/>
      <c r="Q405" s="205"/>
      <c r="R405" s="205"/>
      <c r="S405" s="205"/>
      <c r="T405" s="206"/>
      <c r="U405" s="206"/>
      <c r="W405" s="324"/>
      <c r="X405" s="329"/>
      <c r="Y405" s="324"/>
      <c r="Z405" s="324"/>
      <c r="AA405" s="324"/>
      <c r="AB405" s="324"/>
      <c r="AC405" s="324"/>
      <c r="AE405" s="353"/>
      <c r="AF405" s="354"/>
      <c r="AG405" s="355"/>
      <c r="AH405" s="355"/>
      <c r="AI405" s="355"/>
      <c r="AJ405" s="356"/>
      <c r="AK405" s="355"/>
      <c r="AM405" s="86"/>
      <c r="AN405" s="86"/>
      <c r="AO405" s="380"/>
      <c r="AP405" s="380"/>
      <c r="AQ405" s="380"/>
      <c r="AR405" s="393"/>
      <c r="AS405" s="380"/>
      <c r="AT405" s="86" t="s">
        <v>349</v>
      </c>
    </row>
    <row r="406" spans="1:46" s="6" customFormat="1" ht="15.6">
      <c r="A406" s="468" t="s">
        <v>1111</v>
      </c>
      <c r="B406" s="204" t="s">
        <v>28</v>
      </c>
      <c r="C406" s="204" t="s">
        <v>8</v>
      </c>
      <c r="D406" s="204" t="s">
        <v>14</v>
      </c>
      <c r="E406" s="465"/>
      <c r="F406" s="461"/>
      <c r="G406" s="461"/>
      <c r="H406" s="462"/>
      <c r="I406" s="462"/>
      <c r="J406" s="473">
        <v>164600</v>
      </c>
      <c r="K406" s="466"/>
      <c r="L406" s="461"/>
      <c r="M406" s="461"/>
      <c r="O406" s="204"/>
      <c r="P406" s="169"/>
      <c r="Q406" s="205"/>
      <c r="R406" s="205"/>
      <c r="S406" s="205"/>
      <c r="T406" s="206"/>
      <c r="U406" s="206"/>
      <c r="W406" s="324"/>
      <c r="X406" s="329"/>
      <c r="Y406" s="324"/>
      <c r="Z406" s="324"/>
      <c r="AA406" s="324"/>
      <c r="AB406" s="324"/>
      <c r="AC406" s="324"/>
      <c r="AE406" s="353"/>
      <c r="AF406" s="354"/>
      <c r="AG406" s="355"/>
      <c r="AH406" s="355"/>
      <c r="AI406" s="355"/>
      <c r="AJ406" s="356"/>
      <c r="AK406" s="355"/>
      <c r="AM406" s="86"/>
      <c r="AN406" s="86"/>
      <c r="AO406" s="380"/>
      <c r="AP406" s="380"/>
      <c r="AQ406" s="380"/>
      <c r="AR406" s="393"/>
      <c r="AS406" s="380"/>
      <c r="AT406" s="86" t="s">
        <v>148</v>
      </c>
    </row>
    <row r="407" spans="1:46" s="6" customFormat="1" ht="15.6">
      <c r="A407" s="468" t="s">
        <v>1112</v>
      </c>
      <c r="B407" s="204" t="s">
        <v>4</v>
      </c>
      <c r="C407" s="204" t="s">
        <v>8</v>
      </c>
      <c r="D407" s="204"/>
      <c r="E407" s="465"/>
      <c r="F407" s="461"/>
      <c r="G407" s="461"/>
      <c r="H407" s="462"/>
      <c r="I407" s="462"/>
      <c r="J407" s="473">
        <v>247800</v>
      </c>
      <c r="K407" s="466"/>
      <c r="L407" s="461"/>
      <c r="M407" s="461"/>
      <c r="O407" s="204"/>
      <c r="P407" s="169"/>
      <c r="Q407" s="205"/>
      <c r="R407" s="205"/>
      <c r="S407" s="205"/>
      <c r="T407" s="206"/>
      <c r="U407" s="206"/>
      <c r="W407" s="324"/>
      <c r="X407" s="329"/>
      <c r="Y407" s="324"/>
      <c r="Z407" s="324"/>
      <c r="AA407" s="324"/>
      <c r="AB407" s="324"/>
      <c r="AC407" s="324"/>
      <c r="AE407" s="353"/>
      <c r="AF407" s="354"/>
      <c r="AG407" s="355"/>
      <c r="AH407" s="355"/>
      <c r="AI407" s="355"/>
      <c r="AJ407" s="356"/>
      <c r="AK407" s="355"/>
      <c r="AM407" s="86"/>
      <c r="AN407" s="86"/>
      <c r="AO407" s="380"/>
      <c r="AP407" s="380"/>
      <c r="AQ407" s="380"/>
      <c r="AR407" s="393"/>
      <c r="AS407" s="380"/>
      <c r="AT407" s="86" t="s">
        <v>801</v>
      </c>
    </row>
    <row r="408" spans="1:46" s="6" customFormat="1">
      <c r="A408" s="477" t="s">
        <v>516</v>
      </c>
      <c r="B408" s="204" t="s">
        <v>4</v>
      </c>
      <c r="C408" s="204" t="s">
        <v>37</v>
      </c>
      <c r="D408" s="204"/>
      <c r="E408" s="177">
        <v>0</v>
      </c>
      <c r="F408" s="461">
        <v>0</v>
      </c>
      <c r="G408" s="461"/>
      <c r="H408" s="462">
        <v>0</v>
      </c>
      <c r="I408" s="462">
        <v>0</v>
      </c>
      <c r="J408" s="473">
        <v>164600</v>
      </c>
      <c r="K408" s="270"/>
      <c r="L408" s="461">
        <v>0</v>
      </c>
      <c r="M408" s="461" t="s">
        <v>693</v>
      </c>
      <c r="O408" s="204"/>
      <c r="P408" s="169"/>
      <c r="Q408" s="205"/>
      <c r="R408" s="205"/>
      <c r="S408" s="205"/>
      <c r="T408" s="206"/>
      <c r="U408" s="206"/>
      <c r="W408" s="324"/>
      <c r="X408" s="329"/>
      <c r="Y408" s="324"/>
      <c r="Z408" s="324"/>
      <c r="AA408" s="324"/>
      <c r="AB408" s="324"/>
      <c r="AC408" s="324"/>
      <c r="AE408" s="353"/>
      <c r="AF408" s="354"/>
      <c r="AG408" s="355"/>
      <c r="AH408" s="355"/>
      <c r="AI408" s="355"/>
      <c r="AJ408" s="356"/>
      <c r="AK408" s="355"/>
      <c r="AM408" s="86"/>
      <c r="AN408" s="86"/>
      <c r="AO408" s="380"/>
      <c r="AP408" s="380"/>
      <c r="AQ408" s="380"/>
      <c r="AR408" s="393"/>
      <c r="AS408" s="380"/>
      <c r="AT408" s="86" t="s">
        <v>287</v>
      </c>
    </row>
    <row r="409" spans="1:46" s="6" customFormat="1" ht="15.6">
      <c r="A409" s="477" t="s">
        <v>150</v>
      </c>
      <c r="B409" s="204" t="s">
        <v>82</v>
      </c>
      <c r="C409" s="204" t="s">
        <v>8</v>
      </c>
      <c r="D409" s="204"/>
      <c r="E409" s="465">
        <v>15</v>
      </c>
      <c r="F409" s="461">
        <v>39.666666666666664</v>
      </c>
      <c r="G409" s="461">
        <v>43.333333333333336</v>
      </c>
      <c r="H409" s="462">
        <v>0.91538461538461535</v>
      </c>
      <c r="I409" s="462">
        <v>0.73969072164948457</v>
      </c>
      <c r="J409" s="473">
        <v>352000</v>
      </c>
      <c r="K409" s="466"/>
      <c r="L409" s="461">
        <v>43.05</v>
      </c>
      <c r="M409" s="461">
        <v>58.199999999999996</v>
      </c>
      <c r="O409" s="204"/>
      <c r="P409" s="169"/>
      <c r="Q409" s="205"/>
      <c r="R409" s="205"/>
      <c r="S409" s="205"/>
      <c r="T409" s="206"/>
      <c r="U409" s="206"/>
      <c r="W409" s="324"/>
      <c r="X409" s="329"/>
      <c r="Y409" s="324"/>
      <c r="Z409" s="324"/>
      <c r="AA409" s="324"/>
      <c r="AB409" s="324"/>
      <c r="AC409" s="324"/>
      <c r="AE409" s="353"/>
      <c r="AF409" s="354"/>
      <c r="AG409" s="355"/>
      <c r="AH409" s="355"/>
      <c r="AI409" s="355"/>
      <c r="AJ409" s="356"/>
      <c r="AK409" s="355"/>
      <c r="AM409" s="86"/>
      <c r="AN409" s="86"/>
      <c r="AO409" s="380"/>
      <c r="AP409" s="380"/>
      <c r="AQ409" s="380"/>
      <c r="AR409" s="393"/>
      <c r="AS409" s="380"/>
      <c r="AT409" s="86" t="s">
        <v>149</v>
      </c>
    </row>
    <row r="410" spans="1:46" s="6" customFormat="1" ht="15.6">
      <c r="A410" s="477" t="s">
        <v>518</v>
      </c>
      <c r="B410" s="204" t="s">
        <v>23</v>
      </c>
      <c r="C410" s="204" t="s">
        <v>6</v>
      </c>
      <c r="D410" s="204"/>
      <c r="E410" s="465">
        <v>10</v>
      </c>
      <c r="F410" s="461">
        <v>54.3</v>
      </c>
      <c r="G410" s="461">
        <v>80.8</v>
      </c>
      <c r="H410" s="462">
        <v>0.67202970297029707</v>
      </c>
      <c r="I410" s="462">
        <v>0.42268041237113402</v>
      </c>
      <c r="J410" s="473">
        <v>481900</v>
      </c>
      <c r="K410" s="466"/>
      <c r="L410" s="461">
        <v>20.5</v>
      </c>
      <c r="M410" s="461">
        <v>48.5</v>
      </c>
      <c r="O410" s="204"/>
      <c r="P410" s="169"/>
      <c r="Q410" s="205"/>
      <c r="R410" s="205"/>
      <c r="S410" s="205"/>
      <c r="T410" s="206"/>
      <c r="U410" s="206"/>
      <c r="W410" s="324"/>
      <c r="X410" s="329"/>
      <c r="Y410" s="324"/>
      <c r="Z410" s="324"/>
      <c r="AA410" s="324"/>
      <c r="AB410" s="324"/>
      <c r="AC410" s="324"/>
      <c r="AE410" s="353"/>
      <c r="AF410" s="354"/>
      <c r="AG410" s="355"/>
      <c r="AH410" s="355"/>
      <c r="AI410" s="355"/>
      <c r="AJ410" s="356"/>
      <c r="AK410" s="355"/>
      <c r="AM410" s="86"/>
      <c r="AN410" s="86"/>
      <c r="AO410" s="380"/>
      <c r="AP410" s="380"/>
      <c r="AQ410" s="380"/>
      <c r="AR410" s="393"/>
      <c r="AS410" s="380"/>
      <c r="AT410" s="86" t="s">
        <v>440</v>
      </c>
    </row>
    <row r="411" spans="1:46" s="6" customFormat="1">
      <c r="A411" s="477" t="s">
        <v>75</v>
      </c>
      <c r="B411" s="204" t="s">
        <v>53</v>
      </c>
      <c r="C411" s="204" t="s">
        <v>14</v>
      </c>
      <c r="D411" s="204"/>
      <c r="E411" s="465">
        <v>2</v>
      </c>
      <c r="F411" s="461">
        <v>48.5</v>
      </c>
      <c r="G411" s="461">
        <v>48.5</v>
      </c>
      <c r="H411" s="462">
        <v>1</v>
      </c>
      <c r="I411" s="462">
        <v>1.0141150922909881</v>
      </c>
      <c r="J411" s="473">
        <v>344300</v>
      </c>
      <c r="K411" s="467"/>
      <c r="L411" s="461">
        <v>46.7</v>
      </c>
      <c r="M411" s="461">
        <v>46.050000000000004</v>
      </c>
      <c r="O411" s="204"/>
      <c r="P411" s="169"/>
      <c r="Q411" s="205"/>
      <c r="R411" s="205"/>
      <c r="S411" s="205"/>
      <c r="T411" s="206"/>
      <c r="U411" s="206"/>
      <c r="W411" s="324"/>
      <c r="X411" s="329"/>
      <c r="Y411" s="324"/>
      <c r="Z411" s="324"/>
      <c r="AA411" s="324"/>
      <c r="AB411" s="324"/>
      <c r="AC411" s="324"/>
      <c r="AE411" s="353"/>
      <c r="AF411" s="354"/>
      <c r="AG411" s="355"/>
      <c r="AH411" s="355"/>
      <c r="AI411" s="355"/>
      <c r="AJ411" s="356"/>
      <c r="AK411" s="355"/>
      <c r="AM411" s="86"/>
      <c r="AN411" s="86"/>
      <c r="AO411" s="380"/>
      <c r="AP411" s="380"/>
      <c r="AQ411" s="380"/>
      <c r="AR411" s="393"/>
      <c r="AS411" s="380"/>
      <c r="AT411" s="86" t="s">
        <v>545</v>
      </c>
    </row>
    <row r="412" spans="1:46" s="6" customFormat="1" ht="15.6">
      <c r="A412" s="477" t="s">
        <v>170</v>
      </c>
      <c r="B412" s="204" t="s">
        <v>55</v>
      </c>
      <c r="C412" s="204" t="s">
        <v>397</v>
      </c>
      <c r="D412" s="204"/>
      <c r="E412" s="465">
        <v>11</v>
      </c>
      <c r="F412" s="461">
        <v>29.90909090909091</v>
      </c>
      <c r="G412" s="461">
        <v>35.272727272727273</v>
      </c>
      <c r="H412" s="462">
        <v>0.84793814432989689</v>
      </c>
      <c r="I412" s="462">
        <v>0.9538461538461539</v>
      </c>
      <c r="J412" s="473">
        <v>265400</v>
      </c>
      <c r="K412" s="466"/>
      <c r="L412" s="461">
        <v>46.5</v>
      </c>
      <c r="M412" s="461">
        <v>48.75</v>
      </c>
      <c r="O412" s="204"/>
      <c r="P412" s="169"/>
      <c r="Q412" s="205"/>
      <c r="R412" s="205"/>
      <c r="S412" s="205"/>
      <c r="T412" s="206"/>
      <c r="U412" s="206"/>
      <c r="W412" s="324"/>
      <c r="X412" s="329"/>
      <c r="Y412" s="324"/>
      <c r="Z412" s="324"/>
      <c r="AA412" s="324"/>
      <c r="AB412" s="324"/>
      <c r="AC412" s="324"/>
      <c r="AE412" s="353"/>
      <c r="AF412" s="354"/>
      <c r="AG412" s="355"/>
      <c r="AH412" s="355"/>
      <c r="AI412" s="355"/>
      <c r="AJ412" s="356"/>
      <c r="AK412" s="355"/>
      <c r="AM412" s="86"/>
      <c r="AN412" s="86"/>
      <c r="AO412" s="380"/>
      <c r="AP412" s="380"/>
      <c r="AQ412" s="380"/>
      <c r="AR412" s="393"/>
      <c r="AS412" s="380"/>
      <c r="AT412" s="86" t="s">
        <v>546</v>
      </c>
    </row>
    <row r="413" spans="1:46" s="6" customFormat="1" ht="15.6">
      <c r="A413" s="477" t="s">
        <v>802</v>
      </c>
      <c r="B413" s="204" t="s">
        <v>58</v>
      </c>
      <c r="C413" s="204" t="s">
        <v>8</v>
      </c>
      <c r="D413" s="204"/>
      <c r="E413" s="465">
        <v>15</v>
      </c>
      <c r="F413" s="461">
        <v>23.933333333333334</v>
      </c>
      <c r="G413" s="461">
        <v>22.333333333333332</v>
      </c>
      <c r="H413" s="462">
        <v>1.0716417910447762</v>
      </c>
      <c r="I413" s="462">
        <v>0</v>
      </c>
      <c r="J413" s="473">
        <v>212400</v>
      </c>
      <c r="K413" s="466"/>
      <c r="L413" s="461">
        <v>0</v>
      </c>
      <c r="M413" s="461">
        <v>0</v>
      </c>
      <c r="O413" s="204"/>
      <c r="P413" s="169"/>
      <c r="Q413" s="205"/>
      <c r="R413" s="205"/>
      <c r="S413" s="205"/>
      <c r="T413" s="206"/>
      <c r="U413" s="206"/>
      <c r="W413" s="324"/>
      <c r="X413" s="325"/>
      <c r="Y413" s="326"/>
      <c r="Z413" s="326"/>
      <c r="AA413" s="326"/>
      <c r="AB413" s="327"/>
      <c r="AC413" s="327"/>
      <c r="AE413" s="353"/>
      <c r="AF413" s="354"/>
      <c r="AG413" s="355"/>
      <c r="AH413" s="355"/>
      <c r="AI413" s="355"/>
      <c r="AJ413" s="356"/>
      <c r="AK413" s="355"/>
      <c r="AM413" s="86"/>
      <c r="AN413" s="86"/>
      <c r="AO413" s="380"/>
      <c r="AP413" s="380"/>
      <c r="AQ413" s="380"/>
      <c r="AR413" s="393"/>
      <c r="AS413" s="380"/>
      <c r="AT413" s="86" t="s">
        <v>744</v>
      </c>
    </row>
    <row r="414" spans="1:46" s="6" customFormat="1">
      <c r="A414" s="477" t="s">
        <v>326</v>
      </c>
      <c r="B414" s="204" t="s">
        <v>55</v>
      </c>
      <c r="C414" s="204" t="s">
        <v>14</v>
      </c>
      <c r="D414" s="204"/>
      <c r="E414" s="465">
        <v>18</v>
      </c>
      <c r="F414" s="461">
        <v>39.388888888888886</v>
      </c>
      <c r="G414" s="461">
        <v>40.277777777777779</v>
      </c>
      <c r="H414" s="462">
        <v>0.97793103448275864</v>
      </c>
      <c r="I414" s="462">
        <v>0.88030160226201692</v>
      </c>
      <c r="J414" s="473">
        <v>349600</v>
      </c>
      <c r="K414" s="270"/>
      <c r="L414" s="461">
        <v>38.916666666666664</v>
      </c>
      <c r="M414" s="461">
        <v>44.208333333333336</v>
      </c>
      <c r="O414" s="204"/>
      <c r="P414" s="169"/>
      <c r="Q414" s="205"/>
      <c r="R414" s="205"/>
      <c r="S414" s="205"/>
      <c r="T414" s="206"/>
      <c r="U414" s="206"/>
      <c r="W414" s="324"/>
      <c r="X414" s="329"/>
      <c r="Y414" s="324"/>
      <c r="Z414" s="324"/>
      <c r="AA414" s="324"/>
      <c r="AB414" s="324"/>
      <c r="AC414" s="324"/>
      <c r="AE414" s="353"/>
      <c r="AF414" s="354"/>
      <c r="AG414" s="355"/>
      <c r="AH414" s="355"/>
      <c r="AI414" s="355"/>
      <c r="AJ414" s="356"/>
      <c r="AK414" s="355"/>
      <c r="AM414" s="86"/>
      <c r="AN414" s="86"/>
      <c r="AO414" s="380"/>
      <c r="AP414" s="380"/>
      <c r="AQ414" s="380"/>
      <c r="AR414" s="393"/>
      <c r="AS414" s="380"/>
      <c r="AT414" s="86" t="s">
        <v>74</v>
      </c>
    </row>
    <row r="415" spans="1:46" s="6" customFormat="1">
      <c r="A415" s="477" t="s">
        <v>519</v>
      </c>
      <c r="B415" s="204" t="s">
        <v>4</v>
      </c>
      <c r="C415" s="204" t="s">
        <v>6</v>
      </c>
      <c r="D415" s="204"/>
      <c r="E415" s="177">
        <v>0</v>
      </c>
      <c r="F415" s="461">
        <v>0</v>
      </c>
      <c r="G415" s="461"/>
      <c r="H415" s="462">
        <v>0</v>
      </c>
      <c r="I415" s="462">
        <v>0</v>
      </c>
      <c r="J415" s="473">
        <v>164600</v>
      </c>
      <c r="K415" s="467"/>
      <c r="L415" s="461">
        <v>0</v>
      </c>
      <c r="M415" s="461" t="s">
        <v>693</v>
      </c>
      <c r="O415" s="204"/>
      <c r="P415" s="169"/>
      <c r="Q415" s="205"/>
      <c r="R415" s="205"/>
      <c r="S415" s="205"/>
      <c r="T415" s="206"/>
      <c r="U415" s="206"/>
      <c r="W415" s="324"/>
      <c r="X415" s="329"/>
      <c r="Y415" s="324"/>
      <c r="Z415" s="324"/>
      <c r="AA415" s="324"/>
      <c r="AB415" s="324"/>
      <c r="AC415" s="324"/>
      <c r="AE415" s="353"/>
      <c r="AF415" s="354"/>
      <c r="AG415" s="355"/>
      <c r="AH415" s="355"/>
      <c r="AI415" s="355"/>
      <c r="AJ415" s="356"/>
      <c r="AK415" s="355"/>
      <c r="AM415" s="86"/>
      <c r="AN415" s="86"/>
      <c r="AO415" s="380"/>
      <c r="AP415" s="380"/>
      <c r="AQ415" s="380"/>
      <c r="AR415" s="393"/>
      <c r="AS415" s="380"/>
      <c r="AT415" s="86" t="s">
        <v>257</v>
      </c>
    </row>
    <row r="416" spans="1:46" s="6" customFormat="1">
      <c r="A416" s="477" t="s">
        <v>350</v>
      </c>
      <c r="B416" s="204" t="s">
        <v>22</v>
      </c>
      <c r="C416" s="204" t="s">
        <v>37</v>
      </c>
      <c r="D416" s="204"/>
      <c r="E416" s="465">
        <v>24</v>
      </c>
      <c r="F416" s="461">
        <v>41.5</v>
      </c>
      <c r="G416" s="461">
        <v>79.625</v>
      </c>
      <c r="H416" s="462">
        <v>0.52119309262166402</v>
      </c>
      <c r="I416" s="462">
        <v>0.44199881023200477</v>
      </c>
      <c r="J416" s="473">
        <v>368300</v>
      </c>
      <c r="K416" s="467"/>
      <c r="L416" s="461">
        <v>35.38095238095238</v>
      </c>
      <c r="M416" s="461">
        <v>80.047619047619037</v>
      </c>
      <c r="O416" s="204"/>
      <c r="P416" s="169"/>
      <c r="Q416" s="205"/>
      <c r="R416" s="205"/>
      <c r="S416" s="205"/>
      <c r="T416" s="206"/>
      <c r="U416" s="206"/>
      <c r="W416" s="324"/>
      <c r="X416" s="329"/>
      <c r="Y416" s="324"/>
      <c r="Z416" s="324"/>
      <c r="AA416" s="324"/>
      <c r="AB416" s="324"/>
      <c r="AC416" s="324"/>
      <c r="AE416" s="353"/>
      <c r="AF416" s="354"/>
      <c r="AG416" s="355"/>
      <c r="AH416" s="355"/>
      <c r="AI416" s="355"/>
      <c r="AJ416" s="356"/>
      <c r="AK416" s="355"/>
      <c r="AM416" s="86"/>
      <c r="AN416" s="86"/>
      <c r="AO416" s="380"/>
      <c r="AP416" s="380"/>
      <c r="AQ416" s="380"/>
      <c r="AR416" s="393"/>
      <c r="AS416" s="380"/>
      <c r="AT416" s="86" t="s">
        <v>745</v>
      </c>
    </row>
    <row r="417" spans="1:46" s="6" customFormat="1" ht="15.6">
      <c r="A417" s="477" t="s">
        <v>151</v>
      </c>
      <c r="B417" s="204" t="s">
        <v>4</v>
      </c>
      <c r="C417" s="204" t="s">
        <v>14</v>
      </c>
      <c r="D417" s="204"/>
      <c r="E417" s="465">
        <v>22</v>
      </c>
      <c r="F417" s="461">
        <v>44.727272727272727</v>
      </c>
      <c r="G417" s="461">
        <v>39.5</v>
      </c>
      <c r="H417" s="462">
        <v>1.1323360184119677</v>
      </c>
      <c r="I417" s="462">
        <v>0.78264268960125094</v>
      </c>
      <c r="J417" s="473">
        <v>397000</v>
      </c>
      <c r="K417" s="466"/>
      <c r="L417" s="461">
        <v>45.5</v>
      </c>
      <c r="M417" s="461">
        <v>58.13636363636364</v>
      </c>
      <c r="O417" s="204"/>
      <c r="P417" s="169"/>
      <c r="Q417" s="205"/>
      <c r="R417" s="205"/>
      <c r="S417" s="205"/>
      <c r="T417" s="206"/>
      <c r="U417" s="206"/>
      <c r="W417" s="324"/>
      <c r="X417" s="325"/>
      <c r="Y417" s="326"/>
      <c r="Z417" s="326"/>
      <c r="AA417" s="326"/>
      <c r="AB417" s="327"/>
      <c r="AC417" s="327"/>
      <c r="AE417" s="353"/>
      <c r="AF417" s="354"/>
      <c r="AG417" s="355"/>
      <c r="AH417" s="355"/>
      <c r="AI417" s="355"/>
      <c r="AJ417" s="356"/>
      <c r="AK417" s="355"/>
      <c r="AM417" s="86"/>
      <c r="AN417" s="86"/>
      <c r="AO417" s="380"/>
      <c r="AP417" s="380"/>
      <c r="AQ417" s="380"/>
      <c r="AR417" s="393"/>
      <c r="AS417" s="380"/>
      <c r="AT417" s="86" t="s">
        <v>746</v>
      </c>
    </row>
    <row r="418" spans="1:46" s="6" customFormat="1" ht="15.6">
      <c r="A418" s="477" t="s">
        <v>138</v>
      </c>
      <c r="B418" s="204" t="s">
        <v>58</v>
      </c>
      <c r="C418" s="204" t="s">
        <v>14</v>
      </c>
      <c r="D418" s="204" t="s">
        <v>8</v>
      </c>
      <c r="E418" s="465">
        <v>24</v>
      </c>
      <c r="F418" s="461">
        <v>45.5</v>
      </c>
      <c r="G418" s="461">
        <v>51.625</v>
      </c>
      <c r="H418" s="462">
        <v>0.88135593220338981</v>
      </c>
      <c r="I418" s="462">
        <v>0.81595092024539873</v>
      </c>
      <c r="J418" s="473">
        <v>403800</v>
      </c>
      <c r="K418" s="466"/>
      <c r="L418" s="461">
        <v>49.875</v>
      </c>
      <c r="M418" s="461">
        <v>61.125000000000007</v>
      </c>
      <c r="O418" s="204"/>
      <c r="P418" s="169"/>
      <c r="Q418" s="205"/>
      <c r="R418" s="205"/>
      <c r="S418" s="205"/>
      <c r="T418" s="206"/>
      <c r="U418" s="206"/>
      <c r="W418" s="324"/>
      <c r="X418" s="325"/>
      <c r="Y418" s="326"/>
      <c r="Z418" s="326"/>
      <c r="AA418" s="326"/>
      <c r="AB418" s="327"/>
      <c r="AC418" s="327"/>
      <c r="AE418" s="353"/>
      <c r="AF418" s="354"/>
      <c r="AG418" s="355"/>
      <c r="AH418" s="355"/>
      <c r="AI418" s="355"/>
      <c r="AJ418" s="356"/>
      <c r="AK418" s="355"/>
      <c r="AM418" s="86"/>
      <c r="AN418" s="86"/>
      <c r="AO418" s="380"/>
      <c r="AP418" s="380"/>
      <c r="AQ418" s="380"/>
      <c r="AR418" s="393"/>
      <c r="AS418" s="380"/>
      <c r="AT418" s="86" t="s">
        <v>516</v>
      </c>
    </row>
    <row r="419" spans="1:46" s="6" customFormat="1">
      <c r="A419" s="477" t="s">
        <v>648</v>
      </c>
      <c r="B419" s="204" t="s">
        <v>28</v>
      </c>
      <c r="C419" s="204" t="s">
        <v>6</v>
      </c>
      <c r="D419" s="204"/>
      <c r="E419" s="465">
        <v>21</v>
      </c>
      <c r="F419" s="461">
        <v>29.047619047619047</v>
      </c>
      <c r="G419" s="461">
        <v>78.095238095238102</v>
      </c>
      <c r="H419" s="462">
        <v>0.37195121951219512</v>
      </c>
      <c r="I419" s="462">
        <v>0</v>
      </c>
      <c r="J419" s="473">
        <v>257800</v>
      </c>
      <c r="K419" s="270"/>
      <c r="L419" s="461">
        <v>0</v>
      </c>
      <c r="M419" s="461" t="s">
        <v>693</v>
      </c>
      <c r="O419" s="204"/>
      <c r="P419" s="169"/>
      <c r="Q419" s="205"/>
      <c r="R419" s="205"/>
      <c r="S419" s="205"/>
      <c r="T419" s="206"/>
      <c r="U419" s="206"/>
      <c r="W419" s="324"/>
      <c r="X419" s="325"/>
      <c r="Y419" s="326"/>
      <c r="Z419" s="326"/>
      <c r="AA419" s="326"/>
      <c r="AB419" s="327"/>
      <c r="AC419" s="327"/>
      <c r="AE419" s="353"/>
      <c r="AF419" s="354"/>
      <c r="AG419" s="355"/>
      <c r="AH419" s="355"/>
      <c r="AI419" s="355"/>
      <c r="AJ419" s="356"/>
      <c r="AK419" s="355"/>
      <c r="AM419" s="86"/>
      <c r="AN419" s="86"/>
      <c r="AO419" s="380"/>
      <c r="AP419" s="380"/>
      <c r="AQ419" s="380"/>
      <c r="AR419" s="393"/>
      <c r="AS419" s="380"/>
      <c r="AT419" s="86" t="s">
        <v>517</v>
      </c>
    </row>
    <row r="420" spans="1:46" s="6" customFormat="1">
      <c r="A420" s="468" t="s">
        <v>1113</v>
      </c>
      <c r="B420" s="204" t="s">
        <v>105</v>
      </c>
      <c r="C420" s="204" t="s">
        <v>14</v>
      </c>
      <c r="D420" s="204"/>
      <c r="E420" s="465"/>
      <c r="F420" s="461"/>
      <c r="G420" s="461"/>
      <c r="H420" s="462"/>
      <c r="I420" s="462"/>
      <c r="J420" s="473">
        <v>164600</v>
      </c>
      <c r="K420" s="270"/>
      <c r="L420" s="461"/>
      <c r="M420" s="461"/>
      <c r="O420" s="204"/>
      <c r="P420" s="169"/>
      <c r="Q420" s="205"/>
      <c r="R420" s="205"/>
      <c r="S420" s="205"/>
      <c r="T420" s="206"/>
      <c r="U420" s="206"/>
      <c r="W420" s="324"/>
      <c r="X420" s="329"/>
      <c r="Y420" s="324"/>
      <c r="Z420" s="324"/>
      <c r="AA420" s="324"/>
      <c r="AB420" s="324"/>
      <c r="AC420" s="324"/>
      <c r="AE420" s="353"/>
      <c r="AF420" s="354"/>
      <c r="AG420" s="355"/>
      <c r="AH420" s="355"/>
      <c r="AI420" s="355"/>
      <c r="AJ420" s="356"/>
      <c r="AK420" s="355"/>
      <c r="AM420" s="86"/>
      <c r="AN420" s="86"/>
      <c r="AO420" s="380"/>
      <c r="AP420" s="380"/>
      <c r="AQ420" s="380"/>
      <c r="AR420" s="393"/>
      <c r="AS420" s="380"/>
      <c r="AT420" s="86" t="s">
        <v>150</v>
      </c>
    </row>
    <row r="421" spans="1:46" s="6" customFormat="1">
      <c r="A421" s="477" t="s">
        <v>520</v>
      </c>
      <c r="B421" s="204" t="s">
        <v>566</v>
      </c>
      <c r="C421" s="204" t="s">
        <v>14</v>
      </c>
      <c r="D421" s="204"/>
      <c r="E421" s="177">
        <v>2</v>
      </c>
      <c r="F421" s="461">
        <v>0</v>
      </c>
      <c r="G421" s="461">
        <v>7.75</v>
      </c>
      <c r="H421" s="462">
        <v>1.4516129032258065</v>
      </c>
      <c r="I421" s="462">
        <v>1.4516129032258065</v>
      </c>
      <c r="J421" s="473">
        <v>164600</v>
      </c>
      <c r="K421" s="270"/>
      <c r="L421" s="461">
        <v>22.5</v>
      </c>
      <c r="M421" s="461">
        <v>15.5</v>
      </c>
      <c r="O421" s="204"/>
      <c r="P421" s="169"/>
      <c r="Q421" s="205"/>
      <c r="R421" s="205"/>
      <c r="S421" s="205"/>
      <c r="T421" s="206"/>
      <c r="U421" s="206"/>
      <c r="W421" s="324"/>
      <c r="X421" s="325"/>
      <c r="Y421" s="326"/>
      <c r="Z421" s="326"/>
      <c r="AA421" s="326"/>
      <c r="AB421" s="327"/>
      <c r="AC421" s="327"/>
      <c r="AE421" s="353"/>
      <c r="AF421" s="354"/>
      <c r="AG421" s="355"/>
      <c r="AH421" s="355"/>
      <c r="AI421" s="355"/>
      <c r="AJ421" s="356"/>
      <c r="AK421" s="355"/>
      <c r="AM421" s="86"/>
      <c r="AN421" s="86"/>
      <c r="AO421" s="380"/>
      <c r="AP421" s="380"/>
      <c r="AQ421" s="380"/>
      <c r="AR421" s="393"/>
      <c r="AS421" s="380"/>
      <c r="AT421" s="86" t="s">
        <v>518</v>
      </c>
    </row>
    <row r="422" spans="1:46" s="6" customFormat="1">
      <c r="A422" s="477" t="s">
        <v>1114</v>
      </c>
      <c r="B422" s="204" t="s">
        <v>24</v>
      </c>
      <c r="C422" s="204" t="s">
        <v>8</v>
      </c>
      <c r="D422" s="204"/>
      <c r="E422" s="465">
        <v>2</v>
      </c>
      <c r="F422" s="461">
        <v>19.5</v>
      </c>
      <c r="G422" s="461">
        <v>31.5</v>
      </c>
      <c r="H422" s="462">
        <v>0.61904761904761907</v>
      </c>
      <c r="I422" s="462"/>
      <c r="J422" s="473">
        <v>177300</v>
      </c>
      <c r="K422" s="270"/>
      <c r="L422" s="461"/>
      <c r="M422" s="461"/>
      <c r="O422" s="204"/>
      <c r="P422" s="169"/>
      <c r="Q422" s="205"/>
      <c r="R422" s="205"/>
      <c r="S422" s="205"/>
      <c r="T422" s="206"/>
      <c r="U422" s="206"/>
      <c r="W422" s="324"/>
      <c r="X422" s="329"/>
      <c r="Y422" s="324"/>
      <c r="Z422" s="324"/>
      <c r="AA422" s="324"/>
      <c r="AB422" s="324"/>
      <c r="AC422" s="324"/>
      <c r="AE422" s="353"/>
      <c r="AF422" s="354"/>
      <c r="AG422" s="355"/>
      <c r="AH422" s="355"/>
      <c r="AI422" s="355"/>
      <c r="AJ422" s="356"/>
      <c r="AK422" s="355"/>
      <c r="AM422" s="86"/>
      <c r="AN422" s="86"/>
      <c r="AO422" s="380"/>
      <c r="AP422" s="380"/>
      <c r="AQ422" s="380"/>
      <c r="AR422" s="393"/>
      <c r="AS422" s="380"/>
      <c r="AT422" s="86" t="s">
        <v>75</v>
      </c>
    </row>
    <row r="423" spans="1:46" s="6" customFormat="1">
      <c r="A423" s="477" t="s">
        <v>328</v>
      </c>
      <c r="B423" s="204" t="s">
        <v>566</v>
      </c>
      <c r="C423" s="204" t="s">
        <v>8</v>
      </c>
      <c r="D423" s="204"/>
      <c r="E423" s="465">
        <v>15</v>
      </c>
      <c r="F423" s="461">
        <v>56.133333333333333</v>
      </c>
      <c r="G423" s="461">
        <v>72.599999999999994</v>
      </c>
      <c r="H423" s="462">
        <v>0.77318640955004592</v>
      </c>
      <c r="I423" s="462">
        <v>0.66423357664233573</v>
      </c>
      <c r="J423" s="473">
        <v>498200</v>
      </c>
      <c r="K423" s="467"/>
      <c r="L423" s="461">
        <v>34.125</v>
      </c>
      <c r="M423" s="461">
        <v>51.375</v>
      </c>
      <c r="O423" s="204"/>
      <c r="P423" s="169"/>
      <c r="Q423" s="205"/>
      <c r="R423" s="205"/>
      <c r="S423" s="205"/>
      <c r="T423" s="206"/>
      <c r="U423" s="206"/>
      <c r="W423" s="324"/>
      <c r="X423" s="329"/>
      <c r="Y423" s="324"/>
      <c r="Z423" s="324"/>
      <c r="AA423" s="324"/>
      <c r="AB423" s="324"/>
      <c r="AC423" s="324"/>
      <c r="AE423" s="353"/>
      <c r="AF423" s="354"/>
      <c r="AG423" s="355"/>
      <c r="AH423" s="355"/>
      <c r="AI423" s="355"/>
      <c r="AJ423" s="356"/>
      <c r="AK423" s="355"/>
      <c r="AM423" s="86"/>
      <c r="AN423" s="86"/>
      <c r="AO423" s="380"/>
      <c r="AP423" s="380"/>
      <c r="AQ423" s="380"/>
      <c r="AR423" s="393"/>
      <c r="AS423" s="380"/>
      <c r="AT423" s="86" t="s">
        <v>170</v>
      </c>
    </row>
    <row r="424" spans="1:46" s="6" customFormat="1" ht="15.6">
      <c r="A424" s="477" t="s">
        <v>308</v>
      </c>
      <c r="B424" s="204" t="s">
        <v>23</v>
      </c>
      <c r="C424" s="204" t="s">
        <v>3</v>
      </c>
      <c r="D424" s="204"/>
      <c r="E424" s="465">
        <v>18</v>
      </c>
      <c r="F424" s="461">
        <v>68.277777777777771</v>
      </c>
      <c r="G424" s="461">
        <v>76.777777777777771</v>
      </c>
      <c r="H424" s="462">
        <v>0.88929088277858181</v>
      </c>
      <c r="I424" s="462">
        <v>0.625</v>
      </c>
      <c r="J424" s="473">
        <v>606000</v>
      </c>
      <c r="K424" s="466"/>
      <c r="L424" s="461">
        <v>50</v>
      </c>
      <c r="M424" s="461">
        <v>80</v>
      </c>
      <c r="O424" s="204"/>
      <c r="P424" s="169"/>
      <c r="Q424" s="205"/>
      <c r="R424" s="205"/>
      <c r="S424" s="205"/>
      <c r="T424" s="206"/>
      <c r="U424" s="206"/>
      <c r="W424" s="324"/>
      <c r="X424" s="329"/>
      <c r="Y424" s="324"/>
      <c r="Z424" s="324"/>
      <c r="AA424" s="324"/>
      <c r="AB424" s="324"/>
      <c r="AC424" s="324"/>
      <c r="AE424" s="353"/>
      <c r="AF424" s="354"/>
      <c r="AG424" s="355"/>
      <c r="AH424" s="355"/>
      <c r="AI424" s="355"/>
      <c r="AJ424" s="356"/>
      <c r="AK424" s="355"/>
      <c r="AM424" s="86"/>
      <c r="AN424" s="86"/>
      <c r="AO424" s="380"/>
      <c r="AP424" s="380"/>
      <c r="AQ424" s="380"/>
      <c r="AR424" s="393"/>
      <c r="AS424" s="380"/>
      <c r="AT424" s="86" t="s">
        <v>802</v>
      </c>
    </row>
    <row r="425" spans="1:46" s="6" customFormat="1" ht="15.6">
      <c r="A425" s="477" t="s">
        <v>642</v>
      </c>
      <c r="B425" s="204" t="s">
        <v>23</v>
      </c>
      <c r="C425" s="204" t="s">
        <v>397</v>
      </c>
      <c r="D425" s="204"/>
      <c r="E425" s="465">
        <v>3</v>
      </c>
      <c r="F425" s="461">
        <v>54</v>
      </c>
      <c r="G425" s="461">
        <v>39.666666666666664</v>
      </c>
      <c r="H425" s="462">
        <v>1.3613445378151261</v>
      </c>
      <c r="I425" s="462">
        <v>0</v>
      </c>
      <c r="J425" s="473">
        <v>335500</v>
      </c>
      <c r="K425" s="466"/>
      <c r="L425" s="461">
        <v>0</v>
      </c>
      <c r="M425" s="461" t="s">
        <v>693</v>
      </c>
      <c r="O425" s="204"/>
      <c r="P425" s="169"/>
      <c r="Q425" s="205"/>
      <c r="R425" s="205"/>
      <c r="S425" s="205"/>
      <c r="T425" s="206"/>
      <c r="U425" s="206"/>
      <c r="W425" s="324"/>
      <c r="X425" s="329"/>
      <c r="Y425" s="324"/>
      <c r="Z425" s="324"/>
      <c r="AA425" s="324"/>
      <c r="AB425" s="324"/>
      <c r="AC425" s="324"/>
      <c r="AE425" s="353"/>
      <c r="AF425" s="354"/>
      <c r="AG425" s="355"/>
      <c r="AH425" s="355"/>
      <c r="AI425" s="355"/>
      <c r="AJ425" s="356"/>
      <c r="AK425" s="355"/>
      <c r="AM425" s="86"/>
      <c r="AN425" s="86"/>
      <c r="AO425" s="380"/>
      <c r="AP425" s="380"/>
      <c r="AQ425" s="380"/>
      <c r="AR425" s="393"/>
      <c r="AS425" s="380"/>
      <c r="AT425" s="86" t="s">
        <v>326</v>
      </c>
    </row>
    <row r="426" spans="1:46" s="6" customFormat="1">
      <c r="A426" s="477" t="s">
        <v>309</v>
      </c>
      <c r="B426" s="204" t="s">
        <v>23</v>
      </c>
      <c r="C426" s="204" t="s">
        <v>397</v>
      </c>
      <c r="D426" s="204"/>
      <c r="E426" s="465">
        <v>20</v>
      </c>
      <c r="F426" s="461">
        <v>75.2</v>
      </c>
      <c r="G426" s="461">
        <v>76.3</v>
      </c>
      <c r="H426" s="462">
        <v>0.98558322411533417</v>
      </c>
      <c r="I426" s="462">
        <v>0.98631636562671043</v>
      </c>
      <c r="J426" s="473">
        <v>667400</v>
      </c>
      <c r="K426" s="467"/>
      <c r="L426" s="461">
        <v>78.347826086956516</v>
      </c>
      <c r="M426" s="461">
        <v>79.434782608695642</v>
      </c>
      <c r="O426" s="204"/>
      <c r="P426" s="169"/>
      <c r="Q426" s="205"/>
      <c r="R426" s="205"/>
      <c r="S426" s="205"/>
      <c r="T426" s="206"/>
      <c r="U426" s="206"/>
      <c r="W426" s="324"/>
      <c r="X426" s="325"/>
      <c r="Y426" s="326"/>
      <c r="Z426" s="326"/>
      <c r="AA426" s="326"/>
      <c r="AB426" s="327"/>
      <c r="AC426" s="327"/>
      <c r="AE426" s="353"/>
      <c r="AF426" s="354"/>
      <c r="AG426" s="355"/>
      <c r="AH426" s="355"/>
      <c r="AI426" s="355"/>
      <c r="AJ426" s="356"/>
      <c r="AK426" s="355"/>
      <c r="AM426" s="86"/>
      <c r="AN426" s="86"/>
      <c r="AO426" s="380"/>
      <c r="AP426" s="380"/>
      <c r="AQ426" s="380"/>
      <c r="AR426" s="393"/>
      <c r="AS426" s="380"/>
      <c r="AT426" s="86" t="s">
        <v>519</v>
      </c>
    </row>
    <row r="427" spans="1:46" s="6" customFormat="1">
      <c r="A427" s="477" t="s">
        <v>747</v>
      </c>
      <c r="B427" s="204" t="s">
        <v>107</v>
      </c>
      <c r="C427" s="204" t="s">
        <v>8</v>
      </c>
      <c r="D427" s="204"/>
      <c r="E427" s="465">
        <v>1</v>
      </c>
      <c r="F427" s="461">
        <v>18</v>
      </c>
      <c r="G427" s="461">
        <v>23</v>
      </c>
      <c r="H427" s="462">
        <v>0.78260869565217395</v>
      </c>
      <c r="I427" s="462">
        <v>1.1333333333333333</v>
      </c>
      <c r="J427" s="473">
        <v>177300</v>
      </c>
      <c r="K427" s="467"/>
      <c r="L427" s="461">
        <v>17</v>
      </c>
      <c r="M427" s="461">
        <v>15</v>
      </c>
      <c r="O427" s="204"/>
      <c r="P427" s="169"/>
      <c r="Q427" s="205"/>
      <c r="R427" s="205"/>
      <c r="S427" s="205"/>
      <c r="T427" s="206"/>
      <c r="U427" s="206"/>
      <c r="W427" s="324"/>
      <c r="X427" s="329"/>
      <c r="Y427" s="324"/>
      <c r="Z427" s="324"/>
      <c r="AA427" s="324"/>
      <c r="AB427" s="324"/>
      <c r="AC427" s="324"/>
      <c r="AE427" s="353"/>
      <c r="AF427" s="354"/>
      <c r="AG427" s="355"/>
      <c r="AH427" s="355"/>
      <c r="AI427" s="355"/>
      <c r="AJ427" s="356"/>
      <c r="AK427" s="355"/>
      <c r="AM427" s="86"/>
      <c r="AN427" s="86"/>
      <c r="AO427" s="380"/>
      <c r="AP427" s="380"/>
      <c r="AQ427" s="380"/>
      <c r="AR427" s="393"/>
      <c r="AS427" s="380"/>
      <c r="AT427" s="86" t="s">
        <v>350</v>
      </c>
    </row>
    <row r="428" spans="1:46" s="6" customFormat="1">
      <c r="A428" s="468" t="s">
        <v>1115</v>
      </c>
      <c r="B428" s="204" t="s">
        <v>24</v>
      </c>
      <c r="C428" s="204" t="s">
        <v>3</v>
      </c>
      <c r="D428" s="204"/>
      <c r="E428" s="465"/>
      <c r="F428" s="461"/>
      <c r="G428" s="461"/>
      <c r="H428" s="462"/>
      <c r="I428" s="462"/>
      <c r="J428" s="473">
        <v>164600</v>
      </c>
      <c r="K428" s="467"/>
      <c r="L428" s="461"/>
      <c r="M428" s="461"/>
      <c r="O428" s="204"/>
      <c r="P428" s="169"/>
      <c r="Q428" s="205"/>
      <c r="R428" s="205"/>
      <c r="S428" s="205"/>
      <c r="T428" s="206"/>
      <c r="U428" s="206"/>
      <c r="W428" s="324"/>
      <c r="X428" s="325"/>
      <c r="Y428" s="326"/>
      <c r="Z428" s="326"/>
      <c r="AA428" s="326"/>
      <c r="AB428" s="327"/>
      <c r="AC428" s="327"/>
      <c r="AE428" s="353"/>
      <c r="AF428" s="354"/>
      <c r="AG428" s="355"/>
      <c r="AH428" s="355"/>
      <c r="AI428" s="355"/>
      <c r="AJ428" s="356"/>
      <c r="AK428" s="355"/>
      <c r="AM428" s="86"/>
      <c r="AN428" s="86"/>
      <c r="AO428" s="380"/>
      <c r="AP428" s="380"/>
      <c r="AQ428" s="380"/>
      <c r="AR428" s="393"/>
      <c r="AS428" s="380"/>
      <c r="AT428" s="86" t="s">
        <v>327</v>
      </c>
    </row>
    <row r="429" spans="1:46" s="6" customFormat="1" ht="15.6">
      <c r="A429" s="477" t="s">
        <v>619</v>
      </c>
      <c r="B429" s="204" t="s">
        <v>31</v>
      </c>
      <c r="C429" s="204" t="s">
        <v>6</v>
      </c>
      <c r="D429" s="204"/>
      <c r="E429" s="177">
        <v>1</v>
      </c>
      <c r="F429" s="461">
        <v>0</v>
      </c>
      <c r="G429" s="461">
        <v>80</v>
      </c>
      <c r="H429" s="462">
        <v>0.95</v>
      </c>
      <c r="I429" s="462">
        <v>0.95</v>
      </c>
      <c r="J429" s="473">
        <v>177300</v>
      </c>
      <c r="K429" s="466"/>
      <c r="L429" s="461">
        <v>76</v>
      </c>
      <c r="M429" s="461">
        <v>80</v>
      </c>
      <c r="O429" s="204"/>
      <c r="P429" s="169"/>
      <c r="Q429" s="205"/>
      <c r="R429" s="205"/>
      <c r="S429" s="205"/>
      <c r="T429" s="206"/>
      <c r="U429" s="206"/>
      <c r="W429" s="324"/>
      <c r="X429" s="329"/>
      <c r="Y429" s="324"/>
      <c r="Z429" s="324"/>
      <c r="AA429" s="324"/>
      <c r="AB429" s="324"/>
      <c r="AC429" s="324"/>
      <c r="AE429" s="353"/>
      <c r="AF429" s="354"/>
      <c r="AG429" s="355"/>
      <c r="AH429" s="355"/>
      <c r="AI429" s="355"/>
      <c r="AJ429" s="356"/>
      <c r="AK429" s="355"/>
      <c r="AM429" s="86"/>
      <c r="AN429" s="86"/>
      <c r="AO429" s="380"/>
      <c r="AP429" s="380"/>
      <c r="AQ429" s="380"/>
      <c r="AR429" s="393"/>
      <c r="AS429" s="380"/>
      <c r="AT429" s="86" t="s">
        <v>337</v>
      </c>
    </row>
    <row r="430" spans="1:46" s="6" customFormat="1">
      <c r="A430" s="477" t="s">
        <v>171</v>
      </c>
      <c r="B430" s="204" t="s">
        <v>82</v>
      </c>
      <c r="C430" s="204" t="s">
        <v>1045</v>
      </c>
      <c r="D430" s="204" t="s">
        <v>3</v>
      </c>
      <c r="E430" s="465">
        <v>13</v>
      </c>
      <c r="F430" s="461">
        <v>36.769230769230766</v>
      </c>
      <c r="G430" s="461">
        <v>51.384615384615387</v>
      </c>
      <c r="H430" s="462">
        <v>0.71556886227544914</v>
      </c>
      <c r="I430" s="462">
        <v>0.3987138263665595</v>
      </c>
      <c r="J430" s="473">
        <v>326300</v>
      </c>
      <c r="K430" s="467"/>
      <c r="L430" s="461">
        <v>31</v>
      </c>
      <c r="M430" s="461">
        <v>77.75</v>
      </c>
      <c r="O430" s="204"/>
      <c r="P430" s="169"/>
      <c r="Q430" s="205"/>
      <c r="R430" s="205"/>
      <c r="S430" s="205"/>
      <c r="T430" s="206"/>
      <c r="U430" s="206"/>
      <c r="W430" s="324"/>
      <c r="X430" s="329"/>
      <c r="Y430" s="324"/>
      <c r="Z430" s="324"/>
      <c r="AA430" s="324"/>
      <c r="AB430" s="324"/>
      <c r="AC430" s="324"/>
      <c r="AE430" s="353"/>
      <c r="AF430" s="354"/>
      <c r="AG430" s="355"/>
      <c r="AH430" s="355"/>
      <c r="AI430" s="355"/>
      <c r="AJ430" s="356"/>
      <c r="AK430" s="355"/>
      <c r="AM430" s="86"/>
      <c r="AN430" s="86"/>
      <c r="AO430" s="380"/>
      <c r="AP430" s="380"/>
      <c r="AQ430" s="380"/>
      <c r="AR430" s="393"/>
      <c r="AS430" s="380"/>
      <c r="AT430" s="86" t="s">
        <v>151</v>
      </c>
    </row>
    <row r="431" spans="1:46" s="6" customFormat="1">
      <c r="A431" s="477" t="s">
        <v>221</v>
      </c>
      <c r="B431" s="204" t="s">
        <v>22</v>
      </c>
      <c r="C431" s="204" t="s">
        <v>8</v>
      </c>
      <c r="D431" s="204"/>
      <c r="E431" s="465">
        <v>19</v>
      </c>
      <c r="F431" s="461">
        <v>43.736842105263158</v>
      </c>
      <c r="G431" s="461">
        <v>55.842105263157897</v>
      </c>
      <c r="H431" s="462">
        <v>0.7832233741753063</v>
      </c>
      <c r="I431" s="462">
        <v>0.94857142857142862</v>
      </c>
      <c r="J431" s="473">
        <v>388200</v>
      </c>
      <c r="K431" s="467"/>
      <c r="L431" s="461">
        <v>48.823529411764703</v>
      </c>
      <c r="M431" s="461">
        <v>51.470588235294109</v>
      </c>
      <c r="O431" s="204"/>
      <c r="P431" s="169"/>
      <c r="Q431" s="205"/>
      <c r="R431" s="205"/>
      <c r="S431" s="205"/>
      <c r="T431" s="206"/>
      <c r="U431" s="206"/>
      <c r="W431" s="324"/>
      <c r="X431" s="329"/>
      <c r="Y431" s="324"/>
      <c r="Z431" s="324"/>
      <c r="AA431" s="324"/>
      <c r="AB431" s="324"/>
      <c r="AC431" s="324"/>
      <c r="AE431" s="353"/>
      <c r="AF431" s="354"/>
      <c r="AG431" s="355"/>
      <c r="AH431" s="355"/>
      <c r="AI431" s="355"/>
      <c r="AJ431" s="356"/>
      <c r="AK431" s="355"/>
      <c r="AM431" s="86"/>
      <c r="AN431" s="86"/>
      <c r="AO431" s="380"/>
      <c r="AP431" s="380"/>
      <c r="AQ431" s="380"/>
      <c r="AR431" s="393"/>
      <c r="AS431" s="380"/>
      <c r="AT431" s="86" t="s">
        <v>138</v>
      </c>
    </row>
    <row r="432" spans="1:46" s="6" customFormat="1">
      <c r="A432" s="468" t="s">
        <v>1116</v>
      </c>
      <c r="B432" s="204" t="s">
        <v>105</v>
      </c>
      <c r="C432" s="204" t="s">
        <v>6</v>
      </c>
      <c r="D432" s="204"/>
      <c r="E432" s="465"/>
      <c r="F432" s="461"/>
      <c r="G432" s="461"/>
      <c r="H432" s="462"/>
      <c r="I432" s="462"/>
      <c r="J432" s="473">
        <v>164600</v>
      </c>
      <c r="K432" s="467"/>
      <c r="L432" s="461"/>
      <c r="M432" s="461"/>
      <c r="O432" s="204"/>
      <c r="P432" s="169"/>
      <c r="Q432" s="205"/>
      <c r="R432" s="205"/>
      <c r="S432" s="205"/>
      <c r="T432" s="206"/>
      <c r="U432" s="206"/>
      <c r="W432" s="324"/>
      <c r="X432" s="329"/>
      <c r="Y432" s="324"/>
      <c r="Z432" s="324"/>
      <c r="AA432" s="324"/>
      <c r="AB432" s="324"/>
      <c r="AC432" s="324"/>
      <c r="AE432" s="353"/>
      <c r="AF432" s="354"/>
      <c r="AG432" s="355"/>
      <c r="AH432" s="355"/>
      <c r="AI432" s="355"/>
      <c r="AJ432" s="356"/>
      <c r="AK432" s="355"/>
      <c r="AM432" s="86"/>
      <c r="AN432" s="86"/>
      <c r="AO432" s="380"/>
      <c r="AP432" s="380"/>
      <c r="AQ432" s="380"/>
      <c r="AR432" s="393"/>
      <c r="AS432" s="380"/>
      <c r="AT432" s="86" t="s">
        <v>648</v>
      </c>
    </row>
    <row r="433" spans="1:46" s="6" customFormat="1">
      <c r="A433" s="477" t="s">
        <v>748</v>
      </c>
      <c r="B433" s="204" t="s">
        <v>55</v>
      </c>
      <c r="C433" s="204" t="s">
        <v>8</v>
      </c>
      <c r="D433" s="204"/>
      <c r="E433" s="465">
        <v>2</v>
      </c>
      <c r="F433" s="461">
        <v>13</v>
      </c>
      <c r="G433" s="461">
        <v>19</v>
      </c>
      <c r="H433" s="462">
        <v>0.68421052631578949</v>
      </c>
      <c r="I433" s="462">
        <v>0</v>
      </c>
      <c r="J433" s="473">
        <v>177300</v>
      </c>
      <c r="K433" s="270"/>
      <c r="L433" s="461">
        <v>0</v>
      </c>
      <c r="M433" s="461" t="s">
        <v>693</v>
      </c>
      <c r="O433" s="204"/>
      <c r="P433" s="169"/>
      <c r="Q433" s="205"/>
      <c r="R433" s="205"/>
      <c r="S433" s="205"/>
      <c r="T433" s="206"/>
      <c r="U433" s="206"/>
      <c r="W433" s="324"/>
      <c r="X433" s="325"/>
      <c r="Y433" s="326"/>
      <c r="Z433" s="326"/>
      <c r="AA433" s="326"/>
      <c r="AB433" s="327"/>
      <c r="AC433" s="327"/>
      <c r="AE433" s="353"/>
      <c r="AF433" s="354"/>
      <c r="AG433" s="355"/>
      <c r="AH433" s="355"/>
      <c r="AI433" s="355"/>
      <c r="AJ433" s="356"/>
      <c r="AK433" s="355"/>
      <c r="AM433" s="86"/>
      <c r="AN433" s="86"/>
      <c r="AO433" s="380"/>
      <c r="AP433" s="380"/>
      <c r="AQ433" s="380"/>
      <c r="AR433" s="393"/>
      <c r="AS433" s="380"/>
      <c r="AT433" s="86" t="s">
        <v>520</v>
      </c>
    </row>
    <row r="434" spans="1:46" s="6" customFormat="1">
      <c r="A434" s="468" t="s">
        <v>1117</v>
      </c>
      <c r="B434" s="204" t="s">
        <v>28</v>
      </c>
      <c r="C434" s="204" t="s">
        <v>397</v>
      </c>
      <c r="D434" s="204"/>
      <c r="E434" s="465"/>
      <c r="F434" s="461"/>
      <c r="G434" s="461"/>
      <c r="H434" s="462"/>
      <c r="I434" s="462"/>
      <c r="J434" s="473">
        <v>164600</v>
      </c>
      <c r="K434" s="467"/>
      <c r="L434" s="461"/>
      <c r="M434" s="461"/>
      <c r="O434" s="204"/>
      <c r="P434" s="169"/>
      <c r="Q434" s="205"/>
      <c r="R434" s="205"/>
      <c r="S434" s="205"/>
      <c r="T434" s="206"/>
      <c r="U434" s="206"/>
      <c r="W434" s="324"/>
      <c r="X434" s="329"/>
      <c r="Y434" s="324"/>
      <c r="Z434" s="324"/>
      <c r="AA434" s="324"/>
      <c r="AB434" s="324"/>
      <c r="AC434" s="324"/>
      <c r="AE434" s="353"/>
      <c r="AF434" s="354"/>
      <c r="AG434" s="355"/>
      <c r="AH434" s="355"/>
      <c r="AI434" s="355"/>
      <c r="AJ434" s="356"/>
      <c r="AK434" s="355"/>
      <c r="AM434" s="86"/>
      <c r="AN434" s="86"/>
      <c r="AO434" s="380"/>
      <c r="AP434" s="380"/>
      <c r="AQ434" s="380"/>
      <c r="AR434" s="393"/>
      <c r="AS434" s="380"/>
      <c r="AT434" s="86" t="s">
        <v>328</v>
      </c>
    </row>
    <row r="435" spans="1:46" s="6" customFormat="1">
      <c r="A435" s="477" t="s">
        <v>522</v>
      </c>
      <c r="B435" s="204" t="s">
        <v>23</v>
      </c>
      <c r="C435" s="204" t="s">
        <v>8</v>
      </c>
      <c r="D435" s="204"/>
      <c r="E435" s="465">
        <v>15</v>
      </c>
      <c r="F435" s="461">
        <v>31.2</v>
      </c>
      <c r="G435" s="461">
        <v>41.4</v>
      </c>
      <c r="H435" s="462">
        <v>0.75362318840579712</v>
      </c>
      <c r="I435" s="462">
        <v>0</v>
      </c>
      <c r="J435" s="473">
        <v>276900</v>
      </c>
      <c r="K435" s="467"/>
      <c r="L435" s="461">
        <v>0</v>
      </c>
      <c r="M435" s="461" t="s">
        <v>693</v>
      </c>
      <c r="O435" s="204"/>
      <c r="P435" s="169"/>
      <c r="Q435" s="205"/>
      <c r="R435" s="205"/>
      <c r="S435" s="205"/>
      <c r="T435" s="206"/>
      <c r="U435" s="206"/>
      <c r="W435" s="324"/>
      <c r="X435" s="329"/>
      <c r="Y435" s="324"/>
      <c r="Z435" s="324"/>
      <c r="AA435" s="324"/>
      <c r="AB435" s="324"/>
      <c r="AC435" s="324"/>
      <c r="AE435" s="353"/>
      <c r="AF435" s="354"/>
      <c r="AG435" s="355"/>
      <c r="AH435" s="355"/>
      <c r="AI435" s="355"/>
      <c r="AJ435" s="356"/>
      <c r="AK435" s="355"/>
      <c r="AM435" s="86"/>
      <c r="AN435" s="86"/>
      <c r="AO435" s="380"/>
      <c r="AP435" s="380"/>
      <c r="AQ435" s="380"/>
      <c r="AR435" s="393"/>
      <c r="AS435" s="380"/>
      <c r="AT435" s="86" t="s">
        <v>308</v>
      </c>
    </row>
    <row r="436" spans="1:46" s="6" customFormat="1">
      <c r="A436" s="477" t="s">
        <v>137</v>
      </c>
      <c r="B436" s="204" t="s">
        <v>106</v>
      </c>
      <c r="C436" s="204" t="s">
        <v>14</v>
      </c>
      <c r="D436" s="204"/>
      <c r="E436" s="465">
        <v>10</v>
      </c>
      <c r="F436" s="461">
        <v>34.299999999999997</v>
      </c>
      <c r="G436" s="461">
        <v>34.6</v>
      </c>
      <c r="H436" s="462">
        <v>0.99132947976878616</v>
      </c>
      <c r="I436" s="462">
        <v>0.91320754716981134</v>
      </c>
      <c r="J436" s="473">
        <v>304400</v>
      </c>
      <c r="K436" s="467"/>
      <c r="L436" s="461">
        <v>40.333333333333336</v>
      </c>
      <c r="M436" s="461">
        <v>44.166666666666671</v>
      </c>
      <c r="O436" s="204"/>
      <c r="P436" s="169"/>
      <c r="Q436" s="205"/>
      <c r="R436" s="205"/>
      <c r="S436" s="205"/>
      <c r="T436" s="206"/>
      <c r="U436" s="206"/>
      <c r="W436" s="324"/>
      <c r="X436" s="325"/>
      <c r="Y436" s="326"/>
      <c r="Z436" s="326"/>
      <c r="AA436" s="326"/>
      <c r="AB436" s="327"/>
      <c r="AC436" s="327"/>
      <c r="AE436" s="353"/>
      <c r="AF436" s="354"/>
      <c r="AG436" s="355"/>
      <c r="AH436" s="355"/>
      <c r="AI436" s="355"/>
      <c r="AJ436" s="356"/>
      <c r="AK436" s="355"/>
      <c r="AM436" s="86"/>
      <c r="AN436" s="86"/>
      <c r="AO436" s="380"/>
      <c r="AP436" s="380"/>
      <c r="AQ436" s="380"/>
      <c r="AR436" s="393"/>
      <c r="AS436" s="380"/>
      <c r="AT436" s="86" t="s">
        <v>642</v>
      </c>
    </row>
    <row r="437" spans="1:46" s="6" customFormat="1">
      <c r="A437" s="477" t="s">
        <v>844</v>
      </c>
      <c r="B437" s="204" t="s">
        <v>28</v>
      </c>
      <c r="C437" s="204" t="s">
        <v>14</v>
      </c>
      <c r="D437" s="204" t="s">
        <v>8</v>
      </c>
      <c r="E437" s="465">
        <v>16</v>
      </c>
      <c r="F437" s="461">
        <v>30.1875</v>
      </c>
      <c r="G437" s="461">
        <v>39.5</v>
      </c>
      <c r="H437" s="462">
        <v>0.76424050632911389</v>
      </c>
      <c r="I437" s="462">
        <v>0</v>
      </c>
      <c r="J437" s="473">
        <v>267900</v>
      </c>
      <c r="K437" s="467"/>
      <c r="L437" s="461">
        <v>0</v>
      </c>
      <c r="M437" s="461">
        <v>0</v>
      </c>
      <c r="O437" s="204"/>
      <c r="P437" s="169"/>
      <c r="Q437" s="205"/>
      <c r="R437" s="205"/>
      <c r="S437" s="205"/>
      <c r="T437" s="206"/>
      <c r="U437" s="206"/>
      <c r="W437" s="324"/>
      <c r="X437" s="329"/>
      <c r="Y437" s="324"/>
      <c r="Z437" s="324"/>
      <c r="AA437" s="324"/>
      <c r="AB437" s="324"/>
      <c r="AC437" s="324"/>
      <c r="AE437" s="353"/>
      <c r="AF437" s="354"/>
      <c r="AG437" s="355"/>
      <c r="AH437" s="355"/>
      <c r="AI437" s="355"/>
      <c r="AJ437" s="356"/>
      <c r="AK437" s="355"/>
      <c r="AM437" s="86"/>
      <c r="AN437" s="86"/>
      <c r="AO437" s="380"/>
      <c r="AP437" s="380"/>
      <c r="AQ437" s="380"/>
      <c r="AR437" s="393"/>
      <c r="AS437" s="380"/>
      <c r="AT437" s="86" t="s">
        <v>309</v>
      </c>
    </row>
    <row r="438" spans="1:46" s="6" customFormat="1" ht="15.6">
      <c r="A438" s="477" t="s">
        <v>1118</v>
      </c>
      <c r="B438" s="204" t="s">
        <v>4</v>
      </c>
      <c r="C438" s="204" t="s">
        <v>8</v>
      </c>
      <c r="D438" s="204"/>
      <c r="E438" s="465">
        <v>4</v>
      </c>
      <c r="F438" s="461">
        <v>23.5</v>
      </c>
      <c r="G438" s="461">
        <v>37.25</v>
      </c>
      <c r="H438" s="462">
        <v>0.63087248322147649</v>
      </c>
      <c r="I438" s="462">
        <v>0.59649122807017541</v>
      </c>
      <c r="J438" s="473">
        <v>208600</v>
      </c>
      <c r="K438" s="466"/>
      <c r="L438" s="461">
        <v>42.5</v>
      </c>
      <c r="M438" s="461">
        <v>71.25</v>
      </c>
      <c r="O438" s="204"/>
      <c r="P438" s="169"/>
      <c r="Q438" s="205"/>
      <c r="R438" s="205"/>
      <c r="S438" s="205"/>
      <c r="T438" s="206"/>
      <c r="U438" s="206"/>
      <c r="W438" s="324"/>
      <c r="X438" s="325"/>
      <c r="Y438" s="326"/>
      <c r="Z438" s="326"/>
      <c r="AA438" s="326"/>
      <c r="AB438" s="327"/>
      <c r="AC438" s="327"/>
      <c r="AE438" s="353"/>
      <c r="AF438" s="354"/>
      <c r="AG438" s="355"/>
      <c r="AH438" s="355"/>
      <c r="AI438" s="355"/>
      <c r="AJ438" s="356"/>
      <c r="AK438" s="355"/>
      <c r="AM438" s="86"/>
      <c r="AN438" s="86"/>
      <c r="AO438" s="380"/>
      <c r="AP438" s="380"/>
      <c r="AQ438" s="380"/>
      <c r="AR438" s="393"/>
      <c r="AS438" s="380"/>
      <c r="AT438" s="86" t="s">
        <v>747</v>
      </c>
    </row>
    <row r="439" spans="1:46" s="6" customFormat="1">
      <c r="A439" s="477" t="s">
        <v>329</v>
      </c>
      <c r="B439" s="204" t="s">
        <v>24</v>
      </c>
      <c r="C439" s="204" t="s">
        <v>14</v>
      </c>
      <c r="D439" s="204"/>
      <c r="E439" s="465">
        <v>22</v>
      </c>
      <c r="F439" s="461">
        <v>39.18181818181818</v>
      </c>
      <c r="G439" s="461">
        <v>45.454545454545453</v>
      </c>
      <c r="H439" s="462">
        <v>0.86199999999999999</v>
      </c>
      <c r="I439" s="462">
        <v>1.022653721682848</v>
      </c>
      <c r="J439" s="473">
        <v>347700</v>
      </c>
      <c r="K439" s="467"/>
      <c r="L439" s="461">
        <v>45.142857142857146</v>
      </c>
      <c r="M439" s="461">
        <v>44.142857142857146</v>
      </c>
      <c r="O439" s="204"/>
      <c r="P439" s="169"/>
      <c r="Q439" s="205"/>
      <c r="R439" s="205"/>
      <c r="S439" s="205"/>
      <c r="T439" s="206"/>
      <c r="U439" s="206"/>
      <c r="W439" s="324"/>
      <c r="X439" s="325"/>
      <c r="Y439" s="326"/>
      <c r="Z439" s="326"/>
      <c r="AA439" s="326"/>
      <c r="AB439" s="327"/>
      <c r="AC439" s="327"/>
      <c r="AE439" s="353"/>
      <c r="AF439" s="354"/>
      <c r="AG439" s="355"/>
      <c r="AH439" s="355"/>
      <c r="AI439" s="355"/>
      <c r="AJ439" s="356"/>
      <c r="AK439" s="355"/>
      <c r="AM439" s="86"/>
      <c r="AN439" s="86"/>
      <c r="AO439" s="380"/>
      <c r="AP439" s="380"/>
      <c r="AQ439" s="380"/>
      <c r="AR439" s="393"/>
      <c r="AS439" s="380"/>
      <c r="AT439" s="86" t="s">
        <v>619</v>
      </c>
    </row>
    <row r="440" spans="1:46" s="6" customFormat="1" ht="18.75" customHeight="1">
      <c r="A440" s="477" t="s">
        <v>783</v>
      </c>
      <c r="B440" s="475" t="s">
        <v>31</v>
      </c>
      <c r="C440" s="204" t="s">
        <v>6</v>
      </c>
      <c r="D440" s="204"/>
      <c r="E440" s="465">
        <v>16</v>
      </c>
      <c r="F440" s="461">
        <v>42.5625</v>
      </c>
      <c r="G440" s="461">
        <v>78.0625</v>
      </c>
      <c r="H440" s="462">
        <v>0.54523618895116088</v>
      </c>
      <c r="I440" s="462">
        <v>0</v>
      </c>
      <c r="J440" s="473">
        <v>377700</v>
      </c>
      <c r="K440" s="466"/>
      <c r="L440" s="461">
        <v>0</v>
      </c>
      <c r="M440" s="461">
        <v>0</v>
      </c>
      <c r="O440" s="204"/>
      <c r="P440" s="169"/>
      <c r="Q440" s="205"/>
      <c r="R440" s="205"/>
      <c r="S440" s="205"/>
      <c r="T440" s="206"/>
      <c r="U440" s="206"/>
      <c r="W440" s="324"/>
      <c r="X440" s="329"/>
      <c r="Y440" s="324"/>
      <c r="Z440" s="324"/>
      <c r="AA440" s="324"/>
      <c r="AB440" s="324"/>
      <c r="AC440" s="324"/>
      <c r="AE440" s="353"/>
      <c r="AF440" s="354"/>
      <c r="AG440" s="355"/>
      <c r="AH440" s="355"/>
      <c r="AI440" s="355"/>
      <c r="AJ440" s="356"/>
      <c r="AK440" s="355"/>
      <c r="AM440" s="86"/>
      <c r="AN440" s="86"/>
      <c r="AO440" s="380"/>
      <c r="AP440" s="380"/>
      <c r="AQ440" s="380"/>
      <c r="AR440" s="393"/>
      <c r="AS440" s="380"/>
      <c r="AT440" s="86" t="s">
        <v>171</v>
      </c>
    </row>
    <row r="441" spans="1:46" s="6" customFormat="1" ht="18.75" customHeight="1">
      <c r="A441" s="477" t="s">
        <v>194</v>
      </c>
      <c r="B441" s="204" t="s">
        <v>657</v>
      </c>
      <c r="C441" s="204" t="s">
        <v>1045</v>
      </c>
      <c r="D441" s="204" t="s">
        <v>8</v>
      </c>
      <c r="E441" s="465">
        <v>24</v>
      </c>
      <c r="F441" s="461">
        <v>50.541666666666664</v>
      </c>
      <c r="G441" s="461">
        <v>76.25</v>
      </c>
      <c r="H441" s="462">
        <v>0.66284153005464486</v>
      </c>
      <c r="I441" s="462">
        <v>0.70149253731343286</v>
      </c>
      <c r="J441" s="473">
        <v>448600</v>
      </c>
      <c r="K441" s="467"/>
      <c r="L441" s="461">
        <v>54.833333333333336</v>
      </c>
      <c r="M441" s="461">
        <v>78.166666666666671</v>
      </c>
      <c r="O441" s="204"/>
      <c r="P441" s="169"/>
      <c r="Q441" s="205"/>
      <c r="R441" s="205"/>
      <c r="S441" s="205"/>
      <c r="T441" s="206"/>
      <c r="U441" s="206"/>
      <c r="W441" s="324"/>
      <c r="X441" s="329"/>
      <c r="Y441" s="324"/>
      <c r="Z441" s="324"/>
      <c r="AA441" s="324"/>
      <c r="AB441" s="324"/>
      <c r="AC441" s="324"/>
      <c r="AE441" s="353"/>
      <c r="AF441" s="354"/>
      <c r="AG441" s="355"/>
      <c r="AH441" s="355"/>
      <c r="AI441" s="355"/>
      <c r="AJ441" s="356"/>
      <c r="AK441" s="355"/>
      <c r="AM441" s="86"/>
      <c r="AN441" s="86"/>
      <c r="AO441" s="380"/>
      <c r="AP441" s="380"/>
      <c r="AQ441" s="380"/>
      <c r="AR441" s="393"/>
      <c r="AS441" s="380"/>
      <c r="AT441" s="86" t="s">
        <v>221</v>
      </c>
    </row>
    <row r="442" spans="1:46" s="6" customFormat="1">
      <c r="A442" s="477" t="s">
        <v>1119</v>
      </c>
      <c r="B442" s="204" t="s">
        <v>657</v>
      </c>
      <c r="C442" s="204" t="s">
        <v>14</v>
      </c>
      <c r="D442" s="204"/>
      <c r="E442" s="465"/>
      <c r="F442" s="461"/>
      <c r="G442" s="461"/>
      <c r="H442" s="462"/>
      <c r="I442" s="462"/>
      <c r="J442" s="473">
        <v>164600</v>
      </c>
      <c r="K442" s="467"/>
      <c r="L442" s="461"/>
      <c r="M442" s="461"/>
      <c r="O442" s="204"/>
      <c r="P442" s="169"/>
      <c r="Q442" s="205"/>
      <c r="R442" s="205"/>
      <c r="S442" s="205"/>
      <c r="T442" s="206"/>
      <c r="U442" s="206"/>
      <c r="W442" s="324"/>
      <c r="X442" s="329"/>
      <c r="Y442" s="324"/>
      <c r="Z442" s="324"/>
      <c r="AA442" s="324"/>
      <c r="AB442" s="324"/>
      <c r="AC442" s="324"/>
      <c r="AE442" s="353"/>
      <c r="AF442" s="354"/>
      <c r="AG442" s="355"/>
      <c r="AH442" s="355"/>
      <c r="AI442" s="355"/>
      <c r="AJ442" s="356"/>
      <c r="AK442" s="355"/>
      <c r="AM442" s="86"/>
      <c r="AN442" s="86"/>
      <c r="AO442" s="380"/>
      <c r="AP442" s="380"/>
      <c r="AQ442" s="380"/>
      <c r="AR442" s="393"/>
      <c r="AS442" s="380"/>
      <c r="AT442" s="86" t="s">
        <v>748</v>
      </c>
    </row>
    <row r="443" spans="1:46" s="6" customFormat="1">
      <c r="A443" s="477" t="s">
        <v>289</v>
      </c>
      <c r="B443" s="475" t="s">
        <v>4</v>
      </c>
      <c r="C443" s="204" t="s">
        <v>14</v>
      </c>
      <c r="D443" s="204"/>
      <c r="E443" s="465">
        <v>12</v>
      </c>
      <c r="F443" s="461">
        <v>21.833333333333332</v>
      </c>
      <c r="G443" s="461">
        <v>21.083333333333332</v>
      </c>
      <c r="H443" s="462">
        <v>1.0355731225296443</v>
      </c>
      <c r="I443" s="462">
        <v>0.98947368421052628</v>
      </c>
      <c r="J443" s="473">
        <v>193800</v>
      </c>
      <c r="K443" s="467"/>
      <c r="L443" s="461">
        <v>28.2</v>
      </c>
      <c r="M443" s="461">
        <v>28.5</v>
      </c>
      <c r="O443" s="204"/>
      <c r="P443" s="169"/>
      <c r="Q443" s="205"/>
      <c r="R443" s="205"/>
      <c r="S443" s="205"/>
      <c r="T443" s="206"/>
      <c r="U443" s="206"/>
      <c r="W443" s="324"/>
      <c r="X443" s="329"/>
      <c r="Y443" s="324"/>
      <c r="Z443" s="324"/>
      <c r="AA443" s="324"/>
      <c r="AB443" s="324"/>
      <c r="AC443" s="324"/>
      <c r="AE443" s="353"/>
      <c r="AF443" s="354"/>
      <c r="AG443" s="355"/>
      <c r="AH443" s="355"/>
      <c r="AI443" s="355"/>
      <c r="AJ443" s="356"/>
      <c r="AK443" s="355"/>
      <c r="AM443" s="86"/>
      <c r="AN443" s="86"/>
      <c r="AO443" s="380"/>
      <c r="AP443" s="380"/>
      <c r="AQ443" s="380"/>
      <c r="AR443" s="393"/>
      <c r="AS443" s="380"/>
      <c r="AT443" s="86" t="s">
        <v>386</v>
      </c>
    </row>
    <row r="444" spans="1:46" s="6" customFormat="1">
      <c r="A444" s="477" t="s">
        <v>845</v>
      </c>
      <c r="B444" s="204" t="s">
        <v>82</v>
      </c>
      <c r="C444" s="204" t="s">
        <v>8</v>
      </c>
      <c r="D444" s="204" t="s">
        <v>6</v>
      </c>
      <c r="E444" s="465">
        <v>21</v>
      </c>
      <c r="F444" s="461">
        <v>35.38095238095238</v>
      </c>
      <c r="G444" s="461">
        <v>78.333333333333329</v>
      </c>
      <c r="H444" s="462">
        <v>0.45167173252279635</v>
      </c>
      <c r="I444" s="462">
        <v>0.53448275862068961</v>
      </c>
      <c r="J444" s="473">
        <v>314000</v>
      </c>
      <c r="K444" s="467"/>
      <c r="L444" s="461">
        <v>41.941176470588232</v>
      </c>
      <c r="M444" s="461">
        <v>78.470588235294116</v>
      </c>
      <c r="O444" s="204"/>
      <c r="P444" s="169"/>
      <c r="Q444" s="205"/>
      <c r="R444" s="205"/>
      <c r="S444" s="205"/>
      <c r="T444" s="206"/>
      <c r="U444" s="206"/>
      <c r="W444" s="324"/>
      <c r="X444" s="325"/>
      <c r="Y444" s="326"/>
      <c r="Z444" s="326"/>
      <c r="AA444" s="326"/>
      <c r="AB444" s="327"/>
      <c r="AC444" s="327"/>
      <c r="AE444" s="353"/>
      <c r="AF444" s="354"/>
      <c r="AG444" s="355"/>
      <c r="AH444" s="355"/>
      <c r="AI444" s="355"/>
      <c r="AJ444" s="356"/>
      <c r="AK444" s="355"/>
      <c r="AM444" s="86"/>
      <c r="AN444" s="86"/>
      <c r="AO444" s="380"/>
      <c r="AP444" s="380"/>
      <c r="AQ444" s="380"/>
      <c r="AR444" s="393"/>
      <c r="AS444" s="380"/>
      <c r="AT444" s="86" t="s">
        <v>49</v>
      </c>
    </row>
    <row r="445" spans="1:46" s="6" customFormat="1">
      <c r="A445" s="477" t="s">
        <v>846</v>
      </c>
      <c r="B445" s="204" t="s">
        <v>657</v>
      </c>
      <c r="C445" s="204" t="s">
        <v>8</v>
      </c>
      <c r="D445" s="204" t="s">
        <v>6</v>
      </c>
      <c r="E445" s="465">
        <v>8</v>
      </c>
      <c r="F445" s="461">
        <v>32.5</v>
      </c>
      <c r="G445" s="461">
        <v>69.75</v>
      </c>
      <c r="H445" s="462">
        <v>0.46594982078853048</v>
      </c>
      <c r="I445" s="462">
        <v>0.65217391304347827</v>
      </c>
      <c r="J445" s="473">
        <v>288400</v>
      </c>
      <c r="K445" s="467"/>
      <c r="L445" s="461">
        <v>30</v>
      </c>
      <c r="M445" s="461">
        <v>46</v>
      </c>
      <c r="O445" s="204"/>
      <c r="P445" s="169"/>
      <c r="Q445" s="205"/>
      <c r="R445" s="205"/>
      <c r="S445" s="205"/>
      <c r="T445" s="206"/>
      <c r="U445" s="206"/>
      <c r="W445" s="324"/>
      <c r="X445" s="329"/>
      <c r="Y445" s="324"/>
      <c r="Z445" s="324"/>
      <c r="AA445" s="324"/>
      <c r="AB445" s="324"/>
      <c r="AC445" s="324"/>
      <c r="AE445" s="353"/>
      <c r="AF445" s="354"/>
      <c r="AG445" s="355"/>
      <c r="AH445" s="355"/>
      <c r="AI445" s="355"/>
      <c r="AJ445" s="356"/>
      <c r="AK445" s="355"/>
      <c r="AM445" s="86"/>
      <c r="AN445" s="86"/>
      <c r="AO445" s="380"/>
      <c r="AP445" s="380"/>
      <c r="AQ445" s="380"/>
      <c r="AR445" s="393"/>
      <c r="AS445" s="380"/>
      <c r="AT445" s="86" t="s">
        <v>259</v>
      </c>
    </row>
    <row r="446" spans="1:46" s="6" customFormat="1" ht="15.6">
      <c r="A446" s="477" t="s">
        <v>76</v>
      </c>
      <c r="B446" s="204" t="s">
        <v>104</v>
      </c>
      <c r="C446" s="204" t="s">
        <v>14</v>
      </c>
      <c r="D446" s="204"/>
      <c r="E446" s="465">
        <v>24</v>
      </c>
      <c r="F446" s="461">
        <v>49.708333333333336</v>
      </c>
      <c r="G446" s="461">
        <v>45.5</v>
      </c>
      <c r="H446" s="462">
        <v>1.0924908424908424</v>
      </c>
      <c r="I446" s="462">
        <v>1.126232741617357</v>
      </c>
      <c r="J446" s="473">
        <v>441200</v>
      </c>
      <c r="K446" s="466"/>
      <c r="L446" s="461">
        <v>51.909090909090907</v>
      </c>
      <c r="M446" s="461">
        <v>46.090909090909086</v>
      </c>
      <c r="O446" s="204"/>
      <c r="P446" s="169"/>
      <c r="Q446" s="205"/>
      <c r="R446" s="205"/>
      <c r="S446" s="205"/>
      <c r="T446" s="206"/>
      <c r="U446" s="206"/>
      <c r="W446" s="324"/>
      <c r="X446" s="329"/>
      <c r="Y446" s="324"/>
      <c r="Z446" s="324"/>
      <c r="AA446" s="324"/>
      <c r="AB446" s="324"/>
      <c r="AC446" s="324"/>
      <c r="AE446" s="353"/>
      <c r="AF446" s="354"/>
      <c r="AG446" s="355"/>
      <c r="AH446" s="355"/>
      <c r="AI446" s="355"/>
      <c r="AJ446" s="356"/>
      <c r="AK446" s="355"/>
      <c r="AM446" s="86"/>
      <c r="AN446" s="86"/>
      <c r="AO446" s="380"/>
      <c r="AP446" s="380"/>
      <c r="AQ446" s="380"/>
      <c r="AR446" s="393"/>
      <c r="AS446" s="380"/>
      <c r="AT446" s="86" t="s">
        <v>522</v>
      </c>
    </row>
    <row r="447" spans="1:46" s="6" customFormat="1" ht="15.6">
      <c r="A447" s="477" t="s">
        <v>81</v>
      </c>
      <c r="B447" s="204" t="s">
        <v>566</v>
      </c>
      <c r="C447" s="204" t="s">
        <v>8</v>
      </c>
      <c r="D447" s="204" t="s">
        <v>14</v>
      </c>
      <c r="E447" s="465">
        <v>1</v>
      </c>
      <c r="F447" s="461">
        <v>11</v>
      </c>
      <c r="G447" s="461">
        <v>13</v>
      </c>
      <c r="H447" s="462">
        <v>0.84615384615384615</v>
      </c>
      <c r="I447" s="462">
        <v>0</v>
      </c>
      <c r="J447" s="473">
        <v>177300</v>
      </c>
      <c r="K447" s="466"/>
      <c r="L447" s="461">
        <v>0</v>
      </c>
      <c r="M447" s="461" t="s">
        <v>693</v>
      </c>
      <c r="O447" s="204"/>
      <c r="P447" s="169"/>
      <c r="Q447" s="205"/>
      <c r="R447" s="205"/>
      <c r="S447" s="205"/>
      <c r="T447" s="206"/>
      <c r="U447" s="206"/>
      <c r="W447" s="324"/>
      <c r="X447" s="329"/>
      <c r="Y447" s="324"/>
      <c r="Z447" s="324"/>
      <c r="AA447" s="324"/>
      <c r="AB447" s="324"/>
      <c r="AC447" s="324"/>
      <c r="AE447" s="353"/>
      <c r="AF447" s="354"/>
      <c r="AG447" s="355"/>
      <c r="AH447" s="355"/>
      <c r="AI447" s="355"/>
      <c r="AJ447" s="356"/>
      <c r="AK447" s="355"/>
      <c r="AM447" s="86"/>
      <c r="AN447" s="86"/>
      <c r="AO447" s="380"/>
      <c r="AP447" s="380"/>
      <c r="AQ447" s="380"/>
      <c r="AR447" s="393"/>
      <c r="AS447" s="380"/>
      <c r="AT447" s="86" t="s">
        <v>137</v>
      </c>
    </row>
    <row r="448" spans="1:46" s="6" customFormat="1">
      <c r="A448" s="477" t="s">
        <v>154</v>
      </c>
      <c r="B448" s="204" t="s">
        <v>22</v>
      </c>
      <c r="C448" s="204" t="s">
        <v>8</v>
      </c>
      <c r="D448" s="204" t="s">
        <v>14</v>
      </c>
      <c r="E448" s="465">
        <v>22</v>
      </c>
      <c r="F448" s="461">
        <v>47.5</v>
      </c>
      <c r="G448" s="461">
        <v>53.81818181818182</v>
      </c>
      <c r="H448" s="462">
        <v>0.88260135135135132</v>
      </c>
      <c r="I448" s="462">
        <v>1.0301624129930393</v>
      </c>
      <c r="J448" s="473">
        <v>421600</v>
      </c>
      <c r="K448" s="467"/>
      <c r="L448" s="461">
        <v>40.363636363636367</v>
      </c>
      <c r="M448" s="461">
        <v>39.181818181818187</v>
      </c>
      <c r="O448" s="204"/>
      <c r="P448" s="169"/>
      <c r="Q448" s="205"/>
      <c r="R448" s="205"/>
      <c r="S448" s="205"/>
      <c r="T448" s="206"/>
      <c r="U448" s="206"/>
      <c r="W448" s="324"/>
      <c r="X448" s="329"/>
      <c r="Y448" s="324"/>
      <c r="Z448" s="324"/>
      <c r="AA448" s="324"/>
      <c r="AB448" s="324"/>
      <c r="AC448" s="324"/>
      <c r="AE448" s="353"/>
      <c r="AF448" s="354"/>
      <c r="AG448" s="355"/>
      <c r="AH448" s="355"/>
      <c r="AI448" s="355"/>
      <c r="AJ448" s="356"/>
      <c r="AK448" s="355"/>
      <c r="AM448" s="86"/>
      <c r="AN448" s="86"/>
      <c r="AO448" s="380"/>
      <c r="AP448" s="380"/>
      <c r="AQ448" s="380"/>
      <c r="AR448" s="393"/>
      <c r="AS448" s="380"/>
      <c r="AT448" s="86" t="s">
        <v>844</v>
      </c>
    </row>
    <row r="449" spans="1:46" s="6" customFormat="1">
      <c r="A449" s="468" t="s">
        <v>1120</v>
      </c>
      <c r="B449" s="204" t="s">
        <v>106</v>
      </c>
      <c r="C449" s="204" t="s">
        <v>8</v>
      </c>
      <c r="D449" s="204"/>
      <c r="E449" s="465"/>
      <c r="F449" s="461"/>
      <c r="G449" s="461"/>
      <c r="H449" s="462"/>
      <c r="I449" s="462"/>
      <c r="J449" s="473">
        <v>164600</v>
      </c>
      <c r="K449" s="467"/>
      <c r="L449" s="461"/>
      <c r="M449" s="461"/>
      <c r="O449" s="204"/>
      <c r="P449" s="169"/>
      <c r="Q449" s="205"/>
      <c r="R449" s="205"/>
      <c r="S449" s="205"/>
      <c r="T449" s="206"/>
      <c r="U449" s="206"/>
      <c r="W449" s="324"/>
      <c r="X449" s="325"/>
      <c r="Y449" s="326"/>
      <c r="Z449" s="326"/>
      <c r="AA449" s="326"/>
      <c r="AB449" s="327"/>
      <c r="AC449" s="327"/>
      <c r="AE449" s="353"/>
      <c r="AF449" s="354"/>
      <c r="AG449" s="355"/>
      <c r="AH449" s="355"/>
      <c r="AI449" s="355"/>
      <c r="AJ449" s="356"/>
      <c r="AK449" s="355"/>
      <c r="AM449" s="86"/>
      <c r="AN449" s="86"/>
      <c r="AO449" s="380"/>
      <c r="AP449" s="380"/>
      <c r="AQ449" s="380"/>
      <c r="AR449" s="393"/>
      <c r="AS449" s="380"/>
      <c r="AT449" s="86" t="s">
        <v>749</v>
      </c>
    </row>
    <row r="450" spans="1:46" s="6" customFormat="1">
      <c r="A450" s="477" t="s">
        <v>803</v>
      </c>
      <c r="B450" s="475" t="s">
        <v>657</v>
      </c>
      <c r="C450" s="204" t="s">
        <v>14</v>
      </c>
      <c r="D450" s="204"/>
      <c r="E450" s="177">
        <v>0</v>
      </c>
      <c r="F450" s="461">
        <v>0</v>
      </c>
      <c r="G450" s="461"/>
      <c r="H450" s="462">
        <v>0</v>
      </c>
      <c r="I450" s="462">
        <v>0</v>
      </c>
      <c r="J450" s="473">
        <v>164600</v>
      </c>
      <c r="K450" s="467"/>
      <c r="L450" s="461">
        <v>0</v>
      </c>
      <c r="M450" s="461">
        <v>0</v>
      </c>
      <c r="O450" s="204"/>
      <c r="P450" s="169"/>
      <c r="Q450" s="205"/>
      <c r="R450" s="205"/>
      <c r="S450" s="205"/>
      <c r="T450" s="206"/>
      <c r="U450" s="206"/>
      <c r="W450" s="324"/>
      <c r="X450" s="329"/>
      <c r="Y450" s="324"/>
      <c r="Z450" s="324"/>
      <c r="AA450" s="324"/>
      <c r="AB450" s="324"/>
      <c r="AC450" s="324"/>
      <c r="AE450" s="353"/>
      <c r="AF450" s="354"/>
      <c r="AG450" s="355"/>
      <c r="AH450" s="355"/>
      <c r="AI450" s="355"/>
      <c r="AJ450" s="356"/>
      <c r="AK450" s="355"/>
      <c r="AM450" s="86"/>
      <c r="AN450" s="86"/>
      <c r="AO450" s="380"/>
      <c r="AP450" s="380"/>
      <c r="AQ450" s="380"/>
      <c r="AR450" s="393"/>
      <c r="AS450" s="380"/>
      <c r="AT450" s="86" t="s">
        <v>329</v>
      </c>
    </row>
    <row r="451" spans="1:46" s="6" customFormat="1">
      <c r="A451" s="477" t="s">
        <v>262</v>
      </c>
      <c r="B451" s="204" t="s">
        <v>566</v>
      </c>
      <c r="C451" s="204" t="s">
        <v>6</v>
      </c>
      <c r="D451" s="204"/>
      <c r="E451" s="465">
        <v>12</v>
      </c>
      <c r="F451" s="461">
        <v>50.25</v>
      </c>
      <c r="G451" s="461">
        <v>78.25</v>
      </c>
      <c r="H451" s="462">
        <v>0.64217252396166136</v>
      </c>
      <c r="I451" s="462">
        <v>0.56837606837606836</v>
      </c>
      <c r="J451" s="473">
        <v>446000</v>
      </c>
      <c r="K451" s="467"/>
      <c r="L451" s="461">
        <v>44.333333333333336</v>
      </c>
      <c r="M451" s="461">
        <v>78</v>
      </c>
      <c r="O451" s="204"/>
      <c r="P451" s="169"/>
      <c r="Q451" s="205"/>
      <c r="R451" s="205"/>
      <c r="S451" s="205"/>
      <c r="T451" s="206"/>
      <c r="U451" s="206"/>
      <c r="W451" s="324"/>
      <c r="X451" s="329"/>
      <c r="Y451" s="324"/>
      <c r="Z451" s="324"/>
      <c r="AA451" s="324"/>
      <c r="AB451" s="324"/>
      <c r="AC451" s="324"/>
      <c r="AE451" s="353"/>
      <c r="AF451" s="354"/>
      <c r="AG451" s="355"/>
      <c r="AH451" s="355"/>
      <c r="AI451" s="355"/>
      <c r="AJ451" s="356"/>
      <c r="AK451" s="355"/>
      <c r="AM451" s="86"/>
      <c r="AN451" s="86"/>
      <c r="AO451" s="380"/>
      <c r="AP451" s="380"/>
      <c r="AQ451" s="380"/>
      <c r="AR451" s="393"/>
      <c r="AS451" s="380"/>
      <c r="AT451" s="86" t="s">
        <v>783</v>
      </c>
    </row>
    <row r="452" spans="1:46" s="6" customFormat="1">
      <c r="A452" s="477" t="s">
        <v>1121</v>
      </c>
      <c r="B452" s="204" t="s">
        <v>107</v>
      </c>
      <c r="C452" s="204" t="s">
        <v>8</v>
      </c>
      <c r="D452" s="204"/>
      <c r="E452" s="465">
        <v>15</v>
      </c>
      <c r="F452" s="461">
        <v>47.666666666666664</v>
      </c>
      <c r="G452" s="461">
        <v>43.866666666666667</v>
      </c>
      <c r="H452" s="462">
        <v>1.0866261398176291</v>
      </c>
      <c r="I452" s="462">
        <v>0.96485061511423553</v>
      </c>
      <c r="J452" s="473">
        <v>423000</v>
      </c>
      <c r="K452" s="467"/>
      <c r="L452" s="461">
        <v>54.9</v>
      </c>
      <c r="M452" s="461">
        <v>56.9</v>
      </c>
      <c r="O452" s="204"/>
      <c r="P452" s="169"/>
      <c r="Q452" s="205"/>
      <c r="R452" s="205"/>
      <c r="S452" s="205"/>
      <c r="T452" s="206"/>
      <c r="U452" s="206"/>
      <c r="W452" s="324"/>
      <c r="X452" s="329"/>
      <c r="Y452" s="324"/>
      <c r="Z452" s="324"/>
      <c r="AA452" s="324"/>
      <c r="AB452" s="324"/>
      <c r="AC452" s="324"/>
      <c r="AE452" s="353"/>
      <c r="AF452" s="354"/>
      <c r="AG452" s="355"/>
      <c r="AH452" s="355"/>
      <c r="AI452" s="355"/>
      <c r="AJ452" s="356"/>
      <c r="AK452" s="355"/>
      <c r="AM452" s="86"/>
      <c r="AN452" s="86"/>
      <c r="AO452" s="380"/>
      <c r="AP452" s="380"/>
      <c r="AQ452" s="380"/>
      <c r="AR452" s="393"/>
      <c r="AS452" s="380"/>
      <c r="AT452" s="86" t="s">
        <v>194</v>
      </c>
    </row>
    <row r="453" spans="1:46" s="6" customFormat="1">
      <c r="A453" s="468" t="s">
        <v>1122</v>
      </c>
      <c r="B453" s="204" t="s">
        <v>53</v>
      </c>
      <c r="C453" s="204" t="s">
        <v>3</v>
      </c>
      <c r="D453" s="204"/>
      <c r="E453" s="465"/>
      <c r="F453" s="461"/>
      <c r="G453" s="461"/>
      <c r="H453" s="462"/>
      <c r="I453" s="462"/>
      <c r="J453" s="473">
        <v>164600</v>
      </c>
      <c r="K453" s="467"/>
      <c r="L453" s="461"/>
      <c r="M453" s="461"/>
      <c r="O453" s="204"/>
      <c r="P453" s="169"/>
      <c r="Q453" s="205"/>
      <c r="R453" s="205"/>
      <c r="S453" s="205"/>
      <c r="T453" s="206"/>
      <c r="U453" s="206"/>
      <c r="W453" s="324"/>
      <c r="X453" s="329"/>
      <c r="Y453" s="324"/>
      <c r="Z453" s="324"/>
      <c r="AA453" s="324"/>
      <c r="AB453" s="324"/>
      <c r="AC453" s="324"/>
      <c r="AE453" s="353"/>
      <c r="AF453" s="354"/>
      <c r="AG453" s="355"/>
      <c r="AH453" s="355"/>
      <c r="AI453" s="355"/>
      <c r="AJ453" s="356"/>
      <c r="AK453" s="355"/>
      <c r="AM453" s="86"/>
      <c r="AN453" s="86"/>
      <c r="AO453" s="380"/>
      <c r="AP453" s="380"/>
      <c r="AQ453" s="380"/>
      <c r="AR453" s="393"/>
      <c r="AS453" s="380"/>
      <c r="AT453" s="86" t="s">
        <v>289</v>
      </c>
    </row>
    <row r="454" spans="1:46" s="6" customFormat="1" ht="15.6">
      <c r="A454" s="477" t="s">
        <v>77</v>
      </c>
      <c r="B454" s="204" t="s">
        <v>53</v>
      </c>
      <c r="C454" s="204" t="s">
        <v>8</v>
      </c>
      <c r="D454" s="204"/>
      <c r="E454" s="465">
        <v>22</v>
      </c>
      <c r="F454" s="461">
        <v>75.318181818181813</v>
      </c>
      <c r="G454" s="461">
        <v>62.636363636363633</v>
      </c>
      <c r="H454" s="462">
        <v>1.2024673439767779</v>
      </c>
      <c r="I454" s="462">
        <v>1.2540322580645162</v>
      </c>
      <c r="J454" s="473">
        <v>668400</v>
      </c>
      <c r="K454" s="466"/>
      <c r="L454" s="461">
        <v>64.791666666666671</v>
      </c>
      <c r="M454" s="461">
        <v>51.666666666666664</v>
      </c>
      <c r="O454" s="204"/>
      <c r="P454" s="169"/>
      <c r="Q454" s="205"/>
      <c r="R454" s="205"/>
      <c r="S454" s="205"/>
      <c r="T454" s="206"/>
      <c r="U454" s="206"/>
      <c r="W454" s="324"/>
      <c r="X454" s="329"/>
      <c r="Y454" s="324"/>
      <c r="Z454" s="324"/>
      <c r="AA454" s="324"/>
      <c r="AB454" s="324"/>
      <c r="AC454" s="324"/>
      <c r="AE454" s="353"/>
      <c r="AF454" s="354"/>
      <c r="AG454" s="355"/>
      <c r="AH454" s="355"/>
      <c r="AI454" s="355"/>
      <c r="AJ454" s="356"/>
      <c r="AK454" s="355"/>
      <c r="AM454" s="86"/>
      <c r="AN454" s="86"/>
      <c r="AO454" s="380"/>
      <c r="AP454" s="380"/>
      <c r="AQ454" s="380"/>
      <c r="AR454" s="393"/>
      <c r="AS454" s="380"/>
      <c r="AT454" s="86" t="s">
        <v>845</v>
      </c>
    </row>
    <row r="455" spans="1:46" s="6" customFormat="1">
      <c r="A455" s="477" t="s">
        <v>330</v>
      </c>
      <c r="B455" s="204" t="s">
        <v>566</v>
      </c>
      <c r="C455" s="204" t="s">
        <v>14</v>
      </c>
      <c r="D455" s="204"/>
      <c r="E455" s="465">
        <v>21</v>
      </c>
      <c r="F455" s="461">
        <v>65</v>
      </c>
      <c r="G455" s="461">
        <v>52</v>
      </c>
      <c r="H455" s="462">
        <v>1.25</v>
      </c>
      <c r="I455" s="462">
        <v>0.94268009295120059</v>
      </c>
      <c r="J455" s="473">
        <v>576900</v>
      </c>
      <c r="K455" s="467"/>
      <c r="L455" s="461">
        <v>60.85</v>
      </c>
      <c r="M455" s="461">
        <v>64.55</v>
      </c>
      <c r="O455" s="204"/>
      <c r="P455" s="169"/>
      <c r="Q455" s="205"/>
      <c r="R455" s="205"/>
      <c r="S455" s="205"/>
      <c r="T455" s="206"/>
      <c r="U455" s="206"/>
      <c r="W455" s="324"/>
      <c r="X455" s="329"/>
      <c r="Y455" s="324"/>
      <c r="Z455" s="324"/>
      <c r="AA455" s="324"/>
      <c r="AB455" s="324"/>
      <c r="AC455" s="324"/>
      <c r="AE455" s="353"/>
      <c r="AF455" s="354"/>
      <c r="AG455" s="355"/>
      <c r="AH455" s="355"/>
      <c r="AI455" s="355"/>
      <c r="AJ455" s="356"/>
      <c r="AK455" s="355"/>
      <c r="AM455" s="86"/>
      <c r="AN455" s="86"/>
      <c r="AO455" s="380"/>
      <c r="AP455" s="380"/>
      <c r="AQ455" s="380"/>
      <c r="AR455" s="393"/>
      <c r="AS455" s="380"/>
      <c r="AT455" s="86" t="s">
        <v>846</v>
      </c>
    </row>
    <row r="456" spans="1:46" s="6" customFormat="1" ht="15.6">
      <c r="A456" s="477" t="s">
        <v>19</v>
      </c>
      <c r="B456" s="204" t="s">
        <v>106</v>
      </c>
      <c r="C456" s="204" t="s">
        <v>37</v>
      </c>
      <c r="D456" s="204"/>
      <c r="E456" s="465">
        <v>24</v>
      </c>
      <c r="F456" s="461">
        <v>53.125</v>
      </c>
      <c r="G456" s="461">
        <v>78.166666666666671</v>
      </c>
      <c r="H456" s="462">
        <v>0.67963752665245203</v>
      </c>
      <c r="I456" s="462">
        <v>0.64358208955223883</v>
      </c>
      <c r="J456" s="473">
        <v>471500</v>
      </c>
      <c r="K456" s="466"/>
      <c r="L456" s="461">
        <v>51.333333333333336</v>
      </c>
      <c r="M456" s="461">
        <v>79.761904761904759</v>
      </c>
      <c r="O456" s="204"/>
      <c r="P456" s="169"/>
      <c r="Q456" s="205"/>
      <c r="R456" s="205"/>
      <c r="S456" s="205"/>
      <c r="T456" s="206"/>
      <c r="U456" s="206"/>
      <c r="W456" s="324"/>
      <c r="X456" s="329"/>
      <c r="Y456" s="324"/>
      <c r="Z456" s="324"/>
      <c r="AA456" s="324"/>
      <c r="AB456" s="324"/>
      <c r="AC456" s="324"/>
      <c r="AE456" s="353"/>
      <c r="AF456" s="354"/>
      <c r="AG456" s="355"/>
      <c r="AH456" s="355"/>
      <c r="AI456" s="355"/>
      <c r="AJ456" s="356"/>
      <c r="AK456" s="355"/>
      <c r="AM456" s="86"/>
      <c r="AN456" s="86"/>
      <c r="AO456" s="380"/>
      <c r="AP456" s="380"/>
      <c r="AQ456" s="380"/>
      <c r="AR456" s="393"/>
      <c r="AS456" s="380"/>
      <c r="AT456" s="86" t="s">
        <v>76</v>
      </c>
    </row>
    <row r="457" spans="1:46" s="6" customFormat="1" ht="15.6">
      <c r="A457" s="477" t="s">
        <v>173</v>
      </c>
      <c r="B457" s="204" t="s">
        <v>24</v>
      </c>
      <c r="C457" s="204" t="s">
        <v>8</v>
      </c>
      <c r="D457" s="204" t="s">
        <v>397</v>
      </c>
      <c r="E457" s="465">
        <v>21</v>
      </c>
      <c r="F457" s="461">
        <v>54.38095238095238</v>
      </c>
      <c r="G457" s="461">
        <v>72.095238095238102</v>
      </c>
      <c r="H457" s="462">
        <v>0.7542932628797886</v>
      </c>
      <c r="I457" s="462">
        <v>0.73402255639097747</v>
      </c>
      <c r="J457" s="473">
        <v>482600</v>
      </c>
      <c r="K457" s="466"/>
      <c r="L457" s="461">
        <v>45.941176470588232</v>
      </c>
      <c r="M457" s="461">
        <v>62.588235294117638</v>
      </c>
      <c r="O457" s="204"/>
      <c r="P457" s="169"/>
      <c r="Q457" s="205"/>
      <c r="R457" s="205"/>
      <c r="S457" s="205"/>
      <c r="T457" s="206"/>
      <c r="U457" s="206"/>
      <c r="W457" s="324"/>
      <c r="X457" s="325"/>
      <c r="Y457" s="326"/>
      <c r="Z457" s="326"/>
      <c r="AA457" s="326"/>
      <c r="AB457" s="327"/>
      <c r="AC457" s="327"/>
      <c r="AE457" s="353"/>
      <c r="AF457" s="354"/>
      <c r="AG457" s="355"/>
      <c r="AH457" s="355"/>
      <c r="AI457" s="355"/>
      <c r="AJ457" s="356"/>
      <c r="AK457" s="355"/>
      <c r="AM457" s="86"/>
      <c r="AN457" s="86"/>
      <c r="AO457" s="380"/>
      <c r="AP457" s="380"/>
      <c r="AQ457" s="380"/>
      <c r="AR457" s="393"/>
      <c r="AS457" s="380"/>
      <c r="AT457" s="86" t="s">
        <v>81</v>
      </c>
    </row>
    <row r="458" spans="1:46" s="6" customFormat="1" ht="15.6">
      <c r="A458" s="477" t="s">
        <v>331</v>
      </c>
      <c r="B458" s="204" t="s">
        <v>107</v>
      </c>
      <c r="C458" s="204" t="s">
        <v>3</v>
      </c>
      <c r="D458" s="204"/>
      <c r="E458" s="465">
        <v>21</v>
      </c>
      <c r="F458" s="461">
        <v>67.571428571428569</v>
      </c>
      <c r="G458" s="461">
        <v>77.285714285714292</v>
      </c>
      <c r="H458" s="462">
        <v>0.87430683918669128</v>
      </c>
      <c r="I458" s="462">
        <v>0.91653786707882534</v>
      </c>
      <c r="J458" s="473">
        <v>599700</v>
      </c>
      <c r="K458" s="466"/>
      <c r="L458" s="461">
        <v>69.764705882352942</v>
      </c>
      <c r="M458" s="461">
        <v>76.117647058823536</v>
      </c>
      <c r="O458" s="204"/>
      <c r="P458" s="169"/>
      <c r="Q458" s="205"/>
      <c r="R458" s="205"/>
      <c r="S458" s="205"/>
      <c r="T458" s="206"/>
      <c r="U458" s="206"/>
      <c r="W458" s="324"/>
      <c r="X458" s="329"/>
      <c r="Y458" s="324"/>
      <c r="Z458" s="324"/>
      <c r="AA458" s="324"/>
      <c r="AB458" s="324"/>
      <c r="AC458" s="324"/>
      <c r="AE458" s="353"/>
      <c r="AF458" s="354"/>
      <c r="AG458" s="355"/>
      <c r="AH458" s="355"/>
      <c r="AI458" s="355"/>
      <c r="AJ458" s="356"/>
      <c r="AK458" s="355"/>
      <c r="AM458" s="86"/>
      <c r="AN458" s="86"/>
      <c r="AO458" s="380"/>
      <c r="AP458" s="380"/>
      <c r="AQ458" s="380"/>
      <c r="AR458" s="393"/>
      <c r="AS458" s="380"/>
      <c r="AT458" s="86" t="s">
        <v>154</v>
      </c>
    </row>
    <row r="459" spans="1:46" s="6" customFormat="1" ht="15.6">
      <c r="A459" s="477" t="s">
        <v>129</v>
      </c>
      <c r="B459" s="204" t="s">
        <v>82</v>
      </c>
      <c r="C459" s="204" t="s">
        <v>8</v>
      </c>
      <c r="D459" s="204" t="s">
        <v>14</v>
      </c>
      <c r="E459" s="465">
        <v>6</v>
      </c>
      <c r="F459" s="461">
        <v>32.5</v>
      </c>
      <c r="G459" s="461">
        <v>28.833333333333332</v>
      </c>
      <c r="H459" s="462">
        <v>1.1271676300578035</v>
      </c>
      <c r="I459" s="462">
        <v>0.97028571428571431</v>
      </c>
      <c r="J459" s="473">
        <v>259600</v>
      </c>
      <c r="K459" s="466"/>
      <c r="L459" s="461">
        <v>36.913043478260867</v>
      </c>
      <c r="M459" s="461">
        <v>38.043478260869563</v>
      </c>
      <c r="O459" s="204"/>
      <c r="P459" s="169"/>
      <c r="Q459" s="205"/>
      <c r="R459" s="205"/>
      <c r="S459" s="205"/>
      <c r="T459" s="206"/>
      <c r="U459" s="206"/>
      <c r="W459" s="324"/>
      <c r="X459" s="325"/>
      <c r="Y459" s="326"/>
      <c r="Z459" s="326"/>
      <c r="AA459" s="326"/>
      <c r="AB459" s="327"/>
      <c r="AC459" s="327"/>
      <c r="AE459" s="353"/>
      <c r="AF459" s="354"/>
      <c r="AG459" s="355"/>
      <c r="AH459" s="355"/>
      <c r="AI459" s="355"/>
      <c r="AJ459" s="356"/>
      <c r="AK459" s="355"/>
      <c r="AM459" s="86"/>
      <c r="AN459" s="86"/>
      <c r="AO459" s="380"/>
      <c r="AP459" s="380"/>
      <c r="AQ459" s="380"/>
      <c r="AR459" s="393"/>
      <c r="AS459" s="380"/>
      <c r="AT459" s="86" t="s">
        <v>803</v>
      </c>
    </row>
    <row r="460" spans="1:46" s="6" customFormat="1">
      <c r="A460" s="477" t="s">
        <v>752</v>
      </c>
      <c r="B460" s="204" t="s">
        <v>107</v>
      </c>
      <c r="C460" s="204" t="s">
        <v>14</v>
      </c>
      <c r="D460" s="204" t="s">
        <v>8</v>
      </c>
      <c r="E460" s="465">
        <v>22</v>
      </c>
      <c r="F460" s="461">
        <v>30.545454545454547</v>
      </c>
      <c r="G460" s="461">
        <v>32</v>
      </c>
      <c r="H460" s="462">
        <v>0.95454545454545459</v>
      </c>
      <c r="I460" s="462">
        <v>0</v>
      </c>
      <c r="J460" s="473">
        <v>271100</v>
      </c>
      <c r="K460" s="467"/>
      <c r="L460" s="461">
        <v>0</v>
      </c>
      <c r="M460" s="461" t="s">
        <v>693</v>
      </c>
      <c r="O460" s="204"/>
      <c r="P460" s="169"/>
      <c r="Q460" s="205"/>
      <c r="R460" s="205"/>
      <c r="S460" s="205"/>
      <c r="T460" s="206"/>
      <c r="U460" s="206"/>
      <c r="W460" s="324"/>
      <c r="X460" s="329"/>
      <c r="Y460" s="324"/>
      <c r="Z460" s="324"/>
      <c r="AA460" s="324"/>
      <c r="AB460" s="324"/>
      <c r="AC460" s="324"/>
      <c r="AE460" s="353"/>
      <c r="AF460" s="354"/>
      <c r="AG460" s="355"/>
      <c r="AH460" s="355"/>
      <c r="AI460" s="355"/>
      <c r="AJ460" s="356"/>
      <c r="AK460" s="355"/>
      <c r="AM460" s="86"/>
      <c r="AN460" s="86"/>
      <c r="AO460" s="380"/>
      <c r="AP460" s="380"/>
      <c r="AQ460" s="380"/>
      <c r="AR460" s="393"/>
      <c r="AS460" s="380"/>
      <c r="AT460" s="86" t="s">
        <v>262</v>
      </c>
    </row>
    <row r="461" spans="1:46" s="6" customFormat="1">
      <c r="A461" s="477" t="s">
        <v>753</v>
      </c>
      <c r="B461" s="204" t="s">
        <v>105</v>
      </c>
      <c r="C461" s="204" t="s">
        <v>397</v>
      </c>
      <c r="D461" s="204"/>
      <c r="E461" s="465">
        <v>4</v>
      </c>
      <c r="F461" s="461">
        <v>36.25</v>
      </c>
      <c r="G461" s="461">
        <v>42.25</v>
      </c>
      <c r="H461" s="462">
        <v>0.85798816568047342</v>
      </c>
      <c r="I461" s="462">
        <v>0.87383177570093462</v>
      </c>
      <c r="J461" s="473">
        <v>257400</v>
      </c>
      <c r="K461" s="467"/>
      <c r="L461" s="461">
        <v>34</v>
      </c>
      <c r="M461" s="461">
        <v>38.909090909090907</v>
      </c>
      <c r="O461" s="204"/>
      <c r="P461" s="169"/>
      <c r="Q461" s="205"/>
      <c r="R461" s="205"/>
      <c r="S461" s="205"/>
      <c r="T461" s="206"/>
      <c r="U461" s="206"/>
      <c r="W461" s="324"/>
      <c r="X461" s="329"/>
      <c r="Y461" s="324"/>
      <c r="Z461" s="324"/>
      <c r="AA461" s="324"/>
      <c r="AB461" s="324"/>
      <c r="AC461" s="324"/>
      <c r="AE461" s="353"/>
      <c r="AF461" s="354"/>
      <c r="AG461" s="355"/>
      <c r="AH461" s="355"/>
      <c r="AI461" s="355"/>
      <c r="AJ461" s="356"/>
      <c r="AK461" s="355"/>
      <c r="AM461" s="86"/>
      <c r="AN461" s="86"/>
      <c r="AO461" s="380"/>
      <c r="AP461" s="380"/>
      <c r="AQ461" s="380"/>
      <c r="AR461" s="393"/>
      <c r="AS461" s="380"/>
      <c r="AT461" s="86" t="s">
        <v>751</v>
      </c>
    </row>
    <row r="462" spans="1:46" s="6" customFormat="1" ht="15.6">
      <c r="A462" s="477" t="s">
        <v>20</v>
      </c>
      <c r="B462" s="204" t="s">
        <v>4</v>
      </c>
      <c r="C462" s="204" t="s">
        <v>8</v>
      </c>
      <c r="D462" s="204" t="s">
        <v>14</v>
      </c>
      <c r="E462" s="465">
        <v>23</v>
      </c>
      <c r="F462" s="461">
        <v>39.478260869565219</v>
      </c>
      <c r="G462" s="461">
        <v>51.652173913043477</v>
      </c>
      <c r="H462" s="462">
        <v>0.76430976430976427</v>
      </c>
      <c r="I462" s="462">
        <v>0.75575657894736847</v>
      </c>
      <c r="J462" s="473">
        <v>350400</v>
      </c>
      <c r="K462" s="466"/>
      <c r="L462" s="461">
        <v>45.95</v>
      </c>
      <c r="M462" s="461">
        <v>60.8</v>
      </c>
      <c r="O462" s="204"/>
      <c r="P462" s="169"/>
      <c r="Q462" s="205"/>
      <c r="R462" s="205"/>
      <c r="S462" s="205"/>
      <c r="T462" s="206"/>
      <c r="U462" s="206"/>
      <c r="W462" s="324"/>
      <c r="X462" s="329"/>
      <c r="Y462" s="324"/>
      <c r="Z462" s="324"/>
      <c r="AA462" s="324"/>
      <c r="AB462" s="324"/>
      <c r="AC462" s="324"/>
      <c r="AE462" s="353"/>
      <c r="AF462" s="354"/>
      <c r="AG462" s="355"/>
      <c r="AH462" s="355"/>
      <c r="AI462" s="355"/>
      <c r="AJ462" s="356"/>
      <c r="AK462" s="355"/>
      <c r="AM462" s="86"/>
      <c r="AN462" s="86"/>
      <c r="AO462" s="380"/>
      <c r="AP462" s="380"/>
      <c r="AQ462" s="380"/>
      <c r="AR462" s="393"/>
      <c r="AS462" s="380"/>
      <c r="AT462" s="86" t="s">
        <v>77</v>
      </c>
    </row>
    <row r="463" spans="1:46" s="6" customFormat="1">
      <c r="A463" s="468" t="s">
        <v>1123</v>
      </c>
      <c r="B463" s="204" t="s">
        <v>24</v>
      </c>
      <c r="C463" s="204" t="s">
        <v>6</v>
      </c>
      <c r="D463" s="204"/>
      <c r="E463" s="465"/>
      <c r="F463" s="461"/>
      <c r="G463" s="461"/>
      <c r="H463" s="462"/>
      <c r="I463" s="462"/>
      <c r="J463" s="473">
        <v>319500</v>
      </c>
      <c r="K463" s="467"/>
      <c r="L463" s="461"/>
      <c r="M463" s="461"/>
      <c r="O463" s="204"/>
      <c r="P463" s="169"/>
      <c r="Q463" s="205"/>
      <c r="R463" s="205"/>
      <c r="S463" s="205"/>
      <c r="T463" s="206"/>
      <c r="U463" s="206"/>
      <c r="W463" s="324"/>
      <c r="X463" s="329"/>
      <c r="Y463" s="324"/>
      <c r="Z463" s="324"/>
      <c r="AA463" s="324"/>
      <c r="AB463" s="324"/>
      <c r="AC463" s="324"/>
      <c r="AE463" s="353"/>
      <c r="AF463" s="354"/>
      <c r="AG463" s="355"/>
      <c r="AH463" s="355"/>
      <c r="AI463" s="355"/>
      <c r="AJ463" s="356"/>
      <c r="AK463" s="355"/>
      <c r="AM463" s="86"/>
      <c r="AN463" s="86"/>
      <c r="AO463" s="380"/>
      <c r="AP463" s="380"/>
      <c r="AQ463" s="380"/>
      <c r="AR463" s="393"/>
      <c r="AS463" s="380"/>
      <c r="AT463" s="86" t="s">
        <v>330</v>
      </c>
    </row>
    <row r="464" spans="1:46" s="6" customFormat="1">
      <c r="A464" s="477" t="s">
        <v>100</v>
      </c>
      <c r="B464" s="204" t="s">
        <v>58</v>
      </c>
      <c r="C464" s="204" t="s">
        <v>8</v>
      </c>
      <c r="D464" s="204"/>
      <c r="E464" s="465">
        <v>23</v>
      </c>
      <c r="F464" s="461">
        <v>57.826086956521742</v>
      </c>
      <c r="G464" s="461">
        <v>77.913043478260875</v>
      </c>
      <c r="H464" s="462">
        <v>0.7421875</v>
      </c>
      <c r="I464" s="462">
        <v>0.63195342820181111</v>
      </c>
      <c r="J464" s="473">
        <v>513200</v>
      </c>
      <c r="K464" s="467"/>
      <c r="L464" s="461">
        <v>48.85</v>
      </c>
      <c r="M464" s="461">
        <v>77.300000000000011</v>
      </c>
      <c r="O464" s="204"/>
      <c r="P464" s="169"/>
      <c r="Q464" s="205"/>
      <c r="R464" s="205"/>
      <c r="S464" s="205"/>
      <c r="T464" s="206"/>
      <c r="U464" s="206"/>
      <c r="W464" s="324"/>
      <c r="X464" s="329"/>
      <c r="Y464" s="324"/>
      <c r="Z464" s="324"/>
      <c r="AA464" s="324"/>
      <c r="AB464" s="324"/>
      <c r="AC464" s="324"/>
      <c r="AE464" s="353"/>
      <c r="AF464" s="354"/>
      <c r="AG464" s="355"/>
      <c r="AH464" s="355"/>
      <c r="AI464" s="355"/>
      <c r="AJ464" s="356"/>
      <c r="AK464" s="355"/>
      <c r="AM464" s="86"/>
      <c r="AN464" s="86"/>
      <c r="AO464" s="380"/>
      <c r="AP464" s="380"/>
      <c r="AQ464" s="380"/>
      <c r="AR464" s="393"/>
      <c r="AS464" s="380"/>
      <c r="AT464" s="86" t="s">
        <v>19</v>
      </c>
    </row>
    <row r="465" spans="1:46" s="6" customFormat="1" ht="15.6">
      <c r="A465" s="477" t="s">
        <v>79</v>
      </c>
      <c r="B465" s="204" t="s">
        <v>53</v>
      </c>
      <c r="C465" s="204" t="s">
        <v>37</v>
      </c>
      <c r="D465" s="204"/>
      <c r="E465" s="465">
        <v>7</v>
      </c>
      <c r="F465" s="461">
        <v>67.142857142857139</v>
      </c>
      <c r="G465" s="461">
        <v>81.285714285714292</v>
      </c>
      <c r="H465" s="462">
        <v>0.82601054481546576</v>
      </c>
      <c r="I465" s="462">
        <v>0.89233576642335766</v>
      </c>
      <c r="J465" s="473">
        <v>536300</v>
      </c>
      <c r="K465" s="466"/>
      <c r="L465" s="461">
        <v>69.857142857142861</v>
      </c>
      <c r="M465" s="461">
        <v>78.285714285714292</v>
      </c>
      <c r="O465" s="204"/>
      <c r="P465" s="169"/>
      <c r="Q465" s="205"/>
      <c r="R465" s="205"/>
      <c r="S465" s="205"/>
      <c r="T465" s="206"/>
      <c r="U465" s="206"/>
      <c r="W465" s="324"/>
      <c r="X465" s="329"/>
      <c r="Y465" s="324"/>
      <c r="Z465" s="324"/>
      <c r="AA465" s="324"/>
      <c r="AB465" s="324"/>
      <c r="AC465" s="324"/>
      <c r="AE465" s="353"/>
      <c r="AF465" s="354"/>
      <c r="AG465" s="355"/>
      <c r="AH465" s="355"/>
      <c r="AI465" s="355"/>
      <c r="AJ465" s="356"/>
      <c r="AK465" s="355"/>
      <c r="AM465" s="86"/>
      <c r="AN465" s="86"/>
      <c r="AO465" s="380"/>
      <c r="AP465" s="380"/>
      <c r="AQ465" s="380"/>
      <c r="AR465" s="393"/>
      <c r="AS465" s="380"/>
      <c r="AT465" s="86" t="s">
        <v>625</v>
      </c>
    </row>
    <row r="466" spans="1:46" s="6" customFormat="1" ht="17.25" customHeight="1">
      <c r="A466" s="468" t="s">
        <v>1124</v>
      </c>
      <c r="B466" s="204" t="s">
        <v>23</v>
      </c>
      <c r="C466" s="204" t="s">
        <v>14</v>
      </c>
      <c r="D466" s="204"/>
      <c r="E466" s="465"/>
      <c r="F466" s="461"/>
      <c r="G466" s="461"/>
      <c r="H466" s="462"/>
      <c r="I466" s="462"/>
      <c r="J466" s="473">
        <v>164600</v>
      </c>
      <c r="K466" s="466"/>
      <c r="L466" s="461"/>
      <c r="M466" s="461"/>
      <c r="O466" s="204"/>
      <c r="P466" s="169"/>
      <c r="Q466" s="205"/>
      <c r="R466" s="205"/>
      <c r="S466" s="205"/>
      <c r="T466" s="206"/>
      <c r="U466" s="206"/>
      <c r="W466" s="324"/>
      <c r="X466" s="329"/>
      <c r="Y466" s="324"/>
      <c r="Z466" s="324"/>
      <c r="AA466" s="324"/>
      <c r="AB466" s="324"/>
      <c r="AC466" s="324"/>
      <c r="AE466" s="353"/>
      <c r="AF466" s="354"/>
      <c r="AG466" s="355"/>
      <c r="AH466" s="355"/>
      <c r="AI466" s="355"/>
      <c r="AJ466" s="356"/>
      <c r="AK466" s="355"/>
      <c r="AM466" s="86"/>
      <c r="AN466" s="86"/>
      <c r="AO466" s="380"/>
      <c r="AP466" s="380"/>
      <c r="AQ466" s="380"/>
      <c r="AR466" s="393"/>
      <c r="AS466" s="380"/>
      <c r="AT466" s="86" t="s">
        <v>173</v>
      </c>
    </row>
    <row r="467" spans="1:46" s="6" customFormat="1" ht="15.6">
      <c r="A467" s="477" t="s">
        <v>50</v>
      </c>
      <c r="B467" s="204" t="s">
        <v>31</v>
      </c>
      <c r="C467" s="204" t="s">
        <v>14</v>
      </c>
      <c r="D467" s="204"/>
      <c r="E467" s="465">
        <v>24</v>
      </c>
      <c r="F467" s="461">
        <v>56.958333333333336</v>
      </c>
      <c r="G467" s="461">
        <v>62.166666666666664</v>
      </c>
      <c r="H467" s="462">
        <v>0.91621983914209115</v>
      </c>
      <c r="I467" s="462">
        <v>0.94479385045422781</v>
      </c>
      <c r="J467" s="473">
        <v>505500</v>
      </c>
      <c r="K467" s="466"/>
      <c r="L467" s="461">
        <v>56.333333333333336</v>
      </c>
      <c r="M467" s="461">
        <v>59.625</v>
      </c>
      <c r="O467" s="204"/>
      <c r="P467" s="169"/>
      <c r="Q467" s="205"/>
      <c r="R467" s="205"/>
      <c r="S467" s="205"/>
      <c r="T467" s="206"/>
      <c r="U467" s="206"/>
      <c r="W467" s="324"/>
      <c r="X467" s="325"/>
      <c r="Y467" s="326"/>
      <c r="Z467" s="326"/>
      <c r="AA467" s="326"/>
      <c r="AB467" s="327"/>
      <c r="AC467" s="327"/>
      <c r="AE467" s="353"/>
      <c r="AF467" s="354"/>
      <c r="AG467" s="355"/>
      <c r="AH467" s="355"/>
      <c r="AI467" s="355"/>
      <c r="AJ467" s="356"/>
      <c r="AK467" s="355"/>
      <c r="AM467" s="86"/>
      <c r="AN467" s="86"/>
      <c r="AO467" s="380"/>
      <c r="AP467" s="380"/>
      <c r="AQ467" s="380"/>
      <c r="AR467" s="393"/>
      <c r="AS467" s="380"/>
      <c r="AT467" s="86" t="s">
        <v>156</v>
      </c>
    </row>
    <row r="468" spans="1:46" s="6" customFormat="1">
      <c r="A468" s="477" t="s">
        <v>310</v>
      </c>
      <c r="B468" s="204" t="s">
        <v>23</v>
      </c>
      <c r="C468" s="204" t="s">
        <v>6</v>
      </c>
      <c r="D468" s="204"/>
      <c r="E468" s="465">
        <v>6</v>
      </c>
      <c r="F468" s="461">
        <v>44</v>
      </c>
      <c r="G468" s="461">
        <v>79.833333333333329</v>
      </c>
      <c r="H468" s="462">
        <v>0.55114822546972864</v>
      </c>
      <c r="I468" s="462">
        <v>0.51941747572815533</v>
      </c>
      <c r="J468" s="473">
        <v>351400</v>
      </c>
      <c r="K468" s="270"/>
      <c r="L468" s="461">
        <v>35.666666666666664</v>
      </c>
      <c r="M468" s="461">
        <v>68.666666666666657</v>
      </c>
      <c r="O468" s="204"/>
      <c r="P468" s="169"/>
      <c r="Q468" s="205"/>
      <c r="R468" s="205"/>
      <c r="S468" s="205"/>
      <c r="T468" s="206"/>
      <c r="U468" s="206"/>
      <c r="W468" s="324"/>
      <c r="X468" s="329"/>
      <c r="Y468" s="324"/>
      <c r="Z468" s="324"/>
      <c r="AA468" s="324"/>
      <c r="AB468" s="324"/>
      <c r="AC468" s="324"/>
      <c r="AE468" s="353"/>
      <c r="AF468" s="354"/>
      <c r="AG468" s="355"/>
      <c r="AH468" s="355"/>
      <c r="AI468" s="355"/>
      <c r="AJ468" s="356"/>
      <c r="AK468" s="355"/>
      <c r="AM468" s="86"/>
      <c r="AN468" s="86"/>
      <c r="AO468" s="380"/>
      <c r="AP468" s="380"/>
      <c r="AQ468" s="380"/>
      <c r="AR468" s="393"/>
      <c r="AS468" s="380"/>
      <c r="AT468" s="86" t="s">
        <v>331</v>
      </c>
    </row>
    <row r="469" spans="1:46" s="6" customFormat="1">
      <c r="A469" s="477" t="s">
        <v>866</v>
      </c>
      <c r="B469" s="204" t="s">
        <v>31</v>
      </c>
      <c r="C469" s="204" t="s">
        <v>8</v>
      </c>
      <c r="D469" s="204"/>
      <c r="E469" s="177">
        <v>0</v>
      </c>
      <c r="F469" s="461">
        <v>0</v>
      </c>
      <c r="G469" s="461"/>
      <c r="H469" s="462">
        <v>0</v>
      </c>
      <c r="I469" s="462">
        <v>0</v>
      </c>
      <c r="J469" s="473">
        <v>164600</v>
      </c>
      <c r="K469" s="467"/>
      <c r="L469" s="461">
        <v>0</v>
      </c>
      <c r="M469" s="461" t="s">
        <v>693</v>
      </c>
      <c r="O469" s="204"/>
      <c r="P469" s="169"/>
      <c r="Q469" s="205"/>
      <c r="R469" s="205"/>
      <c r="S469" s="205"/>
      <c r="T469" s="206"/>
      <c r="U469" s="206"/>
      <c r="W469" s="324"/>
      <c r="X469" s="329"/>
      <c r="Y469" s="324"/>
      <c r="Z469" s="324"/>
      <c r="AA469" s="324"/>
      <c r="AB469" s="324"/>
      <c r="AC469" s="324"/>
      <c r="AE469" s="353"/>
      <c r="AF469" s="354"/>
      <c r="AG469" s="355"/>
      <c r="AH469" s="355"/>
      <c r="AI469" s="355"/>
      <c r="AJ469" s="356"/>
      <c r="AK469" s="355"/>
      <c r="AM469" s="86"/>
      <c r="AN469" s="86"/>
      <c r="AO469" s="380"/>
      <c r="AP469" s="380"/>
      <c r="AQ469" s="380"/>
      <c r="AR469" s="393"/>
      <c r="AS469" s="380"/>
      <c r="AT469" s="86" t="s">
        <v>129</v>
      </c>
    </row>
    <row r="470" spans="1:46" s="6" customFormat="1">
      <c r="A470" s="477" t="s">
        <v>375</v>
      </c>
      <c r="B470" s="204" t="s">
        <v>55</v>
      </c>
      <c r="C470" s="204" t="s">
        <v>37</v>
      </c>
      <c r="D470" s="204"/>
      <c r="E470" s="465">
        <v>24</v>
      </c>
      <c r="F470" s="461">
        <v>40.416666666666664</v>
      </c>
      <c r="G470" s="461">
        <v>80</v>
      </c>
      <c r="H470" s="462">
        <v>0.50520833333333337</v>
      </c>
      <c r="I470" s="462">
        <v>0.63844155844155848</v>
      </c>
      <c r="J470" s="473">
        <v>358700</v>
      </c>
      <c r="K470" s="467"/>
      <c r="L470" s="461">
        <v>51.208333333333336</v>
      </c>
      <c r="M470" s="461">
        <v>80.208333333333329</v>
      </c>
      <c r="O470" s="204"/>
      <c r="P470" s="169"/>
      <c r="Q470" s="205"/>
      <c r="R470" s="205"/>
      <c r="S470" s="205"/>
      <c r="T470" s="206"/>
      <c r="U470" s="206"/>
      <c r="W470" s="324"/>
      <c r="X470" s="329"/>
      <c r="Y470" s="324"/>
      <c r="Z470" s="324"/>
      <c r="AA470" s="324"/>
      <c r="AB470" s="324"/>
      <c r="AC470" s="324"/>
      <c r="AE470" s="353"/>
      <c r="AF470" s="354"/>
      <c r="AG470" s="355"/>
      <c r="AH470" s="355"/>
      <c r="AI470" s="355"/>
      <c r="AJ470" s="356"/>
      <c r="AK470" s="355"/>
      <c r="AM470" s="86"/>
      <c r="AN470" s="86"/>
      <c r="AO470" s="380"/>
      <c r="AP470" s="380"/>
      <c r="AQ470" s="380"/>
      <c r="AR470" s="393"/>
      <c r="AS470" s="380"/>
      <c r="AT470" s="86" t="s">
        <v>752</v>
      </c>
    </row>
    <row r="471" spans="1:46" s="6" customFormat="1" ht="15.6">
      <c r="A471" s="477" t="s">
        <v>755</v>
      </c>
      <c r="B471" s="204" t="s">
        <v>657</v>
      </c>
      <c r="C471" s="204" t="s">
        <v>37</v>
      </c>
      <c r="D471" s="204"/>
      <c r="E471" s="177">
        <v>0</v>
      </c>
      <c r="F471" s="461">
        <v>0</v>
      </c>
      <c r="G471" s="461"/>
      <c r="H471" s="462">
        <v>0</v>
      </c>
      <c r="I471" s="462">
        <v>0</v>
      </c>
      <c r="J471" s="473">
        <v>164600</v>
      </c>
      <c r="K471" s="466"/>
      <c r="L471" s="461">
        <v>0</v>
      </c>
      <c r="M471" s="461" t="s">
        <v>693</v>
      </c>
      <c r="O471" s="204"/>
      <c r="P471" s="169"/>
      <c r="Q471" s="205"/>
      <c r="R471" s="205"/>
      <c r="S471" s="205"/>
      <c r="T471" s="206"/>
      <c r="U471" s="206"/>
      <c r="W471" s="324"/>
      <c r="X471" s="325"/>
      <c r="Y471" s="326"/>
      <c r="Z471" s="326"/>
      <c r="AA471" s="326"/>
      <c r="AB471" s="327"/>
      <c r="AC471" s="327"/>
      <c r="AE471" s="353"/>
      <c r="AF471" s="354"/>
      <c r="AG471" s="355"/>
      <c r="AH471" s="355"/>
      <c r="AI471" s="355"/>
      <c r="AJ471" s="356"/>
      <c r="AK471" s="355"/>
      <c r="AM471" s="86"/>
      <c r="AN471" s="86"/>
      <c r="AO471" s="380"/>
      <c r="AP471" s="380"/>
      <c r="AQ471" s="380"/>
      <c r="AR471" s="393"/>
      <c r="AS471" s="380"/>
      <c r="AT471" s="86" t="s">
        <v>753</v>
      </c>
    </row>
    <row r="472" spans="1:46" s="6" customFormat="1">
      <c r="A472" s="477" t="s">
        <v>263</v>
      </c>
      <c r="B472" s="204" t="s">
        <v>566</v>
      </c>
      <c r="C472" s="204" t="s">
        <v>8</v>
      </c>
      <c r="D472" s="204"/>
      <c r="E472" s="465">
        <v>23</v>
      </c>
      <c r="F472" s="461">
        <v>73.347826086956516</v>
      </c>
      <c r="G472" s="461">
        <v>76.521739130434781</v>
      </c>
      <c r="H472" s="462">
        <v>0.95852272727272725</v>
      </c>
      <c r="I472" s="462">
        <v>0.93952618453865333</v>
      </c>
      <c r="J472" s="473">
        <v>651000</v>
      </c>
      <c r="K472" s="270"/>
      <c r="L472" s="461">
        <v>65.521739130434781</v>
      </c>
      <c r="M472" s="461">
        <v>69.739130434782609</v>
      </c>
      <c r="O472" s="204"/>
      <c r="P472" s="169"/>
      <c r="Q472" s="205"/>
      <c r="R472" s="205"/>
      <c r="S472" s="205"/>
      <c r="T472" s="206"/>
      <c r="U472" s="206"/>
      <c r="W472" s="324"/>
      <c r="X472" s="329"/>
      <c r="Y472" s="324"/>
      <c r="Z472" s="324"/>
      <c r="AA472" s="324"/>
      <c r="AB472" s="324"/>
      <c r="AC472" s="324"/>
      <c r="AE472" s="353"/>
      <c r="AF472" s="354"/>
      <c r="AG472" s="355"/>
      <c r="AH472" s="355"/>
      <c r="AI472" s="355"/>
      <c r="AJ472" s="356"/>
      <c r="AK472" s="355"/>
      <c r="AM472" s="86"/>
      <c r="AN472" s="86"/>
      <c r="AO472" s="380"/>
      <c r="AP472" s="380"/>
      <c r="AQ472" s="380"/>
      <c r="AR472" s="393"/>
      <c r="AS472" s="380"/>
      <c r="AT472" s="86" t="s">
        <v>20</v>
      </c>
    </row>
    <row r="473" spans="1:46" s="6" customFormat="1">
      <c r="A473" s="477" t="s">
        <v>265</v>
      </c>
      <c r="B473" s="204" t="s">
        <v>566</v>
      </c>
      <c r="C473" s="204" t="s">
        <v>3</v>
      </c>
      <c r="D473" s="204"/>
      <c r="E473" s="465">
        <v>22</v>
      </c>
      <c r="F473" s="461">
        <v>76.318181818181813</v>
      </c>
      <c r="G473" s="461">
        <v>79.045454545454547</v>
      </c>
      <c r="H473" s="462">
        <v>0.9654974123059229</v>
      </c>
      <c r="I473" s="462">
        <v>0.8170466883821933</v>
      </c>
      <c r="J473" s="473">
        <v>677300</v>
      </c>
      <c r="K473" s="270"/>
      <c r="L473" s="461">
        <v>65.434782608695656</v>
      </c>
      <c r="M473" s="461">
        <v>80.086956521739125</v>
      </c>
      <c r="O473" s="204"/>
      <c r="P473" s="169"/>
      <c r="Q473" s="205"/>
      <c r="R473" s="205"/>
      <c r="S473" s="205"/>
      <c r="T473" s="206"/>
      <c r="U473" s="206"/>
      <c r="W473" s="324"/>
      <c r="X473" s="329"/>
      <c r="Y473" s="324"/>
      <c r="Z473" s="324"/>
      <c r="AA473" s="324"/>
      <c r="AB473" s="324"/>
      <c r="AC473" s="324"/>
      <c r="AE473" s="353"/>
      <c r="AF473" s="354"/>
      <c r="AG473" s="355"/>
      <c r="AH473" s="355"/>
      <c r="AI473" s="355"/>
      <c r="AJ473" s="356"/>
      <c r="AK473" s="355"/>
      <c r="AM473" s="86"/>
      <c r="AN473" s="86"/>
      <c r="AO473" s="380"/>
      <c r="AP473" s="380"/>
      <c r="AQ473" s="380"/>
      <c r="AR473" s="393"/>
      <c r="AS473" s="380"/>
      <c r="AT473" s="86" t="s">
        <v>378</v>
      </c>
    </row>
    <row r="474" spans="1:46" s="6" customFormat="1">
      <c r="A474" s="477" t="s">
        <v>804</v>
      </c>
      <c r="B474" s="204" t="s">
        <v>53</v>
      </c>
      <c r="C474" s="204" t="s">
        <v>6</v>
      </c>
      <c r="D474" s="204"/>
      <c r="E474" s="465">
        <v>1</v>
      </c>
      <c r="F474" s="461">
        <v>19</v>
      </c>
      <c r="G474" s="461">
        <v>52</v>
      </c>
      <c r="H474" s="462">
        <v>0.36538461538461536</v>
      </c>
      <c r="I474" s="462">
        <v>0</v>
      </c>
      <c r="J474" s="473">
        <v>177300</v>
      </c>
      <c r="K474" s="270"/>
      <c r="L474" s="461">
        <v>0</v>
      </c>
      <c r="M474" s="461">
        <v>0</v>
      </c>
      <c r="O474" s="204"/>
      <c r="P474" s="169"/>
      <c r="Q474" s="205"/>
      <c r="R474" s="205"/>
      <c r="S474" s="205"/>
      <c r="T474" s="206"/>
      <c r="U474" s="206"/>
      <c r="W474" s="324"/>
      <c r="X474" s="329"/>
      <c r="Y474" s="324"/>
      <c r="Z474" s="324"/>
      <c r="AA474" s="324"/>
      <c r="AB474" s="324"/>
      <c r="AC474" s="324"/>
      <c r="AE474" s="353"/>
      <c r="AF474" s="354"/>
      <c r="AG474" s="355"/>
      <c r="AH474" s="355"/>
      <c r="AI474" s="355"/>
      <c r="AJ474" s="356"/>
      <c r="AK474" s="355"/>
      <c r="AM474" s="86"/>
      <c r="AN474" s="86"/>
      <c r="AO474" s="380"/>
      <c r="AP474" s="380"/>
      <c r="AQ474" s="380"/>
      <c r="AR474" s="393"/>
      <c r="AS474" s="380"/>
      <c r="AT474" s="86" t="s">
        <v>100</v>
      </c>
    </row>
    <row r="475" spans="1:46" s="6" customFormat="1">
      <c r="A475" s="477" t="s">
        <v>620</v>
      </c>
      <c r="B475" s="204" t="s">
        <v>31</v>
      </c>
      <c r="C475" s="204" t="s">
        <v>14</v>
      </c>
      <c r="D475" s="204"/>
      <c r="E475" s="465">
        <v>8</v>
      </c>
      <c r="F475" s="461">
        <v>23.5</v>
      </c>
      <c r="G475" s="461">
        <v>24.25</v>
      </c>
      <c r="H475" s="462">
        <v>0.96907216494845361</v>
      </c>
      <c r="I475" s="462">
        <v>0</v>
      </c>
      <c r="J475" s="473">
        <v>208600</v>
      </c>
      <c r="K475" s="467"/>
      <c r="L475" s="461">
        <v>0</v>
      </c>
      <c r="M475" s="461" t="s">
        <v>693</v>
      </c>
      <c r="O475" s="204"/>
      <c r="P475" s="169"/>
      <c r="Q475" s="205"/>
      <c r="R475" s="205"/>
      <c r="S475" s="205"/>
      <c r="T475" s="206"/>
      <c r="U475" s="206"/>
      <c r="W475" s="324"/>
      <c r="X475" s="329"/>
      <c r="Y475" s="324"/>
      <c r="Z475" s="324"/>
      <c r="AA475" s="324"/>
      <c r="AB475" s="324"/>
      <c r="AC475" s="324"/>
      <c r="AE475" s="353"/>
      <c r="AF475" s="354"/>
      <c r="AG475" s="355"/>
      <c r="AH475" s="355"/>
      <c r="AI475" s="355"/>
      <c r="AJ475" s="356"/>
      <c r="AK475" s="355"/>
      <c r="AM475" s="86"/>
      <c r="AN475" s="86"/>
      <c r="AO475" s="380"/>
      <c r="AP475" s="380"/>
      <c r="AQ475" s="380"/>
      <c r="AR475" s="393"/>
      <c r="AS475" s="380"/>
      <c r="AT475" s="86" t="s">
        <v>78</v>
      </c>
    </row>
    <row r="476" spans="1:46" s="6" customFormat="1">
      <c r="A476" s="477" t="s">
        <v>527</v>
      </c>
      <c r="B476" s="204" t="s">
        <v>106</v>
      </c>
      <c r="C476" s="204" t="s">
        <v>14</v>
      </c>
      <c r="D476" s="204"/>
      <c r="E476" s="177">
        <v>0</v>
      </c>
      <c r="F476" s="461">
        <v>0</v>
      </c>
      <c r="G476" s="461"/>
      <c r="H476" s="462">
        <v>0</v>
      </c>
      <c r="I476" s="462">
        <v>0</v>
      </c>
      <c r="J476" s="473">
        <v>164600</v>
      </c>
      <c r="K476" s="467"/>
      <c r="L476" s="461">
        <v>0</v>
      </c>
      <c r="M476" s="461" t="s">
        <v>693</v>
      </c>
      <c r="O476" s="204"/>
      <c r="P476" s="169"/>
      <c r="Q476" s="205"/>
      <c r="R476" s="205"/>
      <c r="S476" s="205"/>
      <c r="T476" s="206"/>
      <c r="U476" s="206"/>
      <c r="W476" s="324"/>
      <c r="X476" s="329"/>
      <c r="Y476" s="324"/>
      <c r="Z476" s="324"/>
      <c r="AA476" s="324"/>
      <c r="AB476" s="324"/>
      <c r="AC476" s="324"/>
      <c r="AE476" s="353"/>
      <c r="AF476" s="354"/>
      <c r="AG476" s="355"/>
      <c r="AH476" s="355"/>
      <c r="AI476" s="355"/>
      <c r="AJ476" s="356"/>
      <c r="AK476" s="355"/>
      <c r="AM476" s="86"/>
      <c r="AN476" s="86"/>
      <c r="AO476" s="380"/>
      <c r="AP476" s="380"/>
      <c r="AQ476" s="380"/>
      <c r="AR476" s="393"/>
      <c r="AS476" s="380"/>
      <c r="AT476" s="86" t="s">
        <v>79</v>
      </c>
    </row>
    <row r="477" spans="1:46" s="6" customFormat="1" ht="15.6">
      <c r="A477" s="477" t="s">
        <v>241</v>
      </c>
      <c r="B477" s="204" t="s">
        <v>105</v>
      </c>
      <c r="C477" s="204" t="s">
        <v>3</v>
      </c>
      <c r="D477" s="204"/>
      <c r="E477" s="465">
        <v>23</v>
      </c>
      <c r="F477" s="461">
        <v>60.130434782608695</v>
      </c>
      <c r="G477" s="461">
        <v>77.869565217391298</v>
      </c>
      <c r="H477" s="462">
        <v>0.77219430485762142</v>
      </c>
      <c r="I477" s="462">
        <v>0.75855130784708247</v>
      </c>
      <c r="J477" s="473">
        <v>533700</v>
      </c>
      <c r="K477" s="466"/>
      <c r="L477" s="461">
        <v>53.857142857142854</v>
      </c>
      <c r="M477" s="461">
        <v>71</v>
      </c>
      <c r="O477" s="204"/>
      <c r="P477" s="169"/>
      <c r="Q477" s="205"/>
      <c r="R477" s="205"/>
      <c r="S477" s="205"/>
      <c r="T477" s="206"/>
      <c r="U477" s="206"/>
      <c r="W477" s="324"/>
      <c r="X477" s="325"/>
      <c r="Y477" s="326"/>
      <c r="Z477" s="326"/>
      <c r="AA477" s="326"/>
      <c r="AB477" s="327"/>
      <c r="AC477" s="327"/>
      <c r="AE477" s="353"/>
      <c r="AF477" s="354"/>
      <c r="AG477" s="355"/>
      <c r="AH477" s="355"/>
      <c r="AI477" s="355"/>
      <c r="AJ477" s="356"/>
      <c r="AK477" s="355"/>
      <c r="AM477" s="86"/>
      <c r="AN477" s="86"/>
      <c r="AO477" s="380"/>
      <c r="AP477" s="380"/>
      <c r="AQ477" s="380"/>
      <c r="AR477" s="393"/>
      <c r="AS477" s="380"/>
      <c r="AT477" s="86" t="s">
        <v>754</v>
      </c>
    </row>
    <row r="478" spans="1:46" s="6" customFormat="1">
      <c r="A478" s="477" t="s">
        <v>242</v>
      </c>
      <c r="B478" s="204" t="s">
        <v>107</v>
      </c>
      <c r="C478" s="204" t="s">
        <v>6</v>
      </c>
      <c r="D478" s="204"/>
      <c r="E478" s="465">
        <v>19</v>
      </c>
      <c r="F478" s="461">
        <v>57.05263157894737</v>
      </c>
      <c r="G478" s="461">
        <v>77.368421052631575</v>
      </c>
      <c r="H478" s="462">
        <v>0.73741496598639455</v>
      </c>
      <c r="I478" s="462">
        <v>0.62165377751338491</v>
      </c>
      <c r="J478" s="473">
        <v>506300</v>
      </c>
      <c r="K478" s="467"/>
      <c r="L478" s="461">
        <v>49.761904761904759</v>
      </c>
      <c r="M478" s="461">
        <v>80.047619047619037</v>
      </c>
      <c r="O478" s="204"/>
      <c r="P478" s="169"/>
      <c r="Q478" s="205"/>
      <c r="R478" s="205"/>
      <c r="S478" s="205"/>
      <c r="T478" s="206"/>
      <c r="U478" s="206"/>
      <c r="W478" s="324"/>
      <c r="X478" s="329"/>
      <c r="Y478" s="324"/>
      <c r="Z478" s="324"/>
      <c r="AA478" s="324"/>
      <c r="AB478" s="324"/>
      <c r="AC478" s="324"/>
      <c r="AE478" s="353"/>
      <c r="AF478" s="354"/>
      <c r="AG478" s="355"/>
      <c r="AH478" s="355"/>
      <c r="AI478" s="355"/>
      <c r="AJ478" s="356"/>
      <c r="AK478" s="355"/>
      <c r="AM478" s="86"/>
      <c r="AN478" s="86"/>
      <c r="AO478" s="380"/>
      <c r="AP478" s="380"/>
      <c r="AQ478" s="380"/>
      <c r="AR478" s="393"/>
      <c r="AS478" s="380"/>
      <c r="AT478" s="86" t="s">
        <v>50</v>
      </c>
    </row>
    <row r="479" spans="1:46" s="6" customFormat="1">
      <c r="A479" s="468" t="s">
        <v>1125</v>
      </c>
      <c r="B479" s="204" t="s">
        <v>107</v>
      </c>
      <c r="C479" s="204" t="s">
        <v>8</v>
      </c>
      <c r="D479" s="204"/>
      <c r="E479" s="465"/>
      <c r="F479" s="461"/>
      <c r="G479" s="461"/>
      <c r="H479" s="462"/>
      <c r="I479" s="462"/>
      <c r="J479" s="473">
        <v>164600</v>
      </c>
      <c r="K479" s="467"/>
      <c r="L479" s="461"/>
      <c r="M479" s="461"/>
      <c r="O479" s="204"/>
      <c r="P479" s="169"/>
      <c r="Q479" s="205"/>
      <c r="R479" s="205"/>
      <c r="S479" s="205"/>
      <c r="T479" s="206"/>
      <c r="U479" s="206"/>
      <c r="W479" s="324"/>
      <c r="X479" s="329"/>
      <c r="Y479" s="324"/>
      <c r="Z479" s="324"/>
      <c r="AA479" s="324"/>
      <c r="AB479" s="324"/>
      <c r="AC479" s="324"/>
      <c r="AE479" s="353"/>
      <c r="AF479" s="354"/>
      <c r="AG479" s="355"/>
      <c r="AH479" s="355"/>
      <c r="AI479" s="355"/>
      <c r="AJ479" s="356"/>
      <c r="AK479" s="355"/>
      <c r="AM479" s="86"/>
      <c r="AN479" s="86"/>
      <c r="AO479" s="380"/>
      <c r="AP479" s="380"/>
      <c r="AQ479" s="380"/>
      <c r="AR479" s="393"/>
      <c r="AS479" s="380"/>
      <c r="AT479" s="86" t="s">
        <v>310</v>
      </c>
    </row>
    <row r="480" spans="1:46" s="6" customFormat="1" ht="19.5" customHeight="1">
      <c r="A480" s="477" t="s">
        <v>195</v>
      </c>
      <c r="B480" s="204" t="s">
        <v>657</v>
      </c>
      <c r="C480" s="204" t="s">
        <v>8</v>
      </c>
      <c r="D480" s="204" t="s">
        <v>14</v>
      </c>
      <c r="E480" s="465">
        <v>21</v>
      </c>
      <c r="F480" s="461">
        <v>37.61904761904762</v>
      </c>
      <c r="G480" s="461">
        <v>50.80952380952381</v>
      </c>
      <c r="H480" s="462">
        <v>0.74039362699156519</v>
      </c>
      <c r="I480" s="462">
        <v>0.70878378378378382</v>
      </c>
      <c r="J480" s="473">
        <v>333900</v>
      </c>
      <c r="K480" s="467"/>
      <c r="L480" s="461">
        <v>45.608695652173914</v>
      </c>
      <c r="M480" s="461">
        <v>64.347826086956516</v>
      </c>
      <c r="O480" s="204"/>
      <c r="P480" s="169"/>
      <c r="Q480" s="205"/>
      <c r="R480" s="205"/>
      <c r="S480" s="205"/>
      <c r="T480" s="206"/>
      <c r="U480" s="206"/>
      <c r="W480" s="324"/>
      <c r="X480" s="329"/>
      <c r="Y480" s="324"/>
      <c r="Z480" s="324"/>
      <c r="AA480" s="324"/>
      <c r="AB480" s="324"/>
      <c r="AC480" s="324"/>
      <c r="AE480" s="353"/>
      <c r="AF480" s="354"/>
      <c r="AG480" s="355"/>
      <c r="AH480" s="355"/>
      <c r="AI480" s="355"/>
      <c r="AJ480" s="356"/>
      <c r="AK480" s="355"/>
      <c r="AM480" s="287"/>
      <c r="AN480" s="287"/>
      <c r="AO480" s="381"/>
      <c r="AP480" s="381"/>
      <c r="AQ480" s="380"/>
      <c r="AR480" s="393"/>
      <c r="AS480" s="380"/>
      <c r="AT480" s="287" t="s">
        <v>866</v>
      </c>
    </row>
    <row r="481" spans="1:46" s="6" customFormat="1">
      <c r="A481" s="468" t="s">
        <v>1126</v>
      </c>
      <c r="B481" s="204" t="s">
        <v>4</v>
      </c>
      <c r="C481" s="204" t="s">
        <v>397</v>
      </c>
      <c r="D481" s="204"/>
      <c r="E481" s="465"/>
      <c r="F481" s="461"/>
      <c r="G481" s="461"/>
      <c r="H481" s="462"/>
      <c r="I481" s="462"/>
      <c r="J481" s="473">
        <v>164600</v>
      </c>
      <c r="K481" s="467"/>
      <c r="L481" s="461"/>
      <c r="M481" s="461"/>
      <c r="O481" s="204"/>
      <c r="P481" s="169"/>
      <c r="Q481" s="205"/>
      <c r="R481" s="205"/>
      <c r="S481" s="205"/>
      <c r="T481" s="206"/>
      <c r="U481" s="206"/>
      <c r="W481" s="324"/>
      <c r="X481" s="329"/>
      <c r="Y481" s="324"/>
      <c r="Z481" s="324"/>
      <c r="AA481" s="324"/>
      <c r="AB481" s="324"/>
      <c r="AC481" s="324"/>
      <c r="AE481" s="353"/>
      <c r="AF481" s="354"/>
      <c r="AG481" s="355"/>
      <c r="AH481" s="355"/>
      <c r="AI481" s="355"/>
      <c r="AJ481" s="356"/>
      <c r="AK481" s="355"/>
      <c r="AM481" s="86"/>
      <c r="AN481" s="86"/>
      <c r="AO481" s="380"/>
      <c r="AP481" s="380"/>
      <c r="AQ481" s="380"/>
      <c r="AR481" s="393"/>
      <c r="AS481" s="380"/>
      <c r="AT481" s="86" t="s">
        <v>375</v>
      </c>
    </row>
    <row r="482" spans="1:46" s="6" customFormat="1">
      <c r="A482" s="477" t="s">
        <v>757</v>
      </c>
      <c r="B482" s="204" t="s">
        <v>24</v>
      </c>
      <c r="C482" s="204" t="s">
        <v>14</v>
      </c>
      <c r="D482" s="204"/>
      <c r="E482" s="465">
        <v>9</v>
      </c>
      <c r="F482" s="461">
        <v>45.555555555555557</v>
      </c>
      <c r="G482" s="461">
        <v>40.555555555555557</v>
      </c>
      <c r="H482" s="462">
        <v>1.1232876712328768</v>
      </c>
      <c r="I482" s="462">
        <v>0</v>
      </c>
      <c r="J482" s="473">
        <v>404300</v>
      </c>
      <c r="K482" s="467"/>
      <c r="L482" s="461">
        <v>0</v>
      </c>
      <c r="M482" s="461" t="s">
        <v>693</v>
      </c>
      <c r="O482" s="204"/>
      <c r="P482" s="169"/>
      <c r="Q482" s="205"/>
      <c r="R482" s="205"/>
      <c r="S482" s="205"/>
      <c r="T482" s="206"/>
      <c r="U482" s="206"/>
      <c r="W482" s="324"/>
      <c r="X482" s="325"/>
      <c r="Y482" s="326"/>
      <c r="Z482" s="326"/>
      <c r="AA482" s="326"/>
      <c r="AB482" s="327"/>
      <c r="AC482" s="327"/>
      <c r="AE482" s="353"/>
      <c r="AF482" s="354"/>
      <c r="AG482" s="355"/>
      <c r="AH482" s="355"/>
      <c r="AI482" s="355"/>
      <c r="AJ482" s="356"/>
      <c r="AK482" s="355"/>
      <c r="AM482" s="86"/>
      <c r="AN482" s="86"/>
      <c r="AO482" s="380"/>
      <c r="AP482" s="380"/>
      <c r="AQ482" s="380"/>
      <c r="AR482" s="393"/>
      <c r="AS482" s="380"/>
      <c r="AT482" s="86" t="s">
        <v>755</v>
      </c>
    </row>
    <row r="483" spans="1:46" s="6" customFormat="1">
      <c r="A483" s="477" t="s">
        <v>155</v>
      </c>
      <c r="B483" s="204" t="s">
        <v>566</v>
      </c>
      <c r="C483" s="204" t="s">
        <v>6</v>
      </c>
      <c r="D483" s="204"/>
      <c r="E483" s="465">
        <v>23</v>
      </c>
      <c r="F483" s="461">
        <v>46.217391304347828</v>
      </c>
      <c r="G483" s="461">
        <v>80.478260869565219</v>
      </c>
      <c r="H483" s="462">
        <v>0.57428417071853055</v>
      </c>
      <c r="I483" s="462">
        <v>0.32250000000000001</v>
      </c>
      <c r="J483" s="473">
        <v>410200</v>
      </c>
      <c r="K483" s="467"/>
      <c r="L483" s="461">
        <v>25.8</v>
      </c>
      <c r="M483" s="461">
        <v>80</v>
      </c>
      <c r="O483" s="204"/>
      <c r="P483" s="169"/>
      <c r="Q483" s="205"/>
      <c r="R483" s="205"/>
      <c r="S483" s="205"/>
      <c r="T483" s="206"/>
      <c r="U483" s="206"/>
      <c r="W483" s="324"/>
      <c r="X483" s="329"/>
      <c r="Y483" s="324"/>
      <c r="Z483" s="324"/>
      <c r="AA483" s="324"/>
      <c r="AB483" s="324"/>
      <c r="AC483" s="324"/>
      <c r="AE483" s="353"/>
      <c r="AF483" s="354"/>
      <c r="AG483" s="355"/>
      <c r="AH483" s="355"/>
      <c r="AI483" s="355"/>
      <c r="AJ483" s="356"/>
      <c r="AK483" s="355"/>
      <c r="AM483" s="86"/>
      <c r="AN483" s="86"/>
      <c r="AO483" s="380"/>
      <c r="AP483" s="380"/>
      <c r="AQ483" s="380"/>
      <c r="AR483" s="393"/>
      <c r="AS483" s="380"/>
      <c r="AT483" s="86" t="s">
        <v>263</v>
      </c>
    </row>
    <row r="484" spans="1:46" s="6" customFormat="1">
      <c r="A484" s="477" t="s">
        <v>806</v>
      </c>
      <c r="B484" s="204" t="s">
        <v>55</v>
      </c>
      <c r="C484" s="204" t="s">
        <v>14</v>
      </c>
      <c r="D484" s="204"/>
      <c r="E484" s="177">
        <v>0</v>
      </c>
      <c r="F484" s="461">
        <v>0</v>
      </c>
      <c r="G484" s="461"/>
      <c r="H484" s="462">
        <v>0</v>
      </c>
      <c r="I484" s="462">
        <v>0</v>
      </c>
      <c r="J484" s="473">
        <v>177300</v>
      </c>
      <c r="K484" s="270"/>
      <c r="L484" s="461">
        <v>0</v>
      </c>
      <c r="M484" s="461">
        <v>0</v>
      </c>
      <c r="O484" s="204"/>
      <c r="P484" s="169"/>
      <c r="Q484" s="205"/>
      <c r="R484" s="205"/>
      <c r="S484" s="205"/>
      <c r="T484" s="206"/>
      <c r="U484" s="206"/>
      <c r="W484" s="324"/>
      <c r="X484" s="329"/>
      <c r="Y484" s="324"/>
      <c r="Z484" s="324"/>
      <c r="AA484" s="324"/>
      <c r="AB484" s="324"/>
      <c r="AC484" s="324"/>
      <c r="AE484" s="353"/>
      <c r="AF484" s="354"/>
      <c r="AG484" s="355"/>
      <c r="AH484" s="355"/>
      <c r="AI484" s="355"/>
      <c r="AJ484" s="356"/>
      <c r="AK484" s="355"/>
      <c r="AM484" s="86"/>
      <c r="AN484" s="86"/>
      <c r="AO484" s="380"/>
      <c r="AP484" s="380"/>
      <c r="AQ484" s="380"/>
      <c r="AR484" s="393"/>
      <c r="AS484" s="380"/>
      <c r="AT484" s="86" t="s">
        <v>265</v>
      </c>
    </row>
    <row r="485" spans="1:46" s="6" customFormat="1" ht="15.6">
      <c r="A485" s="477" t="s">
        <v>217</v>
      </c>
      <c r="B485" s="204" t="s">
        <v>58</v>
      </c>
      <c r="C485" s="204" t="s">
        <v>14</v>
      </c>
      <c r="D485" s="204"/>
      <c r="E485" s="465">
        <v>23</v>
      </c>
      <c r="F485" s="461">
        <v>67.826086956521735</v>
      </c>
      <c r="G485" s="461">
        <v>47.391304347826086</v>
      </c>
      <c r="H485" s="462">
        <v>1.4311926605504588</v>
      </c>
      <c r="I485" s="462">
        <v>1.1935064935064934</v>
      </c>
      <c r="J485" s="473">
        <v>602000</v>
      </c>
      <c r="K485" s="466"/>
      <c r="L485" s="461">
        <v>51.055555555555557</v>
      </c>
      <c r="M485" s="461">
        <v>42.777777777777786</v>
      </c>
      <c r="O485" s="204"/>
      <c r="P485" s="169"/>
      <c r="Q485" s="205"/>
      <c r="R485" s="205"/>
      <c r="S485" s="205"/>
      <c r="T485" s="206"/>
      <c r="U485" s="206"/>
      <c r="W485" s="324"/>
      <c r="X485" s="325"/>
      <c r="Y485" s="326"/>
      <c r="Z485" s="326"/>
      <c r="AA485" s="326"/>
      <c r="AB485" s="327"/>
      <c r="AC485" s="327"/>
      <c r="AE485" s="353"/>
      <c r="AF485" s="354"/>
      <c r="AG485" s="355"/>
      <c r="AH485" s="355"/>
      <c r="AI485" s="355"/>
      <c r="AJ485" s="356"/>
      <c r="AK485" s="355"/>
      <c r="AM485" s="86"/>
      <c r="AN485" s="86"/>
      <c r="AO485" s="380"/>
      <c r="AP485" s="380"/>
      <c r="AQ485" s="380"/>
      <c r="AR485" s="393"/>
      <c r="AS485" s="380"/>
      <c r="AT485" s="86" t="s">
        <v>804</v>
      </c>
    </row>
    <row r="486" spans="1:46" s="6" customFormat="1" ht="20.25" customHeight="1">
      <c r="A486" s="477" t="s">
        <v>268</v>
      </c>
      <c r="B486" s="204" t="s">
        <v>82</v>
      </c>
      <c r="C486" s="204" t="s">
        <v>14</v>
      </c>
      <c r="D486" s="204"/>
      <c r="E486" s="465">
        <v>17</v>
      </c>
      <c r="F486" s="461">
        <v>31.941176470588236</v>
      </c>
      <c r="G486" s="461">
        <v>28.647058823529413</v>
      </c>
      <c r="H486" s="462">
        <v>1.1149897330595482</v>
      </c>
      <c r="I486" s="462">
        <v>1.0696517412935322</v>
      </c>
      <c r="J486" s="473">
        <v>283500</v>
      </c>
      <c r="K486" s="466"/>
      <c r="L486" s="461">
        <v>37.391304347826086</v>
      </c>
      <c r="M486" s="461">
        <v>34.956521739130437</v>
      </c>
      <c r="O486" s="204"/>
      <c r="P486" s="169"/>
      <c r="Q486" s="205"/>
      <c r="R486" s="205"/>
      <c r="S486" s="205"/>
      <c r="T486" s="206"/>
      <c r="U486" s="206"/>
      <c r="W486" s="324"/>
      <c r="X486" s="325"/>
      <c r="Y486" s="326"/>
      <c r="Z486" s="326"/>
      <c r="AA486" s="326"/>
      <c r="AB486" s="327"/>
      <c r="AC486" s="327"/>
      <c r="AE486" s="353"/>
      <c r="AF486" s="354"/>
      <c r="AG486" s="355"/>
      <c r="AH486" s="355"/>
      <c r="AI486" s="355"/>
      <c r="AJ486" s="356"/>
      <c r="AK486" s="355"/>
      <c r="AM486" s="86"/>
      <c r="AN486" s="86"/>
      <c r="AO486" s="380"/>
      <c r="AP486" s="380"/>
      <c r="AQ486" s="380"/>
      <c r="AR486" s="393"/>
      <c r="AS486" s="380"/>
      <c r="AT486" s="86" t="s">
        <v>620</v>
      </c>
    </row>
    <row r="487" spans="1:46" s="6" customFormat="1">
      <c r="A487" s="477" t="s">
        <v>402</v>
      </c>
      <c r="B487" s="204" t="s">
        <v>105</v>
      </c>
      <c r="C487" s="204" t="s">
        <v>14</v>
      </c>
      <c r="D487" s="204"/>
      <c r="E487" s="465">
        <v>8</v>
      </c>
      <c r="F487" s="461">
        <v>30</v>
      </c>
      <c r="G487" s="461">
        <v>26.875</v>
      </c>
      <c r="H487" s="462">
        <v>1.1162790697674418</v>
      </c>
      <c r="I487" s="462">
        <v>1.2007797270955165</v>
      </c>
      <c r="J487" s="473">
        <v>266200</v>
      </c>
      <c r="K487" s="467"/>
      <c r="L487" s="461">
        <v>41.06666666666667</v>
      </c>
      <c r="M487" s="461">
        <v>34.200000000000003</v>
      </c>
      <c r="O487" s="204"/>
      <c r="P487" s="169"/>
      <c r="Q487" s="205"/>
      <c r="R487" s="205"/>
      <c r="S487" s="205"/>
      <c r="T487" s="206"/>
      <c r="U487" s="206"/>
      <c r="W487" s="324"/>
      <c r="X487" s="325"/>
      <c r="Y487" s="326"/>
      <c r="Z487" s="326"/>
      <c r="AA487" s="326"/>
      <c r="AB487" s="327"/>
      <c r="AC487" s="327"/>
      <c r="AE487" s="353"/>
      <c r="AF487" s="354"/>
      <c r="AG487" s="355"/>
      <c r="AH487" s="355"/>
      <c r="AI487" s="355"/>
      <c r="AJ487" s="356"/>
      <c r="AK487" s="355"/>
      <c r="AM487" s="86"/>
      <c r="AN487" s="86"/>
      <c r="AO487" s="380"/>
      <c r="AP487" s="380"/>
      <c r="AQ487" s="380"/>
      <c r="AR487" s="393"/>
      <c r="AS487" s="380"/>
      <c r="AT487" s="86" t="s">
        <v>756</v>
      </c>
    </row>
    <row r="488" spans="1:46" s="6" customFormat="1" ht="15.6">
      <c r="A488" s="468" t="s">
        <v>1127</v>
      </c>
      <c r="B488" s="204" t="s">
        <v>105</v>
      </c>
      <c r="C488" s="204" t="s">
        <v>8</v>
      </c>
      <c r="D488" s="204" t="s">
        <v>14</v>
      </c>
      <c r="E488" s="465"/>
      <c r="F488" s="461"/>
      <c r="G488" s="461"/>
      <c r="H488" s="462"/>
      <c r="I488" s="462"/>
      <c r="J488" s="473">
        <v>164600</v>
      </c>
      <c r="K488" s="466"/>
      <c r="L488" s="461"/>
      <c r="M488" s="461"/>
      <c r="O488" s="204"/>
      <c r="P488" s="169"/>
      <c r="Q488" s="205"/>
      <c r="R488" s="205"/>
      <c r="S488" s="205"/>
      <c r="T488" s="206"/>
      <c r="U488" s="206"/>
      <c r="W488" s="324"/>
      <c r="X488" s="325"/>
      <c r="Y488" s="326"/>
      <c r="Z488" s="326"/>
      <c r="AA488" s="326"/>
      <c r="AB488" s="327"/>
      <c r="AC488" s="327"/>
      <c r="AE488" s="353"/>
      <c r="AF488" s="354"/>
      <c r="AG488" s="355"/>
      <c r="AH488" s="355"/>
      <c r="AI488" s="355"/>
      <c r="AJ488" s="356"/>
      <c r="AK488" s="355"/>
      <c r="AM488" s="86"/>
      <c r="AN488" s="86"/>
      <c r="AO488" s="380"/>
      <c r="AP488" s="380"/>
      <c r="AQ488" s="380"/>
      <c r="AR488" s="393"/>
      <c r="AS488" s="380"/>
      <c r="AT488" s="86" t="s">
        <v>527</v>
      </c>
    </row>
    <row r="489" spans="1:46" s="6" customFormat="1" ht="15.6">
      <c r="A489" s="477" t="s">
        <v>760</v>
      </c>
      <c r="B489" s="204" t="s">
        <v>107</v>
      </c>
      <c r="C489" s="204" t="s">
        <v>14</v>
      </c>
      <c r="D489" s="204"/>
      <c r="E489" s="177">
        <v>9</v>
      </c>
      <c r="F489" s="461">
        <v>0</v>
      </c>
      <c r="G489" s="461">
        <v>2.2469135802469133</v>
      </c>
      <c r="H489" s="462">
        <v>1.1153846153846154</v>
      </c>
      <c r="I489" s="462">
        <v>1.1153846153846154</v>
      </c>
      <c r="J489" s="473">
        <v>164600</v>
      </c>
      <c r="K489" s="466"/>
      <c r="L489" s="461">
        <v>22.555555555555557</v>
      </c>
      <c r="M489" s="461">
        <v>20.222222222222221</v>
      </c>
      <c r="O489" s="204"/>
      <c r="P489" s="169"/>
      <c r="Q489" s="205"/>
      <c r="R489" s="205"/>
      <c r="S489" s="205"/>
      <c r="T489" s="206"/>
      <c r="U489" s="206"/>
      <c r="W489" s="324"/>
      <c r="X489" s="329"/>
      <c r="Y489" s="324"/>
      <c r="Z489" s="324"/>
      <c r="AA489" s="324"/>
      <c r="AB489" s="324"/>
      <c r="AC489" s="324"/>
      <c r="AE489" s="353"/>
      <c r="AF489" s="354"/>
      <c r="AG489" s="355"/>
      <c r="AH489" s="355"/>
      <c r="AI489" s="355"/>
      <c r="AJ489" s="356"/>
      <c r="AK489" s="355"/>
      <c r="AM489" s="86"/>
      <c r="AN489" s="86"/>
      <c r="AO489" s="380"/>
      <c r="AP489" s="380"/>
      <c r="AQ489" s="380"/>
      <c r="AR489" s="393"/>
      <c r="AS489" s="380"/>
      <c r="AT489" s="86" t="s">
        <v>241</v>
      </c>
    </row>
    <row r="490" spans="1:46" s="6" customFormat="1">
      <c r="A490" s="477" t="s">
        <v>643</v>
      </c>
      <c r="B490" s="204" t="s">
        <v>23</v>
      </c>
      <c r="C490" s="204" t="s">
        <v>6</v>
      </c>
      <c r="D490" s="204"/>
      <c r="E490" s="465">
        <v>23</v>
      </c>
      <c r="F490" s="461">
        <v>59.913043478260867</v>
      </c>
      <c r="G490" s="461">
        <v>79.956521739130437</v>
      </c>
      <c r="H490" s="462">
        <v>0.74932028276237084</v>
      </c>
      <c r="I490" s="462">
        <v>0.65622825330549761</v>
      </c>
      <c r="J490" s="473">
        <v>531700</v>
      </c>
      <c r="K490" s="467"/>
      <c r="L490" s="461">
        <v>52.388888888888886</v>
      </c>
      <c r="M490" s="461">
        <v>79.833333333333329</v>
      </c>
      <c r="O490" s="204"/>
      <c r="P490" s="169"/>
      <c r="Q490" s="205"/>
      <c r="R490" s="205"/>
      <c r="S490" s="205"/>
      <c r="T490" s="206"/>
      <c r="U490" s="206"/>
      <c r="W490" s="324"/>
      <c r="X490" s="329"/>
      <c r="Y490" s="324"/>
      <c r="Z490" s="324"/>
      <c r="AA490" s="324"/>
      <c r="AB490" s="324"/>
      <c r="AC490" s="324"/>
      <c r="AE490" s="353"/>
      <c r="AF490" s="354"/>
      <c r="AG490" s="355"/>
      <c r="AH490" s="355"/>
      <c r="AI490" s="355"/>
      <c r="AJ490" s="356"/>
      <c r="AK490" s="355"/>
      <c r="AM490" s="86"/>
      <c r="AN490" s="86"/>
      <c r="AO490" s="380"/>
      <c r="AP490" s="380"/>
      <c r="AQ490" s="380"/>
      <c r="AR490" s="393"/>
      <c r="AS490" s="380"/>
      <c r="AT490" s="86" t="s">
        <v>805</v>
      </c>
    </row>
    <row r="491" spans="1:46" s="6" customFormat="1" ht="15.6">
      <c r="A491" s="477" t="s">
        <v>243</v>
      </c>
      <c r="B491" s="204" t="s">
        <v>107</v>
      </c>
      <c r="C491" s="204" t="s">
        <v>14</v>
      </c>
      <c r="D491" s="204"/>
      <c r="E491" s="465">
        <v>24</v>
      </c>
      <c r="F491" s="461">
        <v>55.833333333333336</v>
      </c>
      <c r="G491" s="461">
        <v>53.833333333333336</v>
      </c>
      <c r="H491" s="462">
        <v>1.0371517027863777</v>
      </c>
      <c r="I491" s="462">
        <v>0.99853587115666176</v>
      </c>
      <c r="J491" s="473">
        <v>495500</v>
      </c>
      <c r="K491" s="466"/>
      <c r="L491" s="461">
        <v>48.714285714285715</v>
      </c>
      <c r="M491" s="461">
        <v>48.785714285714285</v>
      </c>
      <c r="O491" s="204"/>
      <c r="P491" s="169"/>
      <c r="Q491" s="205"/>
      <c r="R491" s="205"/>
      <c r="S491" s="205"/>
      <c r="T491" s="206"/>
      <c r="U491" s="206"/>
      <c r="W491" s="324"/>
      <c r="X491" s="329"/>
      <c r="Y491" s="324"/>
      <c r="Z491" s="324"/>
      <c r="AA491" s="324"/>
      <c r="AB491" s="324"/>
      <c r="AC491" s="324"/>
      <c r="AE491" s="353"/>
      <c r="AF491" s="354"/>
      <c r="AG491" s="355"/>
      <c r="AH491" s="355"/>
      <c r="AI491" s="355"/>
      <c r="AJ491" s="356"/>
      <c r="AK491" s="355"/>
      <c r="AM491" s="86"/>
      <c r="AN491" s="86"/>
      <c r="AO491" s="380"/>
      <c r="AP491" s="380"/>
      <c r="AQ491" s="380"/>
      <c r="AR491" s="393"/>
      <c r="AS491" s="380"/>
      <c r="AT491" s="86" t="s">
        <v>242</v>
      </c>
    </row>
    <row r="492" spans="1:46" s="6" customFormat="1">
      <c r="A492" s="477" t="s">
        <v>198</v>
      </c>
      <c r="B492" s="204" t="s">
        <v>657</v>
      </c>
      <c r="C492" s="204" t="s">
        <v>1045</v>
      </c>
      <c r="D492" s="204" t="s">
        <v>3</v>
      </c>
      <c r="E492" s="465">
        <v>24</v>
      </c>
      <c r="F492" s="461">
        <v>59.541666666666664</v>
      </c>
      <c r="G492" s="461">
        <v>80</v>
      </c>
      <c r="H492" s="462">
        <v>0.74427083333333333</v>
      </c>
      <c r="I492" s="462">
        <v>0.82568238213399503</v>
      </c>
      <c r="J492" s="473">
        <v>528400</v>
      </c>
      <c r="K492" s="467"/>
      <c r="L492" s="461">
        <v>66.55</v>
      </c>
      <c r="M492" s="461">
        <v>80.599999999999994</v>
      </c>
      <c r="O492" s="204"/>
      <c r="P492" s="169"/>
      <c r="Q492" s="205"/>
      <c r="R492" s="205"/>
      <c r="S492" s="205"/>
      <c r="T492" s="206"/>
      <c r="U492" s="206"/>
      <c r="W492" s="324"/>
      <c r="X492" s="325"/>
      <c r="Y492" s="326"/>
      <c r="Z492" s="326"/>
      <c r="AA492" s="326"/>
      <c r="AB492" s="327"/>
      <c r="AC492" s="327"/>
      <c r="AE492" s="353"/>
      <c r="AF492" s="354"/>
      <c r="AG492" s="355"/>
      <c r="AH492" s="355"/>
      <c r="AI492" s="355"/>
      <c r="AJ492" s="356"/>
      <c r="AK492" s="355"/>
      <c r="AM492" s="86"/>
      <c r="AN492" s="86"/>
      <c r="AO492" s="380"/>
      <c r="AP492" s="380"/>
      <c r="AQ492" s="380"/>
      <c r="AR492" s="393"/>
      <c r="AS492" s="380"/>
      <c r="AT492" s="86" t="s">
        <v>626</v>
      </c>
    </row>
    <row r="493" spans="1:46" s="6" customFormat="1">
      <c r="A493" s="477" t="s">
        <v>197</v>
      </c>
      <c r="B493" s="204" t="s">
        <v>566</v>
      </c>
      <c r="C493" s="204" t="s">
        <v>6</v>
      </c>
      <c r="D493" s="204"/>
      <c r="E493" s="465">
        <v>24</v>
      </c>
      <c r="F493" s="461">
        <v>55.666666666666664</v>
      </c>
      <c r="G493" s="461">
        <v>79.5</v>
      </c>
      <c r="H493" s="462">
        <v>0.70020964360587001</v>
      </c>
      <c r="I493" s="462">
        <v>0.59548104956268222</v>
      </c>
      <c r="J493" s="473">
        <v>494000</v>
      </c>
      <c r="K493" s="467"/>
      <c r="L493" s="461">
        <v>45.388888888888886</v>
      </c>
      <c r="M493" s="461">
        <v>76.222222222222214</v>
      </c>
      <c r="O493" s="204"/>
      <c r="P493" s="169"/>
      <c r="Q493" s="205"/>
      <c r="R493" s="205"/>
      <c r="S493" s="205"/>
      <c r="T493" s="206"/>
      <c r="U493" s="206"/>
      <c r="W493" s="324"/>
      <c r="X493" s="329"/>
      <c r="Y493" s="324"/>
      <c r="Z493" s="324"/>
      <c r="AA493" s="324"/>
      <c r="AB493" s="324"/>
      <c r="AC493" s="324"/>
      <c r="AE493" s="353"/>
      <c r="AF493" s="354"/>
      <c r="AG493" s="355"/>
      <c r="AH493" s="355"/>
      <c r="AI493" s="355"/>
      <c r="AJ493" s="356"/>
      <c r="AK493" s="355"/>
      <c r="AM493" s="86"/>
      <c r="AN493" s="86"/>
      <c r="AO493" s="380"/>
      <c r="AP493" s="380"/>
      <c r="AQ493" s="380"/>
      <c r="AR493" s="393"/>
      <c r="AS493" s="380"/>
      <c r="AT493" s="86" t="s">
        <v>195</v>
      </c>
    </row>
    <row r="494" spans="1:46" s="6" customFormat="1">
      <c r="A494" s="468" t="s">
        <v>1128</v>
      </c>
      <c r="B494" s="204" t="s">
        <v>104</v>
      </c>
      <c r="C494" s="204" t="s">
        <v>8</v>
      </c>
      <c r="D494" s="204"/>
      <c r="E494" s="465"/>
      <c r="F494" s="461"/>
      <c r="G494" s="461"/>
      <c r="H494" s="462"/>
      <c r="I494" s="462"/>
      <c r="J494" s="473">
        <v>164600</v>
      </c>
      <c r="K494" s="467"/>
      <c r="L494" s="461"/>
      <c r="M494" s="461"/>
      <c r="O494" s="204"/>
      <c r="P494" s="169"/>
      <c r="Q494" s="205"/>
      <c r="R494" s="205"/>
      <c r="S494" s="205"/>
      <c r="T494" s="206"/>
      <c r="U494" s="206"/>
      <c r="W494" s="324"/>
      <c r="X494" s="325"/>
      <c r="Y494" s="326"/>
      <c r="Z494" s="326"/>
      <c r="AA494" s="326"/>
      <c r="AB494" s="327"/>
      <c r="AC494" s="327"/>
      <c r="AE494" s="353"/>
      <c r="AF494" s="354"/>
      <c r="AG494" s="355"/>
      <c r="AH494" s="355"/>
      <c r="AI494" s="355"/>
      <c r="AJ494" s="356"/>
      <c r="AK494" s="355"/>
      <c r="AM494" s="86"/>
      <c r="AN494" s="86"/>
      <c r="AO494" s="380"/>
      <c r="AP494" s="380"/>
      <c r="AQ494" s="380"/>
      <c r="AR494" s="393"/>
      <c r="AS494" s="380"/>
      <c r="AT494" s="86" t="s">
        <v>757</v>
      </c>
    </row>
    <row r="495" spans="1:46" s="6" customFormat="1" ht="15.6">
      <c r="A495" s="477" t="s">
        <v>761</v>
      </c>
      <c r="B495" s="204" t="s">
        <v>106</v>
      </c>
      <c r="C495" s="204" t="s">
        <v>14</v>
      </c>
      <c r="D495" s="204"/>
      <c r="E495" s="465">
        <v>21</v>
      </c>
      <c r="F495" s="461">
        <v>52.666666666666664</v>
      </c>
      <c r="G495" s="461">
        <v>56.714285714285715</v>
      </c>
      <c r="H495" s="462">
        <v>0.92863140218303941</v>
      </c>
      <c r="I495" s="462">
        <v>1.0111856823266219</v>
      </c>
      <c r="J495" s="473">
        <v>467400</v>
      </c>
      <c r="K495" s="466"/>
      <c r="L495" s="461">
        <v>37.666666666666664</v>
      </c>
      <c r="M495" s="461">
        <v>37.25</v>
      </c>
      <c r="O495" s="204"/>
      <c r="P495" s="169"/>
      <c r="Q495" s="205"/>
      <c r="R495" s="205"/>
      <c r="S495" s="205"/>
      <c r="T495" s="206"/>
      <c r="U495" s="206"/>
      <c r="W495" s="324"/>
      <c r="X495" s="329"/>
      <c r="Y495" s="324"/>
      <c r="Z495" s="324"/>
      <c r="AA495" s="324"/>
      <c r="AB495" s="324"/>
      <c r="AC495" s="324"/>
      <c r="AE495" s="353"/>
      <c r="AF495" s="354"/>
      <c r="AG495" s="355"/>
      <c r="AH495" s="355"/>
      <c r="AI495" s="355"/>
      <c r="AJ495" s="356"/>
      <c r="AK495" s="355"/>
      <c r="AM495" s="86"/>
      <c r="AN495" s="86"/>
      <c r="AO495" s="380"/>
      <c r="AP495" s="380"/>
      <c r="AQ495" s="380"/>
      <c r="AR495" s="393"/>
      <c r="AS495" s="380"/>
      <c r="AT495" s="86" t="s">
        <v>196</v>
      </c>
    </row>
    <row r="496" spans="1:46" s="6" customFormat="1" ht="15" customHeight="1">
      <c r="A496" s="477" t="s">
        <v>174</v>
      </c>
      <c r="B496" s="204" t="s">
        <v>104</v>
      </c>
      <c r="C496" s="204" t="s">
        <v>397</v>
      </c>
      <c r="D496" s="204"/>
      <c r="E496" s="465">
        <v>17</v>
      </c>
      <c r="F496" s="461">
        <v>46.294117647058826</v>
      </c>
      <c r="G496" s="461">
        <v>74</v>
      </c>
      <c r="H496" s="462">
        <v>0.62559618441971387</v>
      </c>
      <c r="I496" s="462">
        <v>0.56322444678609063</v>
      </c>
      <c r="J496" s="473">
        <v>410900</v>
      </c>
      <c r="K496" s="472"/>
      <c r="L496" s="461">
        <v>44.541666666666664</v>
      </c>
      <c r="M496" s="461">
        <v>79.083333333333329</v>
      </c>
      <c r="O496" s="204"/>
      <c r="P496" s="169"/>
      <c r="Q496" s="205"/>
      <c r="R496" s="205"/>
      <c r="S496" s="205"/>
      <c r="T496" s="206"/>
      <c r="U496" s="206"/>
      <c r="W496" s="324"/>
      <c r="X496" s="325"/>
      <c r="Y496" s="326"/>
      <c r="Z496" s="326"/>
      <c r="AA496" s="326"/>
      <c r="AB496" s="327"/>
      <c r="AC496" s="327"/>
      <c r="AE496" s="353"/>
      <c r="AF496" s="354"/>
      <c r="AG496" s="355"/>
      <c r="AH496" s="355"/>
      <c r="AI496" s="355"/>
      <c r="AJ496" s="356"/>
      <c r="AK496" s="355"/>
      <c r="AM496" s="86"/>
      <c r="AN496" s="86"/>
      <c r="AO496" s="380"/>
      <c r="AP496" s="380"/>
      <c r="AQ496" s="380"/>
      <c r="AR496" s="393"/>
      <c r="AS496" s="380"/>
      <c r="AT496" s="86" t="s">
        <v>395</v>
      </c>
    </row>
    <row r="497" spans="1:46" s="6" customFormat="1" ht="15.75" customHeight="1">
      <c r="A497" s="468" t="s">
        <v>1129</v>
      </c>
      <c r="B497" s="204" t="s">
        <v>23</v>
      </c>
      <c r="C497" s="204" t="s">
        <v>37</v>
      </c>
      <c r="D497" s="204" t="s">
        <v>397</v>
      </c>
      <c r="E497" s="465"/>
      <c r="F497" s="461"/>
      <c r="G497" s="461"/>
      <c r="H497" s="462"/>
      <c r="I497" s="462"/>
      <c r="J497" s="473">
        <v>164600</v>
      </c>
      <c r="K497" s="467"/>
      <c r="L497" s="461"/>
      <c r="M497" s="461"/>
      <c r="O497" s="204"/>
      <c r="P497" s="169"/>
      <c r="Q497" s="205"/>
      <c r="R497" s="205"/>
      <c r="S497" s="205"/>
      <c r="T497" s="206"/>
      <c r="U497" s="206"/>
      <c r="W497" s="324"/>
      <c r="X497" s="329"/>
      <c r="Y497" s="324"/>
      <c r="Z497" s="324"/>
      <c r="AA497" s="324"/>
      <c r="AB497" s="324"/>
      <c r="AC497" s="324"/>
      <c r="AE497" s="353"/>
      <c r="AF497" s="354"/>
      <c r="AG497" s="355"/>
      <c r="AH497" s="355"/>
      <c r="AI497" s="355"/>
      <c r="AJ497" s="356"/>
      <c r="AK497" s="355"/>
      <c r="AM497" s="86"/>
      <c r="AN497" s="86"/>
      <c r="AO497" s="380"/>
      <c r="AP497" s="380"/>
      <c r="AQ497" s="380"/>
      <c r="AR497" s="393"/>
      <c r="AS497" s="380"/>
      <c r="AT497" s="86" t="s">
        <v>155</v>
      </c>
    </row>
    <row r="498" spans="1:46" s="6" customFormat="1">
      <c r="A498" s="477" t="s">
        <v>175</v>
      </c>
      <c r="B498" s="204" t="s">
        <v>104</v>
      </c>
      <c r="C498" s="204" t="s">
        <v>6</v>
      </c>
      <c r="D498" s="204" t="s">
        <v>3</v>
      </c>
      <c r="E498" s="465">
        <v>22</v>
      </c>
      <c r="F498" s="461">
        <v>46.590909090909093</v>
      </c>
      <c r="G498" s="461">
        <v>79.590909090909093</v>
      </c>
      <c r="H498" s="462">
        <v>0.58537978298115367</v>
      </c>
      <c r="I498" s="462">
        <v>0.51166407465007779</v>
      </c>
      <c r="J498" s="473">
        <v>413500</v>
      </c>
      <c r="K498" s="467"/>
      <c r="L498" s="461">
        <v>41.125</v>
      </c>
      <c r="M498" s="461">
        <v>80.375</v>
      </c>
      <c r="O498" s="204"/>
      <c r="P498" s="169"/>
      <c r="Q498" s="205"/>
      <c r="R498" s="205"/>
      <c r="S498" s="205"/>
      <c r="T498" s="206"/>
      <c r="U498" s="206"/>
      <c r="W498" s="324"/>
      <c r="X498" s="325"/>
      <c r="Y498" s="326"/>
      <c r="Z498" s="326"/>
      <c r="AA498" s="326"/>
      <c r="AB498" s="327"/>
      <c r="AC498" s="327"/>
      <c r="AE498" s="353"/>
      <c r="AF498" s="354"/>
      <c r="AG498" s="355"/>
      <c r="AH498" s="355"/>
      <c r="AI498" s="355"/>
      <c r="AJ498" s="356"/>
      <c r="AK498" s="355"/>
      <c r="AM498" s="86"/>
      <c r="AN498" s="86"/>
      <c r="AO498" s="380"/>
      <c r="AP498" s="380"/>
      <c r="AQ498" s="380"/>
      <c r="AR498" s="393"/>
      <c r="AS498" s="380"/>
      <c r="AT498" s="86" t="s">
        <v>806</v>
      </c>
    </row>
    <row r="499" spans="1:46" s="6" customFormat="1" ht="15.6">
      <c r="A499" s="477" t="s">
        <v>874</v>
      </c>
      <c r="B499" s="204" t="s">
        <v>24</v>
      </c>
      <c r="C499" s="204" t="s">
        <v>6</v>
      </c>
      <c r="D499" s="204"/>
      <c r="E499" s="465">
        <v>14</v>
      </c>
      <c r="F499" s="463">
        <v>41.285714285714285</v>
      </c>
      <c r="G499" s="463">
        <v>80</v>
      </c>
      <c r="H499" s="464">
        <v>0.51607142857142863</v>
      </c>
      <c r="I499" s="464">
        <v>0</v>
      </c>
      <c r="J499" s="473">
        <v>366400</v>
      </c>
      <c r="K499" s="466"/>
      <c r="L499" s="463">
        <v>0</v>
      </c>
      <c r="M499" s="463">
        <v>0</v>
      </c>
      <c r="O499" s="204"/>
      <c r="P499" s="169"/>
      <c r="Q499" s="205"/>
      <c r="R499" s="205"/>
      <c r="S499" s="205"/>
      <c r="T499" s="206"/>
      <c r="U499" s="206"/>
      <c r="W499" s="324"/>
      <c r="X499" s="329"/>
      <c r="Y499" s="324"/>
      <c r="Z499" s="324"/>
      <c r="AA499" s="324"/>
      <c r="AB499" s="324"/>
      <c r="AC499" s="324"/>
      <c r="AE499" s="353"/>
      <c r="AF499" s="354"/>
      <c r="AG499" s="355"/>
      <c r="AH499" s="355"/>
      <c r="AI499" s="355"/>
      <c r="AJ499" s="356"/>
      <c r="AK499" s="355"/>
      <c r="AM499" s="86"/>
      <c r="AN499" s="86"/>
      <c r="AO499" s="380"/>
      <c r="AP499" s="380"/>
      <c r="AQ499" s="380"/>
      <c r="AR499" s="393"/>
      <c r="AS499" s="380"/>
      <c r="AT499" s="86" t="s">
        <v>758</v>
      </c>
    </row>
    <row r="500" spans="1:46" s="6" customFormat="1">
      <c r="A500" s="477" t="s">
        <v>762</v>
      </c>
      <c r="B500" s="204" t="s">
        <v>28</v>
      </c>
      <c r="C500" s="204" t="s">
        <v>1045</v>
      </c>
      <c r="D500" s="204" t="s">
        <v>3</v>
      </c>
      <c r="E500" s="465">
        <v>20</v>
      </c>
      <c r="F500" s="461">
        <v>32.299999999999997</v>
      </c>
      <c r="G500" s="461">
        <v>42.1</v>
      </c>
      <c r="H500" s="462">
        <v>0.76722090261282661</v>
      </c>
      <c r="I500" s="462">
        <v>0.8436317780580076</v>
      </c>
      <c r="J500" s="473">
        <v>286700</v>
      </c>
      <c r="K500" s="467"/>
      <c r="L500" s="461">
        <v>41.8125</v>
      </c>
      <c r="M500" s="461">
        <v>49.5625</v>
      </c>
      <c r="O500" s="204"/>
      <c r="P500" s="169"/>
      <c r="Q500" s="205"/>
      <c r="R500" s="205"/>
      <c r="S500" s="205"/>
      <c r="T500" s="206"/>
      <c r="U500" s="206"/>
      <c r="W500" s="324"/>
      <c r="X500" s="329"/>
      <c r="Y500" s="324"/>
      <c r="Z500" s="324"/>
      <c r="AA500" s="324"/>
      <c r="AB500" s="324"/>
      <c r="AC500" s="324"/>
      <c r="AE500" s="353"/>
      <c r="AF500" s="354"/>
      <c r="AG500" s="355"/>
      <c r="AH500" s="355"/>
      <c r="AI500" s="355"/>
      <c r="AJ500" s="356"/>
      <c r="AK500" s="355"/>
      <c r="AM500" s="86"/>
      <c r="AN500" s="86"/>
      <c r="AO500" s="380"/>
      <c r="AP500" s="380"/>
      <c r="AQ500" s="380"/>
      <c r="AR500" s="393"/>
      <c r="AS500" s="380"/>
      <c r="AT500" s="86" t="s">
        <v>376</v>
      </c>
    </row>
    <row r="501" spans="1:46" s="6" customFormat="1">
      <c r="A501" s="477" t="s">
        <v>311</v>
      </c>
      <c r="B501" s="204" t="s">
        <v>23</v>
      </c>
      <c r="C501" s="204" t="s">
        <v>14</v>
      </c>
      <c r="D501" s="204"/>
      <c r="E501" s="465">
        <v>8</v>
      </c>
      <c r="F501" s="461">
        <v>30.625</v>
      </c>
      <c r="G501" s="461">
        <v>27.375</v>
      </c>
      <c r="H501" s="462">
        <v>1.1187214611872147</v>
      </c>
      <c r="I501" s="462">
        <v>1.1852941176470588</v>
      </c>
      <c r="J501" s="473">
        <v>271800</v>
      </c>
      <c r="K501" s="270"/>
      <c r="L501" s="461">
        <v>26.866666666666667</v>
      </c>
      <c r="M501" s="461">
        <v>22.666666666666668</v>
      </c>
      <c r="O501" s="204"/>
      <c r="P501" s="169"/>
      <c r="Q501" s="205"/>
      <c r="R501" s="205"/>
      <c r="S501" s="205"/>
      <c r="T501" s="206"/>
      <c r="U501" s="206"/>
      <c r="W501" s="324"/>
      <c r="X501" s="329"/>
      <c r="Y501" s="324"/>
      <c r="Z501" s="324"/>
      <c r="AA501" s="324"/>
      <c r="AB501" s="324"/>
      <c r="AC501" s="324"/>
      <c r="AE501" s="353"/>
      <c r="AF501" s="354"/>
      <c r="AG501" s="355"/>
      <c r="AH501" s="355"/>
      <c r="AI501" s="355"/>
      <c r="AJ501" s="356"/>
      <c r="AK501" s="355"/>
      <c r="AM501" s="86"/>
      <c r="AN501" s="86"/>
      <c r="AO501" s="380"/>
      <c r="AP501" s="380"/>
      <c r="AQ501" s="380"/>
      <c r="AR501" s="393"/>
      <c r="AS501" s="380"/>
      <c r="AT501" s="86" t="s">
        <v>217</v>
      </c>
    </row>
    <row r="502" spans="1:46" s="6" customFormat="1" ht="15.6">
      <c r="A502" s="477" t="s">
        <v>176</v>
      </c>
      <c r="B502" s="204" t="s">
        <v>104</v>
      </c>
      <c r="C502" s="204" t="s">
        <v>6</v>
      </c>
      <c r="D502" s="204"/>
      <c r="E502" s="465">
        <v>16</v>
      </c>
      <c r="F502" s="461">
        <v>29</v>
      </c>
      <c r="G502" s="461">
        <v>78.75</v>
      </c>
      <c r="H502" s="462">
        <v>0.36825396825396828</v>
      </c>
      <c r="I502" s="462">
        <v>0.35714285714285715</v>
      </c>
      <c r="J502" s="473">
        <v>257400</v>
      </c>
      <c r="K502" s="466"/>
      <c r="L502" s="461">
        <v>20</v>
      </c>
      <c r="M502" s="461">
        <v>56</v>
      </c>
      <c r="O502" s="204"/>
      <c r="P502" s="169"/>
      <c r="Q502" s="205"/>
      <c r="R502" s="205"/>
      <c r="S502" s="205"/>
      <c r="T502" s="206"/>
      <c r="U502" s="206"/>
      <c r="W502" s="324"/>
      <c r="X502" s="329"/>
      <c r="Y502" s="324"/>
      <c r="Z502" s="324"/>
      <c r="AA502" s="324"/>
      <c r="AB502" s="324"/>
      <c r="AC502" s="324"/>
      <c r="AE502" s="353"/>
      <c r="AF502" s="354"/>
      <c r="AG502" s="355"/>
      <c r="AH502" s="355"/>
      <c r="AI502" s="355"/>
      <c r="AJ502" s="356"/>
      <c r="AK502" s="355"/>
      <c r="AM502" s="86"/>
      <c r="AN502" s="86"/>
      <c r="AO502" s="380"/>
      <c r="AP502" s="380"/>
      <c r="AQ502" s="380"/>
      <c r="AR502" s="393"/>
      <c r="AS502" s="380"/>
      <c r="AT502" s="86" t="s">
        <v>268</v>
      </c>
    </row>
    <row r="503" spans="1:46" s="6" customFormat="1" ht="15.6">
      <c r="A503" s="468" t="s">
        <v>1130</v>
      </c>
      <c r="B503" s="204" t="s">
        <v>106</v>
      </c>
      <c r="C503" s="204" t="s">
        <v>14</v>
      </c>
      <c r="D503" s="204"/>
      <c r="E503" s="465"/>
      <c r="F503" s="461"/>
      <c r="G503" s="461"/>
      <c r="H503" s="462"/>
      <c r="I503" s="462"/>
      <c r="J503" s="473">
        <v>164600</v>
      </c>
      <c r="K503" s="466"/>
      <c r="L503" s="461"/>
      <c r="M503" s="461"/>
      <c r="O503" s="204"/>
      <c r="P503" s="169"/>
      <c r="Q503" s="205"/>
      <c r="R503" s="205"/>
      <c r="S503" s="205"/>
      <c r="T503" s="206"/>
      <c r="U503" s="206"/>
      <c r="W503" s="324"/>
      <c r="X503" s="329"/>
      <c r="Y503" s="324"/>
      <c r="Z503" s="324"/>
      <c r="AA503" s="324"/>
      <c r="AB503" s="324"/>
      <c r="AC503" s="324"/>
      <c r="AE503" s="353"/>
      <c r="AF503" s="354"/>
      <c r="AG503" s="355"/>
      <c r="AH503" s="355"/>
      <c r="AI503" s="355"/>
      <c r="AJ503" s="356"/>
      <c r="AK503" s="355"/>
      <c r="AM503" s="86"/>
      <c r="AN503" s="86"/>
      <c r="AO503" s="380"/>
      <c r="AP503" s="380"/>
      <c r="AQ503" s="380"/>
      <c r="AR503" s="393"/>
      <c r="AS503" s="380"/>
      <c r="AT503" s="86" t="s">
        <v>402</v>
      </c>
    </row>
    <row r="504" spans="1:46" s="6" customFormat="1">
      <c r="A504" s="477" t="s">
        <v>763</v>
      </c>
      <c r="B504" s="204" t="s">
        <v>22</v>
      </c>
      <c r="C504" s="204" t="s">
        <v>8</v>
      </c>
      <c r="D504" s="204"/>
      <c r="E504" s="465">
        <v>23</v>
      </c>
      <c r="F504" s="461">
        <v>54</v>
      </c>
      <c r="G504" s="461">
        <v>78.869565217391298</v>
      </c>
      <c r="H504" s="462">
        <v>0.68467475192943772</v>
      </c>
      <c r="I504" s="462">
        <v>0.75437693099897019</v>
      </c>
      <c r="J504" s="473">
        <v>479200</v>
      </c>
      <c r="K504" s="467"/>
      <c r="L504" s="461">
        <v>61.041666666666664</v>
      </c>
      <c r="M504" s="461">
        <v>80.916666666666657</v>
      </c>
      <c r="O504" s="204"/>
      <c r="P504" s="169"/>
      <c r="Q504" s="205"/>
      <c r="R504" s="205"/>
      <c r="S504" s="205"/>
      <c r="T504" s="206"/>
      <c r="U504" s="206"/>
      <c r="W504" s="324"/>
      <c r="X504" s="329"/>
      <c r="Y504" s="324"/>
      <c r="Z504" s="324"/>
      <c r="AA504" s="324"/>
      <c r="AB504" s="324"/>
      <c r="AC504" s="324"/>
      <c r="AE504" s="353"/>
      <c r="AF504" s="354"/>
      <c r="AG504" s="355"/>
      <c r="AH504" s="355"/>
      <c r="AI504" s="355"/>
      <c r="AJ504" s="356"/>
      <c r="AK504" s="355"/>
      <c r="AM504" s="86"/>
      <c r="AN504" s="86"/>
      <c r="AO504" s="380"/>
      <c r="AP504" s="380"/>
      <c r="AQ504" s="380"/>
      <c r="AR504" s="393"/>
      <c r="AS504" s="380"/>
      <c r="AT504" s="86" t="s">
        <v>759</v>
      </c>
    </row>
    <row r="505" spans="1:46" s="6" customFormat="1" ht="15.6">
      <c r="A505" s="477" t="s">
        <v>101</v>
      </c>
      <c r="B505" s="204" t="s">
        <v>58</v>
      </c>
      <c r="C505" s="204" t="s">
        <v>1045</v>
      </c>
      <c r="D505" s="204"/>
      <c r="E505" s="465">
        <v>21</v>
      </c>
      <c r="F505" s="461">
        <v>73.095238095238102</v>
      </c>
      <c r="G505" s="461">
        <v>78.142857142857139</v>
      </c>
      <c r="H505" s="462">
        <v>0.93540524070688602</v>
      </c>
      <c r="I505" s="462">
        <v>0.62409138110072693</v>
      </c>
      <c r="J505" s="473">
        <v>647900</v>
      </c>
      <c r="K505" s="466"/>
      <c r="L505" s="461">
        <v>50.083333333333336</v>
      </c>
      <c r="M505" s="461">
        <v>80.25</v>
      </c>
      <c r="O505" s="204"/>
      <c r="P505" s="169"/>
      <c r="Q505" s="205"/>
      <c r="R505" s="205"/>
      <c r="S505" s="205"/>
      <c r="T505" s="206"/>
      <c r="U505" s="206"/>
      <c r="W505" s="324"/>
      <c r="X505" s="325"/>
      <c r="Y505" s="326"/>
      <c r="Z505" s="326"/>
      <c r="AA505" s="326"/>
      <c r="AB505" s="327"/>
      <c r="AC505" s="327"/>
      <c r="AE505" s="353"/>
      <c r="AF505" s="354"/>
      <c r="AG505" s="355"/>
      <c r="AH505" s="355"/>
      <c r="AI505" s="355"/>
      <c r="AJ505" s="356"/>
      <c r="AK505" s="355"/>
      <c r="AM505" s="86"/>
      <c r="AN505" s="86"/>
      <c r="AO505" s="380"/>
      <c r="AP505" s="380"/>
      <c r="AQ505" s="380"/>
      <c r="AR505" s="393"/>
      <c r="AS505" s="380"/>
      <c r="AT505" s="86" t="s">
        <v>760</v>
      </c>
    </row>
    <row r="506" spans="1:46" ht="15.6">
      <c r="A506" s="477" t="s">
        <v>218</v>
      </c>
      <c r="B506" s="204" t="s">
        <v>22</v>
      </c>
      <c r="C506" s="204" t="s">
        <v>3</v>
      </c>
      <c r="D506" s="204"/>
      <c r="E506" s="465">
        <v>23</v>
      </c>
      <c r="F506" s="461">
        <v>53.217391304347828</v>
      </c>
      <c r="G506" s="461">
        <v>80.434782608695656</v>
      </c>
      <c r="H506" s="462">
        <v>0.66162162162162164</v>
      </c>
      <c r="I506" s="462">
        <v>0.6707841031149302</v>
      </c>
      <c r="J506" s="473">
        <v>472300</v>
      </c>
      <c r="K506" s="466"/>
      <c r="L506" s="461">
        <v>54.304347826086953</v>
      </c>
      <c r="M506" s="461">
        <v>80.956521739130423</v>
      </c>
      <c r="N506" s="6"/>
      <c r="O506" s="204"/>
      <c r="P506" s="169"/>
      <c r="Q506" s="205"/>
      <c r="R506" s="205"/>
      <c r="S506" s="205"/>
      <c r="T506" s="206"/>
      <c r="U506" s="206"/>
      <c r="V506" s="6"/>
      <c r="W506" s="324"/>
      <c r="X506" s="329"/>
      <c r="Y506" s="324"/>
      <c r="Z506" s="324"/>
      <c r="AA506" s="324"/>
      <c r="AB506" s="324"/>
      <c r="AC506" s="324"/>
      <c r="AD506" s="6"/>
      <c r="AE506" s="353"/>
      <c r="AF506" s="354"/>
      <c r="AG506" s="355"/>
      <c r="AH506" s="355"/>
      <c r="AI506" s="355"/>
      <c r="AJ506" s="356"/>
      <c r="AK506" s="355"/>
      <c r="AL506" s="6"/>
      <c r="AM506" s="41"/>
      <c r="AR506" s="395"/>
      <c r="AS506" s="382"/>
      <c r="AT506" s="41" t="s">
        <v>643</v>
      </c>
    </row>
    <row r="507" spans="1:46" ht="15.6">
      <c r="A507" s="468" t="s">
        <v>1131</v>
      </c>
      <c r="B507" s="204" t="s">
        <v>55</v>
      </c>
      <c r="C507" s="204" t="s">
        <v>8</v>
      </c>
      <c r="D507" s="204" t="s">
        <v>6</v>
      </c>
      <c r="E507" s="465"/>
      <c r="F507" s="461"/>
      <c r="G507" s="461"/>
      <c r="H507" s="462"/>
      <c r="I507" s="462"/>
      <c r="J507" s="473">
        <v>164600</v>
      </c>
      <c r="K507" s="466"/>
      <c r="L507" s="461"/>
      <c r="M507" s="461"/>
      <c r="N507" s="6"/>
      <c r="O507" s="204"/>
      <c r="P507" s="169"/>
      <c r="Q507" s="205"/>
      <c r="R507" s="205"/>
      <c r="S507" s="205"/>
      <c r="T507" s="206"/>
      <c r="U507" s="206"/>
      <c r="V507" s="6"/>
      <c r="W507" s="324"/>
      <c r="X507" s="325"/>
      <c r="Y507" s="326"/>
      <c r="Z507" s="326"/>
      <c r="AA507" s="326"/>
      <c r="AB507" s="327"/>
      <c r="AC507" s="327"/>
      <c r="AE507" s="353"/>
      <c r="AF507" s="354"/>
      <c r="AG507" s="355"/>
      <c r="AH507" s="355"/>
      <c r="AI507" s="355"/>
      <c r="AJ507" s="356"/>
      <c r="AK507" s="355"/>
      <c r="AM507" s="41"/>
      <c r="AR507" s="395"/>
      <c r="AS507" s="382"/>
      <c r="AT507" s="41" t="s">
        <v>29</v>
      </c>
    </row>
    <row r="508" spans="1:46" ht="15.6">
      <c r="A508" s="468" t="s">
        <v>222</v>
      </c>
      <c r="B508" s="204" t="s">
        <v>22</v>
      </c>
      <c r="C508" s="204" t="s">
        <v>37</v>
      </c>
      <c r="D508" s="204" t="s">
        <v>397</v>
      </c>
      <c r="E508" s="465"/>
      <c r="F508" s="461"/>
      <c r="G508" s="461"/>
      <c r="H508" s="462"/>
      <c r="I508" s="462"/>
      <c r="J508" s="473">
        <v>255600</v>
      </c>
      <c r="K508" s="466"/>
      <c r="L508" s="461"/>
      <c r="M508" s="461"/>
      <c r="N508" s="6"/>
      <c r="O508" s="204"/>
      <c r="P508" s="169"/>
      <c r="Q508" s="205"/>
      <c r="R508" s="205"/>
      <c r="S508" s="205"/>
      <c r="T508" s="206"/>
      <c r="U508" s="206"/>
      <c r="V508" s="6"/>
      <c r="W508" s="324"/>
      <c r="X508" s="329"/>
      <c r="Y508" s="324"/>
      <c r="Z508" s="324"/>
      <c r="AA508" s="324"/>
      <c r="AB508" s="324"/>
      <c r="AC508" s="324"/>
      <c r="AE508" s="357"/>
      <c r="AF508" s="358"/>
      <c r="AG508" s="359"/>
      <c r="AH508" s="359"/>
      <c r="AI508" s="359"/>
      <c r="AJ508" s="360"/>
      <c r="AK508" s="359"/>
      <c r="AM508" s="41"/>
      <c r="AR508" s="395"/>
      <c r="AS508" s="382"/>
      <c r="AT508" s="41" t="s">
        <v>243</v>
      </c>
    </row>
    <row r="509" spans="1:46">
      <c r="A509" s="477" t="s">
        <v>51</v>
      </c>
      <c r="B509" s="204" t="s">
        <v>82</v>
      </c>
      <c r="C509" s="204" t="s">
        <v>8</v>
      </c>
      <c r="D509" s="204"/>
      <c r="E509" s="465">
        <v>1</v>
      </c>
      <c r="F509" s="461">
        <v>69</v>
      </c>
      <c r="G509" s="461">
        <v>40</v>
      </c>
      <c r="H509" s="462">
        <v>1.7250000000000001</v>
      </c>
      <c r="I509" s="462">
        <v>0.71616161616161611</v>
      </c>
      <c r="J509" s="473">
        <v>428700</v>
      </c>
      <c r="K509" s="270"/>
      <c r="L509" s="461">
        <v>39.388888888888886</v>
      </c>
      <c r="M509" s="461">
        <v>55</v>
      </c>
      <c r="N509" s="6"/>
      <c r="O509" s="204"/>
      <c r="P509" s="169"/>
      <c r="Q509" s="205"/>
      <c r="R509" s="205"/>
      <c r="S509" s="205"/>
      <c r="T509" s="206"/>
      <c r="U509" s="206"/>
      <c r="V509" s="6"/>
      <c r="W509" s="324"/>
      <c r="X509" s="329"/>
      <c r="Y509" s="324"/>
      <c r="Z509" s="324"/>
      <c r="AA509" s="324"/>
      <c r="AB509" s="324"/>
      <c r="AC509" s="324"/>
      <c r="AE509" s="357"/>
      <c r="AF509" s="358"/>
      <c r="AG509" s="359"/>
      <c r="AH509" s="359"/>
      <c r="AI509" s="359"/>
      <c r="AJ509" s="360"/>
      <c r="AK509" s="359"/>
      <c r="AM509" s="41"/>
      <c r="AR509" s="395"/>
      <c r="AS509" s="382"/>
      <c r="AT509" s="41" t="s">
        <v>198</v>
      </c>
    </row>
    <row r="510" spans="1:46">
      <c r="A510" s="477" t="s">
        <v>80</v>
      </c>
      <c r="B510" s="204" t="s">
        <v>53</v>
      </c>
      <c r="C510" s="204" t="s">
        <v>6</v>
      </c>
      <c r="D510" s="204"/>
      <c r="E510" s="465">
        <v>15</v>
      </c>
      <c r="F510" s="461">
        <v>30.4</v>
      </c>
      <c r="G510" s="461">
        <v>66.8</v>
      </c>
      <c r="H510" s="462">
        <v>0.45508982035928142</v>
      </c>
      <c r="I510" s="462">
        <v>0.58068057080131719</v>
      </c>
      <c r="J510" s="473">
        <v>269800</v>
      </c>
      <c r="K510" s="467"/>
      <c r="L510" s="461">
        <v>46</v>
      </c>
      <c r="M510" s="461">
        <v>79.217391304347828</v>
      </c>
      <c r="N510" s="6"/>
      <c r="O510" s="204"/>
      <c r="P510" s="169"/>
      <c r="Q510" s="205"/>
      <c r="R510" s="205"/>
      <c r="S510" s="205"/>
      <c r="T510" s="206"/>
      <c r="U510" s="206"/>
      <c r="V510" s="6"/>
      <c r="W510" s="324"/>
      <c r="X510" s="329"/>
      <c r="Y510" s="324"/>
      <c r="Z510" s="324"/>
      <c r="AA510" s="324"/>
      <c r="AB510" s="324"/>
      <c r="AC510" s="324"/>
      <c r="AE510" s="357"/>
      <c r="AF510" s="358"/>
      <c r="AG510" s="359"/>
      <c r="AH510" s="359"/>
      <c r="AI510" s="359"/>
      <c r="AJ510" s="360"/>
      <c r="AK510" s="359"/>
      <c r="AM510" s="41"/>
      <c r="AR510" s="395"/>
      <c r="AS510" s="382"/>
      <c r="AT510" s="41" t="s">
        <v>197</v>
      </c>
    </row>
    <row r="511" spans="1:46">
      <c r="A511" s="477" t="s">
        <v>635</v>
      </c>
      <c r="B511" s="204" t="s">
        <v>566</v>
      </c>
      <c r="C511" s="204" t="s">
        <v>8</v>
      </c>
      <c r="D511" s="204"/>
      <c r="E511" s="465">
        <v>24</v>
      </c>
      <c r="F511" s="461">
        <v>38.166666666666664</v>
      </c>
      <c r="G511" s="461">
        <v>74.666666666666671</v>
      </c>
      <c r="H511" s="462">
        <v>0.5111607142857143</v>
      </c>
      <c r="I511" s="462">
        <v>0.57738095238095233</v>
      </c>
      <c r="J511" s="473">
        <v>338700</v>
      </c>
      <c r="K511" s="467"/>
      <c r="L511" s="461">
        <v>32.333333333333336</v>
      </c>
      <c r="M511" s="461">
        <v>56.000000000000007</v>
      </c>
      <c r="N511" s="6"/>
      <c r="O511" s="204"/>
      <c r="P511" s="169"/>
      <c r="Q511" s="205"/>
      <c r="R511" s="205"/>
      <c r="S511" s="205"/>
      <c r="T511" s="206"/>
      <c r="U511" s="206"/>
      <c r="V511" s="6"/>
      <c r="W511" s="324"/>
      <c r="X511" s="329"/>
      <c r="Y511" s="324"/>
      <c r="Z511" s="324"/>
      <c r="AA511" s="324"/>
      <c r="AB511" s="324"/>
      <c r="AC511" s="324"/>
      <c r="AE511" s="357"/>
      <c r="AF511" s="358"/>
      <c r="AG511" s="359"/>
      <c r="AH511" s="359"/>
      <c r="AI511" s="359"/>
      <c r="AJ511" s="360"/>
      <c r="AK511" s="359"/>
      <c r="AM511" s="41"/>
      <c r="AR511" s="395"/>
      <c r="AS511" s="382"/>
      <c r="AT511" s="41" t="s">
        <v>761</v>
      </c>
    </row>
    <row r="512" spans="1:46">
      <c r="A512" s="477" t="s">
        <v>332</v>
      </c>
      <c r="B512" s="204" t="s">
        <v>31</v>
      </c>
      <c r="C512" s="204" t="s">
        <v>14</v>
      </c>
      <c r="D512" s="204"/>
      <c r="E512" s="465">
        <v>22</v>
      </c>
      <c r="F512" s="461">
        <v>62.772727272727273</v>
      </c>
      <c r="G512" s="461">
        <v>58.090909090909093</v>
      </c>
      <c r="H512" s="462">
        <v>1.0805946791862284</v>
      </c>
      <c r="I512" s="462">
        <v>1.0579576816927323</v>
      </c>
      <c r="J512" s="473">
        <v>557100</v>
      </c>
      <c r="K512" s="270"/>
      <c r="L512" s="461">
        <v>60.526315789473685</v>
      </c>
      <c r="M512" s="461">
        <v>57.210526315789473</v>
      </c>
      <c r="N512" s="6"/>
      <c r="O512" s="204"/>
      <c r="P512" s="169"/>
      <c r="Q512" s="205"/>
      <c r="R512" s="205"/>
      <c r="S512" s="205"/>
      <c r="T512" s="206"/>
      <c r="U512" s="206"/>
      <c r="V512" s="6"/>
      <c r="W512" s="324"/>
      <c r="X512" s="329"/>
      <c r="Y512" s="324"/>
      <c r="Z512" s="324"/>
      <c r="AA512" s="324"/>
      <c r="AB512" s="324"/>
      <c r="AC512" s="324"/>
      <c r="AE512" s="357"/>
      <c r="AF512" s="358"/>
      <c r="AG512" s="359"/>
      <c r="AH512" s="359"/>
      <c r="AI512" s="359"/>
      <c r="AJ512" s="360"/>
      <c r="AK512" s="359"/>
      <c r="AM512" s="41"/>
      <c r="AR512" s="395"/>
      <c r="AS512" s="382"/>
      <c r="AT512" s="41" t="s">
        <v>174</v>
      </c>
    </row>
    <row r="513" spans="1:46" ht="15.6">
      <c r="A513" s="477" t="s">
        <v>621</v>
      </c>
      <c r="B513" s="204" t="s">
        <v>31</v>
      </c>
      <c r="C513" s="204" t="s">
        <v>397</v>
      </c>
      <c r="D513" s="204"/>
      <c r="E513" s="177">
        <v>0</v>
      </c>
      <c r="F513" s="461">
        <v>0</v>
      </c>
      <c r="G513" s="461"/>
      <c r="H513" s="462">
        <v>0</v>
      </c>
      <c r="I513" s="462">
        <v>0</v>
      </c>
      <c r="J513" s="473">
        <v>164600</v>
      </c>
      <c r="K513" s="466"/>
      <c r="L513" s="461">
        <v>0</v>
      </c>
      <c r="M513" s="461" t="s">
        <v>693</v>
      </c>
      <c r="N513" s="6"/>
      <c r="O513" s="204"/>
      <c r="P513" s="169"/>
      <c r="Q513" s="205"/>
      <c r="R513" s="205"/>
      <c r="S513" s="205"/>
      <c r="T513" s="206"/>
      <c r="U513" s="206"/>
      <c r="V513" s="6"/>
      <c r="W513" s="324"/>
      <c r="X513" s="329"/>
      <c r="Y513" s="324"/>
      <c r="Z513" s="324"/>
      <c r="AA513" s="324"/>
      <c r="AB513" s="324"/>
      <c r="AC513" s="324"/>
      <c r="AE513" s="357"/>
      <c r="AF513" s="358"/>
      <c r="AG513" s="359"/>
      <c r="AH513" s="359"/>
      <c r="AI513" s="359"/>
      <c r="AJ513" s="360"/>
      <c r="AK513" s="359"/>
      <c r="AM513" s="41"/>
      <c r="AR513" s="395"/>
      <c r="AS513" s="382"/>
      <c r="AT513" s="41" t="s">
        <v>649</v>
      </c>
    </row>
    <row r="514" spans="1:46" ht="15.6">
      <c r="A514" s="477" t="s">
        <v>389</v>
      </c>
      <c r="B514" s="204" t="s">
        <v>566</v>
      </c>
      <c r="C514" s="204" t="s">
        <v>6</v>
      </c>
      <c r="D514" s="204"/>
      <c r="E514" s="177"/>
      <c r="F514" s="461"/>
      <c r="G514" s="461"/>
      <c r="H514" s="462"/>
      <c r="I514" s="462"/>
      <c r="J514" s="473">
        <v>177300</v>
      </c>
      <c r="K514" s="466"/>
      <c r="L514" s="461"/>
      <c r="M514" s="461"/>
      <c r="N514" s="6"/>
      <c r="O514" s="204"/>
      <c r="P514" s="169"/>
      <c r="Q514" s="205"/>
      <c r="R514" s="205"/>
      <c r="S514" s="205"/>
      <c r="T514" s="206"/>
      <c r="U514" s="206"/>
      <c r="V514" s="6"/>
      <c r="W514" s="324"/>
      <c r="X514" s="329"/>
      <c r="Y514" s="324"/>
      <c r="Z514" s="324"/>
      <c r="AA514" s="324"/>
      <c r="AB514" s="324"/>
      <c r="AC514" s="324"/>
      <c r="AE514" s="357"/>
      <c r="AF514" s="358"/>
      <c r="AG514" s="359"/>
      <c r="AH514" s="359"/>
      <c r="AI514" s="359"/>
      <c r="AJ514" s="360"/>
      <c r="AK514" s="359"/>
      <c r="AM514" s="41"/>
      <c r="AR514" s="395"/>
      <c r="AS514" s="382"/>
      <c r="AT514" s="41" t="s">
        <v>175</v>
      </c>
    </row>
    <row r="515" spans="1:46">
      <c r="A515" s="477" t="s">
        <v>636</v>
      </c>
      <c r="B515" s="204" t="s">
        <v>566</v>
      </c>
      <c r="C515" s="204" t="s">
        <v>6</v>
      </c>
      <c r="D515" s="204"/>
      <c r="E515" s="465">
        <v>14</v>
      </c>
      <c r="F515" s="461">
        <v>48.642857142857146</v>
      </c>
      <c r="G515" s="461">
        <v>77.571428571428569</v>
      </c>
      <c r="H515" s="462">
        <v>0.6270718232044199</v>
      </c>
      <c r="I515" s="462">
        <v>0.36032028469750887</v>
      </c>
      <c r="J515" s="473">
        <v>431700</v>
      </c>
      <c r="K515" s="467"/>
      <c r="L515" s="461">
        <v>27</v>
      </c>
      <c r="M515" s="461">
        <v>74.933333333333337</v>
      </c>
      <c r="N515" s="86"/>
      <c r="O515" s="275"/>
      <c r="P515" s="169"/>
      <c r="Q515" s="276"/>
      <c r="R515" s="276"/>
      <c r="S515" s="276"/>
      <c r="T515" s="277"/>
      <c r="U515" s="277"/>
      <c r="V515" s="6"/>
      <c r="W515" s="338"/>
      <c r="X515" s="339"/>
      <c r="Y515" s="338"/>
      <c r="Z515" s="338"/>
      <c r="AA515" s="338"/>
      <c r="AB515" s="338"/>
      <c r="AC515" s="338"/>
      <c r="AE515" s="357"/>
      <c r="AF515" s="358"/>
      <c r="AG515" s="359"/>
      <c r="AH515" s="359"/>
      <c r="AI515" s="359"/>
      <c r="AJ515" s="360"/>
      <c r="AK515" s="359"/>
      <c r="AM515" s="287"/>
      <c r="AN515" s="287"/>
      <c r="AR515" s="395"/>
      <c r="AS515" s="382"/>
      <c r="AT515" s="287" t="s">
        <v>874</v>
      </c>
    </row>
    <row r="516" spans="1:46">
      <c r="A516" s="477" t="s">
        <v>1132</v>
      </c>
      <c r="B516" s="204" t="s">
        <v>53</v>
      </c>
      <c r="C516" s="204" t="s">
        <v>8</v>
      </c>
      <c r="D516" s="204"/>
      <c r="E516" s="465">
        <v>1</v>
      </c>
      <c r="F516" s="461">
        <v>33</v>
      </c>
      <c r="G516" s="461">
        <v>46</v>
      </c>
      <c r="H516" s="462">
        <v>0.71739130434782605</v>
      </c>
      <c r="I516" s="462"/>
      <c r="J516" s="473">
        <v>205000</v>
      </c>
      <c r="K516" s="467"/>
      <c r="L516" s="461"/>
      <c r="M516" s="461"/>
      <c r="N516" s="6"/>
      <c r="O516" s="204"/>
      <c r="P516" s="169"/>
      <c r="Q516" s="205"/>
      <c r="R516" s="205"/>
      <c r="S516" s="205"/>
      <c r="T516" s="206"/>
      <c r="U516" s="206"/>
      <c r="V516" s="6"/>
      <c r="W516" s="324"/>
      <c r="X516" s="329"/>
      <c r="Y516" s="324"/>
      <c r="Z516" s="324"/>
      <c r="AA516" s="324"/>
      <c r="AB516" s="324"/>
      <c r="AC516" s="324"/>
      <c r="AE516" s="357"/>
      <c r="AF516" s="358"/>
      <c r="AG516" s="359"/>
      <c r="AH516" s="359"/>
      <c r="AI516" s="359"/>
      <c r="AJ516" s="360"/>
      <c r="AK516" s="359"/>
      <c r="AM516" s="41"/>
      <c r="AR516" s="395"/>
      <c r="AS516" s="382"/>
      <c r="AT516" s="41" t="s">
        <v>762</v>
      </c>
    </row>
    <row r="517" spans="1:46">
      <c r="A517" s="477" t="s">
        <v>637</v>
      </c>
      <c r="B517" s="204" t="s">
        <v>566</v>
      </c>
      <c r="C517" s="204" t="s">
        <v>3</v>
      </c>
      <c r="D517" s="204" t="s">
        <v>1045</v>
      </c>
      <c r="E517" s="177">
        <v>0</v>
      </c>
      <c r="F517" s="461">
        <v>0</v>
      </c>
      <c r="G517" s="461"/>
      <c r="H517" s="462">
        <v>0</v>
      </c>
      <c r="I517" s="462">
        <v>0</v>
      </c>
      <c r="J517" s="473">
        <v>164600</v>
      </c>
      <c r="K517" s="467"/>
      <c r="L517" s="461">
        <v>0</v>
      </c>
      <c r="M517" s="461" t="s">
        <v>693</v>
      </c>
      <c r="N517" s="6"/>
      <c r="O517" s="204"/>
      <c r="P517" s="169"/>
      <c r="Q517" s="205"/>
      <c r="R517" s="205"/>
      <c r="S517" s="205"/>
      <c r="T517" s="206"/>
      <c r="U517" s="206"/>
      <c r="V517" s="6"/>
      <c r="W517" s="324"/>
      <c r="X517" s="329"/>
      <c r="Y517" s="324"/>
      <c r="Z517" s="324"/>
      <c r="AA517" s="324"/>
      <c r="AB517" s="324"/>
      <c r="AC517" s="324"/>
      <c r="AE517" s="357"/>
      <c r="AF517" s="358"/>
      <c r="AG517" s="359"/>
      <c r="AH517" s="359"/>
      <c r="AI517" s="359"/>
      <c r="AJ517" s="360"/>
      <c r="AK517" s="359"/>
      <c r="AM517" s="41"/>
      <c r="AR517" s="395"/>
      <c r="AS517" s="382"/>
      <c r="AT517" s="41" t="s">
        <v>311</v>
      </c>
    </row>
    <row r="518" spans="1:46">
      <c r="A518" s="477" t="s">
        <v>533</v>
      </c>
      <c r="B518" s="204" t="s">
        <v>28</v>
      </c>
      <c r="C518" s="204" t="s">
        <v>8</v>
      </c>
      <c r="D518" s="204" t="s">
        <v>14</v>
      </c>
      <c r="E518" s="465">
        <v>19</v>
      </c>
      <c r="F518" s="461">
        <v>29.842105263157894</v>
      </c>
      <c r="G518" s="461">
        <v>38.94736842105263</v>
      </c>
      <c r="H518" s="462">
        <v>0.76621621621621616</v>
      </c>
      <c r="I518" s="462">
        <v>0</v>
      </c>
      <c r="J518" s="473">
        <v>264800</v>
      </c>
      <c r="K518" s="270"/>
      <c r="L518" s="461">
        <v>0</v>
      </c>
      <c r="M518" s="461" t="s">
        <v>693</v>
      </c>
      <c r="N518" s="6"/>
      <c r="O518" s="204"/>
      <c r="P518" s="169"/>
      <c r="Q518" s="205"/>
      <c r="R518" s="205"/>
      <c r="S518" s="205"/>
      <c r="T518" s="206"/>
      <c r="U518" s="206"/>
      <c r="W518" s="324"/>
      <c r="X518" s="329"/>
      <c r="Y518" s="324"/>
      <c r="Z518" s="324"/>
      <c r="AA518" s="324"/>
      <c r="AB518" s="324"/>
      <c r="AC518" s="324"/>
      <c r="AE518" s="357"/>
      <c r="AF518" s="358"/>
      <c r="AG518" s="359"/>
      <c r="AH518" s="359"/>
      <c r="AI518" s="359"/>
      <c r="AJ518" s="360"/>
      <c r="AK518" s="359"/>
      <c r="AM518" s="41"/>
      <c r="AR518" s="395"/>
      <c r="AS518" s="382"/>
      <c r="AT518" s="41" t="s">
        <v>176</v>
      </c>
    </row>
    <row r="519" spans="1:46">
      <c r="A519" s="477" t="s">
        <v>177</v>
      </c>
      <c r="B519" s="204" t="s">
        <v>104</v>
      </c>
      <c r="C519" s="204" t="s">
        <v>8</v>
      </c>
      <c r="D519" s="204"/>
      <c r="E519" s="465">
        <v>23</v>
      </c>
      <c r="F519" s="461">
        <v>53.565217391304351</v>
      </c>
      <c r="G519" s="461">
        <v>79.347826086956516</v>
      </c>
      <c r="H519" s="462">
        <v>0.67506849315068496</v>
      </c>
      <c r="I519" s="462">
        <v>0.63821989528795808</v>
      </c>
      <c r="J519" s="473">
        <v>475400</v>
      </c>
      <c r="K519" s="270"/>
      <c r="L519" s="461">
        <v>50.791666666666664</v>
      </c>
      <c r="M519" s="461">
        <v>79.583333333333329</v>
      </c>
      <c r="N519" s="6"/>
      <c r="O519" s="178"/>
      <c r="P519" s="169"/>
      <c r="Q519" s="207"/>
      <c r="R519" s="207"/>
      <c r="S519" s="207"/>
      <c r="T519" s="208"/>
      <c r="U519" s="208"/>
      <c r="W519" s="324"/>
      <c r="X519" s="325"/>
      <c r="Y519" s="326"/>
      <c r="Z519" s="326"/>
      <c r="AA519" s="326"/>
      <c r="AB519" s="327"/>
      <c r="AC519" s="327"/>
      <c r="AE519" s="357"/>
      <c r="AF519" s="358"/>
      <c r="AG519" s="359"/>
      <c r="AH519" s="359"/>
      <c r="AI519" s="359"/>
      <c r="AJ519" s="360"/>
      <c r="AK519" s="359"/>
      <c r="AM519" s="41"/>
      <c r="AR519" s="395"/>
      <c r="AS519" s="382"/>
      <c r="AT519" s="41" t="s">
        <v>538</v>
      </c>
    </row>
    <row r="520" spans="1:46" ht="15.6">
      <c r="L520" s="185"/>
      <c r="M520" s="186"/>
      <c r="N520" s="6"/>
    </row>
    <row r="521" spans="1:46" ht="15.6">
      <c r="L521" s="183"/>
      <c r="M521" s="186"/>
      <c r="N521" s="6"/>
    </row>
    <row r="522" spans="1:46" ht="15.6">
      <c r="L522" s="183"/>
      <c r="M522" s="186"/>
      <c r="N522" s="6"/>
    </row>
    <row r="523" spans="1:46">
      <c r="L523" s="187"/>
      <c r="M523" s="186"/>
      <c r="N523" s="6"/>
    </row>
    <row r="524" spans="1:46">
      <c r="L524" s="187"/>
      <c r="M524" s="186"/>
    </row>
    <row r="525" spans="1:46">
      <c r="L525" s="187"/>
      <c r="M525" s="186"/>
    </row>
    <row r="526" spans="1:46">
      <c r="L526" s="187"/>
      <c r="M526" s="186"/>
    </row>
    <row r="527" spans="1:46">
      <c r="L527" s="187"/>
      <c r="M527" s="186"/>
    </row>
    <row r="528" spans="1:46">
      <c r="L528" s="187"/>
      <c r="M528" s="186"/>
    </row>
    <row r="529" spans="12:13">
      <c r="L529" s="187"/>
      <c r="M529" s="186"/>
    </row>
    <row r="530" spans="12:13">
      <c r="L530" s="187"/>
      <c r="M530" s="186"/>
    </row>
    <row r="531" spans="12:13">
      <c r="L531" s="187"/>
      <c r="M531" s="186"/>
    </row>
    <row r="532" spans="12:13">
      <c r="L532" s="187"/>
      <c r="M532" s="186"/>
    </row>
    <row r="533" spans="12:13">
      <c r="L533" s="187"/>
      <c r="M533" s="186"/>
    </row>
    <row r="534" spans="12:13">
      <c r="L534" s="187"/>
      <c r="M534" s="186"/>
    </row>
    <row r="535" spans="12:13">
      <c r="L535" s="187"/>
      <c r="M535" s="186"/>
    </row>
    <row r="536" spans="12:13">
      <c r="L536" s="187"/>
      <c r="M536" s="186"/>
    </row>
    <row r="537" spans="12:13">
      <c r="L537" s="187"/>
      <c r="M537" s="186"/>
    </row>
    <row r="538" spans="12:13">
      <c r="L538" s="187"/>
      <c r="M538" s="186"/>
    </row>
    <row r="539" spans="12:13">
      <c r="L539" s="187"/>
      <c r="M539" s="186"/>
    </row>
    <row r="540" spans="12:13">
      <c r="L540" s="187"/>
      <c r="M540" s="186"/>
    </row>
    <row r="541" spans="12:13">
      <c r="L541" s="187"/>
      <c r="M541" s="186"/>
    </row>
    <row r="542" spans="12:13">
      <c r="L542" s="187"/>
      <c r="M542" s="186"/>
    </row>
    <row r="543" spans="12:13">
      <c r="L543" s="187"/>
      <c r="M543" s="186"/>
    </row>
    <row r="544" spans="12:13">
      <c r="L544" s="187"/>
      <c r="M544" s="186"/>
    </row>
    <row r="545" spans="12:13">
      <c r="L545" s="187"/>
      <c r="M545" s="186"/>
    </row>
    <row r="546" spans="12:13">
      <c r="L546" s="187"/>
      <c r="M546" s="186"/>
    </row>
  </sheetData>
  <autoFilter ref="A2:AS2" xr:uid="{00000000-0009-0000-0000-000008000000}"/>
  <conditionalFormatting sqref="W4:W519 O4:O519 AE4:AE519">
    <cfRule type="cellIs" dxfId="234" priority="132" operator="equal">
      <formula>2</formula>
    </cfRule>
  </conditionalFormatting>
  <conditionalFormatting sqref="Z4:Z519">
    <cfRule type="cellIs" dxfId="233" priority="2" operator="lessThanOr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HOK</vt:lpstr>
      <vt:lpstr>FRF</vt:lpstr>
      <vt:lpstr>2RF</vt:lpstr>
      <vt:lpstr>HFB</vt:lpstr>
      <vt:lpstr>FE</vt:lpstr>
      <vt:lpstr>CTW</vt:lpstr>
      <vt:lpstr>FLB</vt:lpstr>
      <vt:lpstr>PLANNER</vt:lpstr>
      <vt:lpstr>2017 Stats</vt:lpstr>
      <vt:lpstr>Byes DRAW</vt:lpstr>
      <vt:lpstr>Draw - Home-Away</vt:lpstr>
      <vt:lpstr>Season Draw - Times</vt:lpstr>
      <vt:lpstr>Sheet3</vt:lpstr>
      <vt:lpstr>Sheet1</vt:lpstr>
    </vt:vector>
  </TitlesOfParts>
  <Company>Virgin Australia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troy</dc:creator>
  <cp:lastModifiedBy>Troy</cp:lastModifiedBy>
  <dcterms:created xsi:type="dcterms:W3CDTF">2014-11-11T05:37:49Z</dcterms:created>
  <dcterms:modified xsi:type="dcterms:W3CDTF">2018-03-01T12:55:32Z</dcterms:modified>
</cp:coreProperties>
</file>