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425" firstSheet="7" activeTab="7"/>
  </bookViews>
  <sheets>
    <sheet name="HOK" sheetId="9" state="hidden" r:id="rId1"/>
    <sheet name="FRF" sheetId="10" state="hidden" r:id="rId2"/>
    <sheet name="2RF" sheetId="11" state="hidden" r:id="rId3"/>
    <sheet name="HFB" sheetId="12" state="hidden" r:id="rId4"/>
    <sheet name="FE" sheetId="13" state="hidden" r:id="rId5"/>
    <sheet name="CTW" sheetId="14" state="hidden" r:id="rId6"/>
    <sheet name="FLB" sheetId="15" state="hidden" r:id="rId7"/>
    <sheet name="PLANNER" sheetId="1" r:id="rId8"/>
    <sheet name="2016 Stats" sheetId="8" r:id="rId9"/>
    <sheet name="Byes DRAW" sheetId="2" r:id="rId10"/>
    <sheet name="Draw - Home-Away" sheetId="30" r:id="rId11"/>
    <sheet name="Season Draw - Times" sheetId="17" r:id="rId12"/>
    <sheet name="Sheet3" sheetId="31" r:id="rId13"/>
    <sheet name="Sheet1" sheetId="16" r:id="rId14"/>
  </sheets>
  <externalReferences>
    <externalReference r:id="rId15"/>
  </externalReferences>
  <definedNames>
    <definedName name="_xlnm._FilterDatabase" localSheetId="8" hidden="1">'2016 Stats'!$A$1:$J$500</definedName>
    <definedName name="_xlnm._FilterDatabase" localSheetId="2" hidden="1">'2RF'!$A$1:$I$164</definedName>
    <definedName name="_xlnm._FilterDatabase" localSheetId="5" hidden="1">CTW!$A$1:$I$165</definedName>
    <definedName name="_xlnm._FilterDatabase" localSheetId="4" hidden="1">FE!$A$1:$I$60</definedName>
    <definedName name="_xlnm._FilterDatabase" localSheetId="6" hidden="1">FLB!$A$1:$I$59</definedName>
    <definedName name="_xlnm._FilterDatabase" localSheetId="1" hidden="1">FRF!$A$1:$I$112</definedName>
    <definedName name="_xlnm._FilterDatabase" localSheetId="3" hidden="1">HFB!$A$1:$I$164</definedName>
    <definedName name="_xlnm._FilterDatabase" localSheetId="0" hidden="1">HOK!$A$1:$A$57</definedName>
    <definedName name="_xlnm._FilterDatabase" localSheetId="7" hidden="1">PLANNER!$Y$2:$AD$523</definedName>
    <definedName name="CTW_2016">'[1]SC Lists'!$B$2:$B$188</definedName>
    <definedName name="Five_2016">'[1]SC Lists'!$C$2:$C$54</definedName>
    <definedName name="FLB_2016">'[1]SC Lists'!$A$2:$A$65</definedName>
    <definedName name="FRF_2016">'[1]SC Lists'!$F$2:$F$146</definedName>
    <definedName name="HLB_2016">'[1]SC Lists'!$D$2:$D$49</definedName>
    <definedName name="HOK_2016">'[1]SC Lists'!$G$2:$G$60</definedName>
    <definedName name="Origin2">'[1]SC Lists'!$H$2:$H$3</definedName>
    <definedName name="Second_2016">'[1]SC Lists'!$E$2:$E$168</definedName>
  </definedNames>
  <calcPr calcId="125725"/>
</workbook>
</file>

<file path=xl/calcChain.xml><?xml version="1.0" encoding="utf-8"?>
<calcChain xmlns="http://schemas.openxmlformats.org/spreadsheetml/2006/main">
  <c r="D34" i="1"/>
  <c r="D31"/>
  <c r="D30"/>
  <c r="D29"/>
  <c r="D23"/>
  <c r="D20"/>
  <c r="D17"/>
  <c r="D16"/>
  <c r="D15"/>
  <c r="D10"/>
  <c r="D9"/>
  <c r="D33"/>
  <c r="D28"/>
  <c r="D27"/>
  <c r="D26"/>
  <c r="D25"/>
  <c r="D22"/>
  <c r="D19"/>
  <c r="D14"/>
  <c r="D13"/>
  <c r="D12"/>
  <c r="D8"/>
  <c r="D7"/>
  <c r="D5"/>
  <c r="D4"/>
  <c r="C34"/>
  <c r="C31"/>
  <c r="C30"/>
  <c r="C29"/>
  <c r="C23"/>
  <c r="C20"/>
  <c r="C17"/>
  <c r="C16"/>
  <c r="C15"/>
  <c r="C10"/>
  <c r="C9"/>
  <c r="C33"/>
  <c r="C28"/>
  <c r="C27"/>
  <c r="C26"/>
  <c r="C25"/>
  <c r="C22"/>
  <c r="C19"/>
  <c r="C14"/>
  <c r="C13"/>
  <c r="C12"/>
  <c r="C8"/>
  <c r="C7"/>
  <c r="C5"/>
  <c r="C4"/>
  <c r="E38"/>
  <c r="I34"/>
  <c r="I33"/>
  <c r="I31"/>
  <c r="I30"/>
  <c r="I29"/>
  <c r="I28"/>
  <c r="I27"/>
  <c r="I26"/>
  <c r="I25"/>
  <c r="I23"/>
  <c r="I22"/>
  <c r="I20"/>
  <c r="I19"/>
  <c r="I17"/>
  <c r="I16"/>
  <c r="I15"/>
  <c r="I14"/>
  <c r="I13"/>
  <c r="I12"/>
  <c r="I10"/>
  <c r="I9"/>
  <c r="I8"/>
  <c r="I7"/>
  <c r="I5"/>
  <c r="I4"/>
  <c r="J4"/>
  <c r="F34"/>
  <c r="F31"/>
  <c r="F30"/>
  <c r="F29"/>
  <c r="F23"/>
  <c r="F20"/>
  <c r="F17"/>
  <c r="F16"/>
  <c r="F15"/>
  <c r="F10"/>
  <c r="F9"/>
  <c r="F33"/>
  <c r="F28"/>
  <c r="F27"/>
  <c r="F26"/>
  <c r="F25"/>
  <c r="F22"/>
  <c r="F19"/>
  <c r="F14"/>
  <c r="F13"/>
  <c r="F12"/>
  <c r="F8"/>
  <c r="F7"/>
  <c r="F5"/>
  <c r="F4"/>
  <c r="E34"/>
  <c r="E33"/>
  <c r="E31"/>
  <c r="E30"/>
  <c r="E29"/>
  <c r="E28"/>
  <c r="E27"/>
  <c r="E26"/>
  <c r="E25"/>
  <c r="E23"/>
  <c r="E22"/>
  <c r="E20"/>
  <c r="E19"/>
  <c r="E17"/>
  <c r="E16"/>
  <c r="E15"/>
  <c r="E14"/>
  <c r="E13"/>
  <c r="E12"/>
  <c r="E10"/>
  <c r="E9"/>
  <c r="E8"/>
  <c r="E7"/>
  <c r="E5"/>
  <c r="E4"/>
  <c r="M462" i="8" l="1"/>
  <c r="M463"/>
  <c r="M474"/>
  <c r="M465"/>
  <c r="M466"/>
  <c r="M467"/>
  <c r="M468"/>
  <c r="M469"/>
  <c r="M473"/>
  <c r="M472"/>
  <c r="M471"/>
  <c r="N471"/>
  <c r="H36" i="1"/>
  <c r="H37" s="1"/>
  <c r="Q13"/>
  <c r="O9"/>
  <c r="N8"/>
  <c r="O5"/>
  <c r="U7"/>
  <c r="T10"/>
  <c r="T12"/>
  <c r="S14"/>
  <c r="T15"/>
  <c r="S16"/>
  <c r="U17"/>
  <c r="T19"/>
  <c r="T20"/>
  <c r="T22"/>
  <c r="T23"/>
  <c r="S25"/>
  <c r="U26"/>
  <c r="S27"/>
  <c r="T28"/>
  <c r="S29"/>
  <c r="U30"/>
  <c r="P31"/>
  <c r="U33"/>
  <c r="S34"/>
  <c r="U4"/>
  <c r="J27"/>
  <c r="K27"/>
  <c r="L27"/>
  <c r="J28"/>
  <c r="K28"/>
  <c r="L28"/>
  <c r="J29"/>
  <c r="K29"/>
  <c r="L29"/>
  <c r="J30"/>
  <c r="K30"/>
  <c r="L30"/>
  <c r="J31"/>
  <c r="K31"/>
  <c r="L31"/>
  <c r="J14"/>
  <c r="K14"/>
  <c r="L14"/>
  <c r="J15"/>
  <c r="K15"/>
  <c r="L15"/>
  <c r="J16"/>
  <c r="K16"/>
  <c r="L16"/>
  <c r="J17"/>
  <c r="K17"/>
  <c r="L17"/>
  <c r="L34"/>
  <c r="K34"/>
  <c r="J34"/>
  <c r="L33"/>
  <c r="K33"/>
  <c r="J33"/>
  <c r="L26"/>
  <c r="K26"/>
  <c r="J26"/>
  <c r="L25"/>
  <c r="K25"/>
  <c r="J25"/>
  <c r="L23"/>
  <c r="K23"/>
  <c r="J23"/>
  <c r="L22"/>
  <c r="K22"/>
  <c r="J22"/>
  <c r="L20"/>
  <c r="K20"/>
  <c r="J20"/>
  <c r="L19"/>
  <c r="K19"/>
  <c r="J19"/>
  <c r="L13"/>
  <c r="K13"/>
  <c r="J13"/>
  <c r="L12"/>
  <c r="K12"/>
  <c r="J12"/>
  <c r="J9"/>
  <c r="K9"/>
  <c r="L9"/>
  <c r="J10"/>
  <c r="K10"/>
  <c r="L10"/>
  <c r="L8"/>
  <c r="K8"/>
  <c r="J8"/>
  <c r="L7"/>
  <c r="K7"/>
  <c r="J7"/>
  <c r="J5"/>
  <c r="K5"/>
  <c r="L5"/>
  <c r="L4"/>
  <c r="K4"/>
  <c r="O4"/>
  <c r="N31"/>
  <c r="T33"/>
  <c r="Q33"/>
  <c r="N33"/>
  <c r="T4"/>
  <c r="Q4"/>
  <c r="N4"/>
  <c r="M22" i="2"/>
  <c r="M21"/>
  <c r="M20"/>
  <c r="M19"/>
  <c r="M18"/>
  <c r="M17"/>
  <c r="M16"/>
  <c r="M15"/>
  <c r="M14"/>
  <c r="M13"/>
  <c r="M12"/>
  <c r="M11"/>
  <c r="M10"/>
  <c r="M9"/>
  <c r="M8"/>
  <c r="M7"/>
  <c r="G36" i="1"/>
  <c r="L471" i="8" l="1"/>
  <c r="Q12" i="1"/>
  <c r="U8"/>
  <c r="T17"/>
  <c r="O20"/>
  <c r="T26"/>
  <c r="O28"/>
  <c r="U10"/>
  <c r="U27"/>
  <c r="T7"/>
  <c r="Q23"/>
  <c r="R13"/>
  <c r="U15"/>
  <c r="N30"/>
  <c r="P4"/>
  <c r="R4"/>
  <c r="P7"/>
  <c r="Q8"/>
  <c r="S20"/>
  <c r="U23"/>
  <c r="U12"/>
  <c r="P26"/>
  <c r="Q15"/>
  <c r="P17"/>
  <c r="S28"/>
  <c r="R30"/>
  <c r="P5"/>
  <c r="U22"/>
  <c r="N25"/>
  <c r="N7"/>
  <c r="R7"/>
  <c r="O8"/>
  <c r="S8"/>
  <c r="Q20"/>
  <c r="U20"/>
  <c r="O23"/>
  <c r="S23"/>
  <c r="O12"/>
  <c r="S12"/>
  <c r="O13"/>
  <c r="T13"/>
  <c r="N26"/>
  <c r="R26"/>
  <c r="O15"/>
  <c r="S15"/>
  <c r="N17"/>
  <c r="R17"/>
  <c r="Q28"/>
  <c r="U28"/>
  <c r="P30"/>
  <c r="T30"/>
  <c r="P33"/>
  <c r="R33"/>
  <c r="U9"/>
  <c r="U19"/>
  <c r="U14"/>
  <c r="T5"/>
  <c r="T6" s="1"/>
  <c r="Q9"/>
  <c r="Q10"/>
  <c r="Q19"/>
  <c r="Q22"/>
  <c r="U25"/>
  <c r="U16"/>
  <c r="U29"/>
  <c r="U34"/>
  <c r="U35" s="1"/>
  <c r="S4"/>
  <c r="O7"/>
  <c r="Q7"/>
  <c r="S7"/>
  <c r="P8"/>
  <c r="R8"/>
  <c r="T8"/>
  <c r="N20"/>
  <c r="P20"/>
  <c r="R20"/>
  <c r="N23"/>
  <c r="P23"/>
  <c r="R23"/>
  <c r="N12"/>
  <c r="P12"/>
  <c r="R12"/>
  <c r="N13"/>
  <c r="P13"/>
  <c r="S13"/>
  <c r="U13"/>
  <c r="O26"/>
  <c r="Q26"/>
  <c r="S26"/>
  <c r="N15"/>
  <c r="P15"/>
  <c r="R15"/>
  <c r="O17"/>
  <c r="Q17"/>
  <c r="S17"/>
  <c r="N28"/>
  <c r="P28"/>
  <c r="R28"/>
  <c r="O30"/>
  <c r="Q30"/>
  <c r="S30"/>
  <c r="O33"/>
  <c r="S33"/>
  <c r="S35" s="1"/>
  <c r="Q24"/>
  <c r="R5"/>
  <c r="N5"/>
  <c r="N6" s="1"/>
  <c r="N9"/>
  <c r="S9"/>
  <c r="O10"/>
  <c r="S10"/>
  <c r="O19"/>
  <c r="S19"/>
  <c r="O22"/>
  <c r="S22"/>
  <c r="S24" s="1"/>
  <c r="Q25"/>
  <c r="Q14"/>
  <c r="Q16"/>
  <c r="Q27"/>
  <c r="Q29"/>
  <c r="Q34"/>
  <c r="Q35" s="1"/>
  <c r="R31"/>
  <c r="E36"/>
  <c r="T24"/>
  <c r="T21"/>
  <c r="O6"/>
  <c r="U5"/>
  <c r="U6" s="1"/>
  <c r="S5"/>
  <c r="Q5"/>
  <c r="Q6" s="1"/>
  <c r="P9"/>
  <c r="R9"/>
  <c r="T9"/>
  <c r="N10"/>
  <c r="P10"/>
  <c r="R10"/>
  <c r="N19"/>
  <c r="P19"/>
  <c r="R19"/>
  <c r="N22"/>
  <c r="P22"/>
  <c r="R22"/>
  <c r="O25"/>
  <c r="O14"/>
  <c r="O16"/>
  <c r="O27"/>
  <c r="O29"/>
  <c r="O34"/>
  <c r="T31"/>
  <c r="T34"/>
  <c r="T35" s="1"/>
  <c r="R34"/>
  <c r="P34"/>
  <c r="N34"/>
  <c r="N35" s="1"/>
  <c r="O31"/>
  <c r="Q31"/>
  <c r="S31"/>
  <c r="U31"/>
  <c r="T29"/>
  <c r="R29"/>
  <c r="P29"/>
  <c r="N29"/>
  <c r="T27"/>
  <c r="R27"/>
  <c r="P27"/>
  <c r="N27"/>
  <c r="T25"/>
  <c r="R25"/>
  <c r="P25"/>
  <c r="T16"/>
  <c r="R16"/>
  <c r="P16"/>
  <c r="N16"/>
  <c r="T14"/>
  <c r="R14"/>
  <c r="P14"/>
  <c r="N14"/>
  <c r="O21" l="1"/>
  <c r="T18"/>
  <c r="R35"/>
  <c r="S6"/>
  <c r="R6"/>
  <c r="U11"/>
  <c r="U32"/>
  <c r="P24"/>
  <c r="R21"/>
  <c r="N21"/>
  <c r="T11"/>
  <c r="S21"/>
  <c r="P6"/>
  <c r="P35"/>
  <c r="P32"/>
  <c r="U18"/>
  <c r="U21"/>
  <c r="Q21"/>
  <c r="U24"/>
  <c r="P18"/>
  <c r="N32"/>
  <c r="O24"/>
  <c r="N18"/>
  <c r="T32"/>
  <c r="O35"/>
  <c r="O11"/>
  <c r="Q11"/>
  <c r="Q18"/>
  <c r="S11"/>
  <c r="S18"/>
  <c r="R24"/>
  <c r="N24"/>
  <c r="P21"/>
  <c r="N11"/>
  <c r="R32"/>
  <c r="Q32"/>
  <c r="O18"/>
  <c r="P11"/>
  <c r="R11"/>
  <c r="R18"/>
  <c r="S32"/>
  <c r="O32"/>
  <c r="Q36" l="1"/>
  <c r="S36"/>
  <c r="R36"/>
  <c r="N36"/>
  <c r="T36"/>
  <c r="U36"/>
  <c r="P36"/>
  <c r="O36"/>
</calcChain>
</file>

<file path=xl/sharedStrings.xml><?xml version="1.0" encoding="utf-8"?>
<sst xmlns="http://schemas.openxmlformats.org/spreadsheetml/2006/main" count="8616" uniqueCount="898">
  <si>
    <t>Name</t>
  </si>
  <si>
    <t>Avg Mins</t>
  </si>
  <si>
    <t>Barba, Ben</t>
  </si>
  <si>
    <t>FLB</t>
  </si>
  <si>
    <t>Broncos</t>
  </si>
  <si>
    <t>Copley, Dale</t>
  </si>
  <si>
    <t>CTW</t>
  </si>
  <si>
    <t>Gillett, Matt</t>
  </si>
  <si>
    <t>2RF</t>
  </si>
  <si>
    <t>Glenn, Alex</t>
  </si>
  <si>
    <t>Hunt, Ben</t>
  </si>
  <si>
    <t>Kahu, Jordan</t>
  </si>
  <si>
    <t>Maranta, Lachlan</t>
  </si>
  <si>
    <t>McCullough, Andrew</t>
  </si>
  <si>
    <t>FRF</t>
  </si>
  <si>
    <t>McGuire, Josh</t>
  </si>
  <si>
    <t>Oates, Corey</t>
  </si>
  <si>
    <t>Parker, Corey</t>
  </si>
  <si>
    <t>Reed, Jack</t>
  </si>
  <si>
    <t>Taylor, Ashley</t>
  </si>
  <si>
    <t>Thaiday, Sam</t>
  </si>
  <si>
    <t>Milford, Anthony</t>
  </si>
  <si>
    <t>Raiders</t>
  </si>
  <si>
    <t>Storm</t>
  </si>
  <si>
    <t>Tigers</t>
  </si>
  <si>
    <t>Eden, Greg</t>
  </si>
  <si>
    <t>Nikorima, Kodi</t>
  </si>
  <si>
    <t>Boyd, Darius</t>
  </si>
  <si>
    <t>Knights</t>
  </si>
  <si>
    <t>Waddell, Travis</t>
  </si>
  <si>
    <t>Browne, Tim</t>
  </si>
  <si>
    <t>Bulldogs</t>
  </si>
  <si>
    <t>Cook, Damien</t>
  </si>
  <si>
    <t>Eastwood, Greg</t>
  </si>
  <si>
    <t>Finucane, Dale</t>
  </si>
  <si>
    <t>Graham, James</t>
  </si>
  <si>
    <t>Hodkinson, Trent</t>
  </si>
  <si>
    <t>HFB</t>
  </si>
  <si>
    <t>Jackson, Josh</t>
  </si>
  <si>
    <t>Kasiano, Sam</t>
  </si>
  <si>
    <t>Klemmer, David</t>
  </si>
  <si>
    <t>Lafai, Tim</t>
  </si>
  <si>
    <t>Mbye, Moses</t>
  </si>
  <si>
    <t>Morris, Josh</t>
  </si>
  <si>
    <t>O'Hanlon, Pat</t>
  </si>
  <si>
    <t>Perrett, Sam</t>
  </si>
  <si>
    <t>Phillips, Tyrone</t>
  </si>
  <si>
    <t>Reynolds, Josh</t>
  </si>
  <si>
    <t>5/8</t>
  </si>
  <si>
    <t>Stanley, Chase</t>
  </si>
  <si>
    <t>Tolman, Aiden</t>
  </si>
  <si>
    <t>Williams, Tony</t>
  </si>
  <si>
    <t>Rona, Curtis</t>
  </si>
  <si>
    <t>Cowboys</t>
  </si>
  <si>
    <t>Lichaa, Michael</t>
  </si>
  <si>
    <t>Sharks</t>
  </si>
  <si>
    <t>McInally, Jarrod</t>
  </si>
  <si>
    <t>Morris, Brett</t>
  </si>
  <si>
    <t>Dragons</t>
  </si>
  <si>
    <t>Granville, Jake</t>
  </si>
  <si>
    <t>Hannant, Ben</t>
  </si>
  <si>
    <t>Asiata, John</t>
  </si>
  <si>
    <t>Bolton, Scott</t>
  </si>
  <si>
    <t>Bowen, Javid</t>
  </si>
  <si>
    <t>Cooper, Gavin</t>
  </si>
  <si>
    <t>Coote, Lachlan</t>
  </si>
  <si>
    <t>Feldt, Kyle</t>
  </si>
  <si>
    <t>Hoare, Sam</t>
  </si>
  <si>
    <t>King, Cameron</t>
  </si>
  <si>
    <t>Kostjasyn, Rory</t>
  </si>
  <si>
    <t>Linnett, Kane</t>
  </si>
  <si>
    <t>Lowe, Ethan</t>
  </si>
  <si>
    <t>Moga, Tautau</t>
  </si>
  <si>
    <t>Morgan, Michael</t>
  </si>
  <si>
    <t>Santo, Zac</t>
  </si>
  <si>
    <t>Scott, Matthew</t>
  </si>
  <si>
    <t>Tamou, James</t>
  </si>
  <si>
    <t>Taumalolo, Jason</t>
  </si>
  <si>
    <t>Thompson, Ray</t>
  </si>
  <si>
    <t>Thurston, Johnathan</t>
  </si>
  <si>
    <t>Winterstein, Antonio</t>
  </si>
  <si>
    <t>Tanginoa, Kelepi</t>
  </si>
  <si>
    <t>Eels</t>
  </si>
  <si>
    <t>Glasby, Tim</t>
  </si>
  <si>
    <t>Kaufusi, Patrick</t>
  </si>
  <si>
    <t>Ah Mau, Leeson</t>
  </si>
  <si>
    <t>Beale, Gerard</t>
  </si>
  <si>
    <t>Cooper, Mike</t>
  </si>
  <si>
    <t>Creagh, Ben</t>
  </si>
  <si>
    <t>De Belin, Jack</t>
  </si>
  <si>
    <t>Dugan, Josh</t>
  </si>
  <si>
    <t>Farrell, Dylan</t>
  </si>
  <si>
    <t>Frizell, Tyson</t>
  </si>
  <si>
    <t>Garvey, Craig</t>
  </si>
  <si>
    <t>Marshall, Benji</t>
  </si>
  <si>
    <t>Mata'utia, Peter</t>
  </si>
  <si>
    <t>Merrin, Trent</t>
  </si>
  <si>
    <t>Nightingale, Jason</t>
  </si>
  <si>
    <t>Quinlan, Adam</t>
  </si>
  <si>
    <t>Rein, Mitch</t>
  </si>
  <si>
    <t>Thompson, Joel</t>
  </si>
  <si>
    <t>Widdop, Gareth</t>
  </si>
  <si>
    <t>Marketo, Jake</t>
  </si>
  <si>
    <t>O'Brien, Rory</t>
  </si>
  <si>
    <t>Panthers</t>
  </si>
  <si>
    <t>Warriors</t>
  </si>
  <si>
    <t>Titans</t>
  </si>
  <si>
    <t>Roosters</t>
  </si>
  <si>
    <t>Green, Nathan</t>
  </si>
  <si>
    <t>Matthews, Will</t>
  </si>
  <si>
    <t>De Gois, Isaac</t>
  </si>
  <si>
    <t>Dockar-Clay, Zach</t>
  </si>
  <si>
    <t>Edwards, Kenny</t>
  </si>
  <si>
    <t>Faraimo, Bureta</t>
  </si>
  <si>
    <t>Folau, John</t>
  </si>
  <si>
    <t>Gower, David</t>
  </si>
  <si>
    <t>Hopoate, Will</t>
  </si>
  <si>
    <t>Hunt, Justin</t>
  </si>
  <si>
    <t>Lussick, Darcy</t>
  </si>
  <si>
    <t>Mannah, Tim</t>
  </si>
  <si>
    <t>Ma'u, Manu</t>
  </si>
  <si>
    <t>Moeroa, Tepai</t>
  </si>
  <si>
    <t>Morgan, Ryan</t>
  </si>
  <si>
    <t>Norman, Corey</t>
  </si>
  <si>
    <t>Pauli, Pauli</t>
  </si>
  <si>
    <t>Paulo, Junior</t>
  </si>
  <si>
    <t>Peats, Nathan</t>
  </si>
  <si>
    <t>Pritchard, Kaysa</t>
  </si>
  <si>
    <t>Radradra, Semi</t>
  </si>
  <si>
    <t>Terepo, Peni</t>
  </si>
  <si>
    <t>Toutai, Vai</t>
  </si>
  <si>
    <t>Nelson, Cody</t>
  </si>
  <si>
    <t>Watmough, Anthony</t>
  </si>
  <si>
    <t>Wicks, Danny</t>
  </si>
  <si>
    <t>Takarangi, Brad</t>
  </si>
  <si>
    <t>Paulo, Joseph</t>
  </si>
  <si>
    <t>Kelly, Luke</t>
  </si>
  <si>
    <t>Stockwell, Jack</t>
  </si>
  <si>
    <t>Sims, Tariq</t>
  </si>
  <si>
    <t>Gagai, Dane</t>
  </si>
  <si>
    <t>Leilua, Joseph</t>
  </si>
  <si>
    <t>Mamo, Jake</t>
  </si>
  <si>
    <t>Mata'utia, Chanel</t>
  </si>
  <si>
    <t>Mata'utia, Pat</t>
  </si>
  <si>
    <t>Mata'utia, Sione</t>
  </si>
  <si>
    <t>McManus, James</t>
  </si>
  <si>
    <t>Mullen, Jarrod</t>
  </si>
  <si>
    <t>Randell, Tyler</t>
  </si>
  <si>
    <t>Roberts, Tyrone</t>
  </si>
  <si>
    <t>Rochow, Robbie</t>
  </si>
  <si>
    <t>Scott, Beau</t>
  </si>
  <si>
    <t>Sims, Korbin</t>
  </si>
  <si>
    <t>Smith, Jeremy</t>
  </si>
  <si>
    <t>Snowden, Kade</t>
  </si>
  <si>
    <t>Tapine, Joseph</t>
  </si>
  <si>
    <t>Uate, Akuila</t>
  </si>
  <si>
    <t>Taylor, James</t>
  </si>
  <si>
    <t>Mataora, Sam</t>
  </si>
  <si>
    <t>Clydsdale, Adam</t>
  </si>
  <si>
    <t>Blake, Waqa</t>
  </si>
  <si>
    <t>Campbell-Gillard, Reagan</t>
  </si>
  <si>
    <t>Cartwright, Bryce</t>
  </si>
  <si>
    <t>Jennings, George</t>
  </si>
  <si>
    <t>John, Isaac</t>
  </si>
  <si>
    <t>Latimore, Jeremy</t>
  </si>
  <si>
    <t>Mansour, Josh</t>
  </si>
  <si>
    <t>McKendry, Sam</t>
  </si>
  <si>
    <t>Moss, Kieran</t>
  </si>
  <si>
    <t>Moylan, Matthew</t>
  </si>
  <si>
    <t>Peachey, Tyrone</t>
  </si>
  <si>
    <t>Segeyaro, James</t>
  </si>
  <si>
    <t>Smith, Will</t>
  </si>
  <si>
    <t>Soward, Jamie</t>
  </si>
  <si>
    <t>Taylor, Elijah</t>
  </si>
  <si>
    <t>Wallace, Peter</t>
  </si>
  <si>
    <t>Watene-Zelezniak, Dallin</t>
  </si>
  <si>
    <t>Whare, Dean</t>
  </si>
  <si>
    <t>Yeo, Isaah</t>
  </si>
  <si>
    <t>Koroisau, Apisai</t>
  </si>
  <si>
    <t>Grant, Tim</t>
  </si>
  <si>
    <t>Auva'a, Kirisome</t>
  </si>
  <si>
    <t>Burgess, George</t>
  </si>
  <si>
    <t>Burgess, Luke</t>
  </si>
  <si>
    <t>Burgess, Thomas</t>
  </si>
  <si>
    <t>Clark, Jason</t>
  </si>
  <si>
    <t>Goodwin, Bryson</t>
  </si>
  <si>
    <t>Grevsmuhl, Chris</t>
  </si>
  <si>
    <t>Inglis, Greg</t>
  </si>
  <si>
    <t>Johnston, Alex</t>
  </si>
  <si>
    <t>Keary, Luke</t>
  </si>
  <si>
    <t>Luke, Issac</t>
  </si>
  <si>
    <t>McInnes, Cameron</t>
  </si>
  <si>
    <t>McQueen, Chris</t>
  </si>
  <si>
    <t>Reynolds, Adam</t>
  </si>
  <si>
    <t>Sutton, John</t>
  </si>
  <si>
    <t>Turner, Kyle</t>
  </si>
  <si>
    <t>Tyrrell, David</t>
  </si>
  <si>
    <t>Walker, Dylan</t>
  </si>
  <si>
    <t>Walker, Cody</t>
  </si>
  <si>
    <t>Baptiste, Kurt</t>
  </si>
  <si>
    <t>Bateman, Luke</t>
  </si>
  <si>
    <t>Boyd, Shannon</t>
  </si>
  <si>
    <t>Cornish, Mitchell</t>
  </si>
  <si>
    <t>Croker, Jarrod</t>
  </si>
  <si>
    <t>Edwards, Joel</t>
  </si>
  <si>
    <t>Fensom, Shaun</t>
  </si>
  <si>
    <t>Hawkins, Jeremy</t>
  </si>
  <si>
    <t>Kennedy, Jarrad</t>
  </si>
  <si>
    <t>Lee, Brenko</t>
  </si>
  <si>
    <t>Lee, Edrick</t>
  </si>
  <si>
    <t>Lynch, Jeff</t>
  </si>
  <si>
    <t>McIlwrick, Matt</t>
  </si>
  <si>
    <t>Nicholls, Mark</t>
  </si>
  <si>
    <t>Pangai, Tevita</t>
  </si>
  <si>
    <t>Papalii, Josh</t>
  </si>
  <si>
    <t>Rapana, Jordan</t>
  </si>
  <si>
    <t>Shillington, David</t>
  </si>
  <si>
    <t>Vaughan, Paul</t>
  </si>
  <si>
    <t>Wighton, Jack</t>
  </si>
  <si>
    <t>Waqa, Sisa</t>
  </si>
  <si>
    <t>Hodgson, Josh</t>
  </si>
  <si>
    <t>Soliola, Iosia</t>
  </si>
  <si>
    <t>Williams, Sam</t>
  </si>
  <si>
    <t>Austin, Blake</t>
  </si>
  <si>
    <t>Mago, Patrick</t>
  </si>
  <si>
    <t>Aubusson, Mitchell</t>
  </si>
  <si>
    <t>Cordner, Boyd</t>
  </si>
  <si>
    <t>Elliot, Brendan</t>
  </si>
  <si>
    <t>Evans, Kane</t>
  </si>
  <si>
    <t>Friend, Jake</t>
  </si>
  <si>
    <t>Guerra, Aidan</t>
  </si>
  <si>
    <t>Hastings, Jackson</t>
  </si>
  <si>
    <t>Jennings, Michael</t>
  </si>
  <si>
    <t>Kenny-Dowall, Shaun</t>
  </si>
  <si>
    <t>Liu, Issac</t>
  </si>
  <si>
    <t>MacDonald, Nene</t>
  </si>
  <si>
    <t>Maloney, James</t>
  </si>
  <si>
    <t>Moa, Sam</t>
  </si>
  <si>
    <t>Napa, Dylan</t>
  </si>
  <si>
    <t>Nuuausala, Frank-Paul</t>
  </si>
  <si>
    <t>Pearce, Mitchell</t>
  </si>
  <si>
    <t>Tuivasa-Sheck, Roger</t>
  </si>
  <si>
    <t>Tupou, Daniel</t>
  </si>
  <si>
    <t>Waerea-Hargreaves, Jared</t>
  </si>
  <si>
    <t>Papalii, Abraham</t>
  </si>
  <si>
    <t>Ballin, Matt</t>
  </si>
  <si>
    <t>Blair, Cheyse</t>
  </si>
  <si>
    <t>Buhrer, Jamie</t>
  </si>
  <si>
    <t>Chee Kam, Michael</t>
  </si>
  <si>
    <t>Cherry-Evans, Daly</t>
  </si>
  <si>
    <t>Foran, Kieran</t>
  </si>
  <si>
    <t>Hiku, Peta</t>
  </si>
  <si>
    <t>Hodges, Jayden</t>
  </si>
  <si>
    <t>Lawrence, Brenton</t>
  </si>
  <si>
    <t>Littlejohn, Jack</t>
  </si>
  <si>
    <t>Lyon, Jamie</t>
  </si>
  <si>
    <t>Matai, Steve</t>
  </si>
  <si>
    <t>Sao, Ligia</t>
  </si>
  <si>
    <t>Sene-Lefao, Jesse</t>
  </si>
  <si>
    <t>Starling, Josh</t>
  </si>
  <si>
    <t>Stewart, Brett</t>
  </si>
  <si>
    <t>Symonds, Tom</t>
  </si>
  <si>
    <t>Taufua, Jorge</t>
  </si>
  <si>
    <t>Trbojevic, Jake</t>
  </si>
  <si>
    <t>Leary, Blake</t>
  </si>
  <si>
    <t>Trbojevic, Tom</t>
  </si>
  <si>
    <t>Gutherson, Clint</t>
  </si>
  <si>
    <t>Hasson, James</t>
  </si>
  <si>
    <t>Vave, Siosaia</t>
  </si>
  <si>
    <t>Mateo, Feleti</t>
  </si>
  <si>
    <t>Brown, Mitch</t>
  </si>
  <si>
    <t>Ennis, Michael</t>
  </si>
  <si>
    <t>Bird, Jack</t>
  </si>
  <si>
    <t>Sauiluma, Sami</t>
  </si>
  <si>
    <t>Ayshford, Blake</t>
  </si>
  <si>
    <t>Feki, Sosaia</t>
  </si>
  <si>
    <t>Fifita, Andrew</t>
  </si>
  <si>
    <t>Fifita, David</t>
  </si>
  <si>
    <t>Gagan, Jacob</t>
  </si>
  <si>
    <t>Gallen, Paul</t>
  </si>
  <si>
    <t>Gordon, Michael</t>
  </si>
  <si>
    <t>Graham, Wade</t>
  </si>
  <si>
    <t>Heighington, Chris</t>
  </si>
  <si>
    <t>Holmes, Valentine</t>
  </si>
  <si>
    <t>Leutele, Ricky</t>
  </si>
  <si>
    <t>Lewis, Luke</t>
  </si>
  <si>
    <t>Prior, Matt</t>
  </si>
  <si>
    <t>Robson, Jeff</t>
  </si>
  <si>
    <t>Sopoaga, Tupou</t>
  </si>
  <si>
    <t>Tagataese, Sam</t>
  </si>
  <si>
    <t>Roqica, Junior</t>
  </si>
  <si>
    <t>Britt, Dean</t>
  </si>
  <si>
    <t>Bromwich, Jesse</t>
  </si>
  <si>
    <t>Bromwich, Kenneath</t>
  </si>
  <si>
    <t>Chambers, Will</t>
  </si>
  <si>
    <t>Cronk, Cooper</t>
  </si>
  <si>
    <t>Griffin, Slade</t>
  </si>
  <si>
    <t>Hampton, Ben</t>
  </si>
  <si>
    <t>Harris, Tohu</t>
  </si>
  <si>
    <t>Hunt, Hymel</t>
  </si>
  <si>
    <t>Kaufusi, Felise</t>
  </si>
  <si>
    <t>Kennar, Richard</t>
  </si>
  <si>
    <t>Koroibete, Marika</t>
  </si>
  <si>
    <t>Mann, Kurt</t>
  </si>
  <si>
    <t>McLean, Jordan</t>
  </si>
  <si>
    <t>Munster, Cameron</t>
  </si>
  <si>
    <t>O'Neill, Justin</t>
  </si>
  <si>
    <t>Proctor, Kevin</t>
  </si>
  <si>
    <t>Slater, Billy</t>
  </si>
  <si>
    <t>Smith, Cameron</t>
  </si>
  <si>
    <t>Tonumaipea, Young</t>
  </si>
  <si>
    <t>Welch, Christian</t>
  </si>
  <si>
    <t>Green, Blake</t>
  </si>
  <si>
    <t>Nona, Shaun</t>
  </si>
  <si>
    <t>Akauola, Sitaleki</t>
  </si>
  <si>
    <t>Blair, Adam</t>
  </si>
  <si>
    <t>Brown, Nathan</t>
  </si>
  <si>
    <t>Buchanan, Jack</t>
  </si>
  <si>
    <t>Cherrington, Manaia</t>
  </si>
  <si>
    <t>Farah, Robbie</t>
  </si>
  <si>
    <t>Halatau, Dene</t>
  </si>
  <si>
    <t>Lawrence, Chris</t>
  </si>
  <si>
    <t>Lovett, Kyle</t>
  </si>
  <si>
    <t>Moltzen, Tim</t>
  </si>
  <si>
    <t>Moses, Mitchell</t>
  </si>
  <si>
    <t>Nofoaluma, David</t>
  </si>
  <si>
    <t>Seumanufagai, Ava</t>
  </si>
  <si>
    <t>Simona, Tim</t>
  </si>
  <si>
    <t>Sironen, Curtis</t>
  </si>
  <si>
    <t>Sue, Sauaso</t>
  </si>
  <si>
    <t>Taupau, Martin</t>
  </si>
  <si>
    <t>Tedesco, James</t>
  </si>
  <si>
    <t>Woods, Aaron</t>
  </si>
  <si>
    <t>Peni, Chance</t>
  </si>
  <si>
    <t>Naiqama, Kevin</t>
  </si>
  <si>
    <t>Drinkwater, Josh</t>
  </si>
  <si>
    <t>Moseley, Kierran</t>
  </si>
  <si>
    <t>Simpkins, Ryan</t>
  </si>
  <si>
    <t>Hoffman, Josh</t>
  </si>
  <si>
    <t>Burr, Lachlan</t>
  </si>
  <si>
    <t>Robinson, Matt</t>
  </si>
  <si>
    <t>Bird, Greg</t>
  </si>
  <si>
    <t>Don, Anthony</t>
  </si>
  <si>
    <t>Douglas, Luke</t>
  </si>
  <si>
    <t>Faifai Loa, Kalifa</t>
  </si>
  <si>
    <t>James, Ryan</t>
  </si>
  <si>
    <t>Mead, David</t>
  </si>
  <si>
    <t>Mortimer, Daniel</t>
  </si>
  <si>
    <t>Myles, Nate</t>
  </si>
  <si>
    <t>Roberts, James</t>
  </si>
  <si>
    <t>Sezer, Aidan</t>
  </si>
  <si>
    <t>Zillman, William</t>
  </si>
  <si>
    <t>Elgey, Kane</t>
  </si>
  <si>
    <t>Hala, David</t>
  </si>
  <si>
    <t>Srama, Matt</t>
  </si>
  <si>
    <t>Allwood, Matthew</t>
  </si>
  <si>
    <t>Hoffman, Ryan</t>
  </si>
  <si>
    <t>Bhana, David</t>
  </si>
  <si>
    <t>Friend, Nathan</t>
  </si>
  <si>
    <t>Fusitua, David</t>
  </si>
  <si>
    <t>Gubb, Charlie</t>
  </si>
  <si>
    <t>Havili, Siliva</t>
  </si>
  <si>
    <t>Henry, Ben</t>
  </si>
  <si>
    <t>Hurrell, Konrad</t>
  </si>
  <si>
    <t>Ikahihifo, Sebastine</t>
  </si>
  <si>
    <t>Johnson, Shaun</t>
  </si>
  <si>
    <t>Kata, Solomone</t>
  </si>
  <si>
    <t>Leuluai, Thomas</t>
  </si>
  <si>
    <t>Lillyman, Jacob</t>
  </si>
  <si>
    <t>Lolohea, Tuimoala</t>
  </si>
  <si>
    <t>Lousi, Sione</t>
  </si>
  <si>
    <t>Mannering, Simon</t>
  </si>
  <si>
    <t>Matagi, Suaia</t>
  </si>
  <si>
    <t>Matulino, Ben</t>
  </si>
  <si>
    <t>Palavi, John</t>
  </si>
  <si>
    <t>Townsend, Chad</t>
  </si>
  <si>
    <t>Vatuvei, Manu</t>
  </si>
  <si>
    <t>Lisone, Sam</t>
  </si>
  <si>
    <t>Thompson, Bodene</t>
  </si>
  <si>
    <t>Bukuya, Jayson</t>
  </si>
  <si>
    <t>Lui, Dunamis</t>
  </si>
  <si>
    <t>Satini, Tony</t>
  </si>
  <si>
    <t>Drew, Jordan</t>
  </si>
  <si>
    <t>Molo, Francis</t>
  </si>
  <si>
    <t>Ofahengaue, Jo</t>
  </si>
  <si>
    <t>Perrett, Lloyd</t>
  </si>
  <si>
    <t>Spina, Ben</t>
  </si>
  <si>
    <t>Alvaro, Daniel</t>
  </si>
  <si>
    <t>Gray, Aaron</t>
  </si>
  <si>
    <t>Wright, Jonathan</t>
  </si>
  <si>
    <t>Origin?</t>
  </si>
  <si>
    <t>Yes</t>
  </si>
  <si>
    <t>No</t>
  </si>
  <si>
    <t>Origin Players</t>
  </si>
  <si>
    <t>ROUND</t>
  </si>
  <si>
    <t>Aitken, Euan</t>
  </si>
  <si>
    <t>Ualesi, Joseph</t>
  </si>
  <si>
    <t>Kennedy, Rhys</t>
  </si>
  <si>
    <t>HOK</t>
  </si>
  <si>
    <t>Ferguson, Blake</t>
  </si>
  <si>
    <t>Pettybourne, Eddy</t>
  </si>
  <si>
    <t>Barnett, Mitchell</t>
  </si>
  <si>
    <t>Faitala-Mariner, Raymond</t>
  </si>
  <si>
    <t>Vete, Albert</t>
  </si>
  <si>
    <t>Roache, Nathaniel</t>
  </si>
  <si>
    <t>Lolo, Wesley</t>
  </si>
  <si>
    <t>Glymin, Yaw Kiti</t>
  </si>
  <si>
    <t>Crichton, Angus</t>
  </si>
  <si>
    <t>Maumalo, Ken</t>
  </si>
  <si>
    <t>Peteru, Nathaniel</t>
  </si>
  <si>
    <t>Jennings, Robert</t>
  </si>
  <si>
    <t>Team</t>
  </si>
  <si>
    <t>Manly</t>
  </si>
  <si>
    <t>Souths</t>
  </si>
  <si>
    <t>2015 Avg</t>
  </si>
  <si>
    <t>2015 PPM</t>
  </si>
  <si>
    <t>Player</t>
  </si>
  <si>
    <t>POS1</t>
  </si>
  <si>
    <t>POS2</t>
  </si>
  <si>
    <t>2015 Games</t>
  </si>
  <si>
    <t>PPM</t>
  </si>
  <si>
    <t>Paasi, Agnatius</t>
  </si>
  <si>
    <t>Brown, Lewis</t>
  </si>
  <si>
    <t>Burgess, Sam</t>
  </si>
  <si>
    <t>Hess, Coen</t>
  </si>
  <si>
    <t>Levi, Danny</t>
  </si>
  <si>
    <t>Hutchison, Drew</t>
  </si>
  <si>
    <t>Brown, Fa'amanu</t>
  </si>
  <si>
    <t>Ese'ese, Herman</t>
  </si>
  <si>
    <t>Boyce, Joe</t>
  </si>
  <si>
    <t>Olive, John</t>
  </si>
  <si>
    <t>Brooks, Luke</t>
  </si>
  <si>
    <t>Carter, Paul</t>
  </si>
  <si>
    <t>Fitzgibbon, Lachlan</t>
  </si>
  <si>
    <t>Liolevave, Lamar</t>
  </si>
  <si>
    <t>Mitchell, Latrell</t>
  </si>
  <si>
    <t>Latu, Leilani</t>
  </si>
  <si>
    <t>Li, Leva</t>
  </si>
  <si>
    <t>Lino, Mason</t>
  </si>
  <si>
    <t>Parcell, Matt</t>
  </si>
  <si>
    <t>Milone, Nathan</t>
  </si>
  <si>
    <t>Ross, Nathan</t>
  </si>
  <si>
    <t>Asofa-Solomona, Nelson</t>
  </si>
  <si>
    <t>Lane, Shaun</t>
  </si>
  <si>
    <t>2016 Price</t>
  </si>
  <si>
    <t>Abbey, Brad</t>
  </si>
  <si>
    <t>Addo-Carr, Josh</t>
  </si>
  <si>
    <t>Afu, Paki</t>
  </si>
  <si>
    <t>Aloiai, Josh</t>
  </si>
  <si>
    <t>Anderson, Carlin</t>
  </si>
  <si>
    <t>Brailey, Jayden</t>
  </si>
  <si>
    <t>Burgess, Joe</t>
  </si>
  <si>
    <t>Capewell, Kurt</t>
  </si>
  <si>
    <t>Carr, Tom</t>
  </si>
  <si>
    <t>Cartwright, Jed</t>
  </si>
  <si>
    <t>Chudleigh, Josh</t>
  </si>
  <si>
    <t>Cleary, Nathan</t>
  </si>
  <si>
    <t>Cleeland, Josh</t>
  </si>
  <si>
    <t>Cogger, Jack</t>
  </si>
  <si>
    <t>Croker, Lachlan</t>
  </si>
  <si>
    <t>Cullen, Cmaeron</t>
  </si>
  <si>
    <t>Drinkwater, Scott</t>
  </si>
  <si>
    <t>Elliot, Adam</t>
  </si>
  <si>
    <t>Fai, George</t>
  </si>
  <si>
    <t>Feeney, Jaelen</t>
  </si>
  <si>
    <t>Fisher-Harris, James</t>
  </si>
  <si>
    <t>Freeman, Krys</t>
  </si>
  <si>
    <t>Frei, Mitchell</t>
  </si>
  <si>
    <t>French, Bevan</t>
  </si>
  <si>
    <t>Funaki, Salesi</t>
  </si>
  <si>
    <t>Garcia, Benjamin</t>
  </si>
  <si>
    <t>Goodall, Fabian</t>
  </si>
  <si>
    <t>Gosiewski, Jack</t>
  </si>
  <si>
    <t>Gray, Brock</t>
  </si>
  <si>
    <t>Greinke, Brett</t>
  </si>
  <si>
    <t>Griffin, Rod</t>
  </si>
  <si>
    <t>Hall, Josh</t>
  </si>
  <si>
    <t>Heffernan, Andrew</t>
  </si>
  <si>
    <t>Heleta, Watson</t>
  </si>
  <si>
    <t>Henderson, Ian</t>
  </si>
  <si>
    <t>Holland, Kerros</t>
  </si>
  <si>
    <t>Hudson, Shaun</t>
  </si>
  <si>
    <t>Hughes, Jahrome</t>
  </si>
  <si>
    <t>Hughes, Tom</t>
  </si>
  <si>
    <t>Katoa, Sione</t>
  </si>
  <si>
    <t>Kelly, Brian</t>
  </si>
  <si>
    <t>Kikau, Viliame</t>
  </si>
  <si>
    <t>Knight, Liam</t>
  </si>
  <si>
    <t>Lamb, Brock</t>
  </si>
  <si>
    <t>Lauitiiti, Ali</t>
  </si>
  <si>
    <t>Lavaka, Halauafu</t>
  </si>
  <si>
    <t>Lawton, Karl</t>
  </si>
  <si>
    <t>Laybutt, Kyle</t>
  </si>
  <si>
    <t>Lima, Jeff</t>
  </si>
  <si>
    <t>Martin, Te Maire</t>
  </si>
  <si>
    <t>Masoe, Mose</t>
  </si>
  <si>
    <t>Matterson, Ryan</t>
  </si>
  <si>
    <t>McCarthy, Tyrone</t>
  </si>
  <si>
    <t>McConnachie, William</t>
  </si>
  <si>
    <t>McCRone, Josh</t>
  </si>
  <si>
    <t>Milne, Taane</t>
  </si>
  <si>
    <t>Mitchell, Shaquai</t>
  </si>
  <si>
    <t>Moraitis, Anthony</t>
  </si>
  <si>
    <t>Mosby, Gideon</t>
  </si>
  <si>
    <t>Musgrave, Zane</t>
  </si>
  <si>
    <t>Nicholl-Klokstad, Charnze</t>
  </si>
  <si>
    <t>Nikorima, Jayden</t>
  </si>
  <si>
    <t>Niukore, Marata</t>
  </si>
  <si>
    <t>Oldfield, Michael</t>
  </si>
  <si>
    <t>Opacic, Tom</t>
  </si>
  <si>
    <t>Packer, Russel</t>
  </si>
  <si>
    <t>Paea, Mickey</t>
  </si>
  <si>
    <t>Parahi, Jesse</t>
  </si>
  <si>
    <t>Pearsall, Will</t>
  </si>
  <si>
    <t>Ponga, Kalyn</t>
  </si>
  <si>
    <t>Pulu, Leivaha</t>
  </si>
  <si>
    <t>Rankin, Jordan</t>
  </si>
  <si>
    <t>Scarlett, Sam</t>
  </si>
  <si>
    <t>Schulte, Scott</t>
  </si>
  <si>
    <t>Scott, Curtis</t>
  </si>
  <si>
    <t>Seve, Marion</t>
  </si>
  <si>
    <t>Sipley, Toafofoa</t>
  </si>
  <si>
    <t>Slaimankhel, Omar</t>
  </si>
  <si>
    <t>Stimson, Joe</t>
  </si>
  <si>
    <t>Taia, Zeb</t>
  </si>
  <si>
    <t>Taukeiaho, Soi Siau</t>
  </si>
  <si>
    <t>Timu, Calem</t>
  </si>
  <si>
    <t>Traver, Riley</t>
  </si>
  <si>
    <t>Tuiasau, Oshae</t>
  </si>
  <si>
    <t>Tumusa, Tony</t>
  </si>
  <si>
    <t>Wells, Henare</t>
  </si>
  <si>
    <t>Whitehead, Elliot</t>
  </si>
  <si>
    <t>Whitelaw, Cheyne</t>
  </si>
  <si>
    <t>Woods, Matthew</t>
  </si>
  <si>
    <t>Yates, Luke</t>
  </si>
  <si>
    <t>POS 1</t>
  </si>
  <si>
    <t>POS 2</t>
  </si>
  <si>
    <t>FE</t>
  </si>
  <si>
    <t>_BLANK NON PLAYER</t>
  </si>
  <si>
    <t>Whitchurch, Aaron</t>
  </si>
  <si>
    <t xml:space="preserve"> in your 17?</t>
  </si>
  <si>
    <t>Team Value:</t>
  </si>
  <si>
    <t>Budget:</t>
  </si>
  <si>
    <t xml:space="preserve">How do you figure out a players BE for next week again? </t>
  </si>
  <si>
    <r>
      <rPr>
        <b/>
        <sz val="12"/>
        <color rgb="FF2B2B2B"/>
        <rFont val="Inherit"/>
      </rPr>
      <t>new price</t>
    </r>
    <r>
      <rPr>
        <sz val="12"/>
        <color rgb="FF2B2B2B"/>
        <rFont val="Inherit"/>
      </rPr>
      <t xml:space="preserve"> = 0.75 x current price + 0.25 x (score1 + score2 + score3) / 3 x MN</t>
    </r>
  </si>
  <si>
    <r>
      <rPr>
        <b/>
        <sz val="12"/>
        <color rgb="FF2B2B2B"/>
        <rFont val="Inherit"/>
      </rPr>
      <t>BE</t>
    </r>
    <r>
      <rPr>
        <sz val="12"/>
        <color rgb="FF2B2B2B"/>
        <rFont val="Inherit"/>
      </rPr>
      <t xml:space="preserve"> = current price / MN x 3 – (score1 + score2)</t>
    </r>
  </si>
  <si>
    <r>
      <t xml:space="preserve">Their initial price divided by the </t>
    </r>
    <r>
      <rPr>
        <b/>
        <sz val="12"/>
        <color rgb="FFFF0000"/>
        <rFont val="Arial"/>
        <family val="2"/>
      </rPr>
      <t>magic number</t>
    </r>
    <r>
      <rPr>
        <sz val="12"/>
        <color rgb="FF2B2B2B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(MN)</t>
    </r>
    <r>
      <rPr>
        <sz val="12"/>
        <color rgb="FF2B2B2B"/>
        <rFont val="Arial"/>
        <family val="2"/>
      </rPr>
      <t xml:space="preserve"> gives you the average they need to get to maintain their price. 
If you times that number by 3 and take away their first two scores what’s left is their break even.</t>
    </r>
  </si>
  <si>
    <t>Data Field</t>
  </si>
  <si>
    <t>Saifiti, Daniel</t>
  </si>
  <si>
    <t>Saifiti, Jacob</t>
  </si>
  <si>
    <t>Davis, Nathan</t>
  </si>
  <si>
    <t>Rnd8</t>
  </si>
  <si>
    <t>Rnd9</t>
  </si>
  <si>
    <t>Rnd7</t>
  </si>
  <si>
    <t>Round 9</t>
  </si>
  <si>
    <t>Rnd1</t>
  </si>
  <si>
    <t>Rnd2</t>
  </si>
  <si>
    <t>Rnd3</t>
  </si>
  <si>
    <t>Rnd4</t>
  </si>
  <si>
    <t>Rnd5</t>
  </si>
  <si>
    <t>Rnd6</t>
  </si>
  <si>
    <t>Round 1</t>
  </si>
  <si>
    <t>Date</t>
  </si>
  <si>
    <t>Home</t>
  </si>
  <si>
    <t>Away</t>
  </si>
  <si>
    <t>Venue</t>
  </si>
  <si>
    <t>TV</t>
  </si>
  <si>
    <t>Time</t>
  </si>
  <si>
    <t>Nine</t>
  </si>
  <si>
    <t>Sea Eagles</t>
  </si>
  <si>
    <t>Brookvale Oval</t>
  </si>
  <si>
    <t>GIO Stadium</t>
  </si>
  <si>
    <t>Fox</t>
  </si>
  <si>
    <t>Campbelltown Stadium</t>
  </si>
  <si>
    <t>Rabbitohs</t>
  </si>
  <si>
    <t>Allianz Stadium</t>
  </si>
  <si>
    <t>AAMI Park</t>
  </si>
  <si>
    <t>Round 2</t>
  </si>
  <si>
    <t>Pepper Stadium</t>
  </si>
  <si>
    <t>Suncorp Stadium</t>
  </si>
  <si>
    <t>ANZ Stadium</t>
  </si>
  <si>
    <t>Leichhardt Oval</t>
  </si>
  <si>
    <t>Round 3</t>
  </si>
  <si>
    <t>Mt Smart Stadium</t>
  </si>
  <si>
    <t>Round 4</t>
  </si>
  <si>
    <t>WIN Stadium</t>
  </si>
  <si>
    <t>Round 5</t>
  </si>
  <si>
    <t>Round 6</t>
  </si>
  <si>
    <t>Round 7</t>
  </si>
  <si>
    <t>Round 8</t>
  </si>
  <si>
    <t>1300Smiles Stadium</t>
  </si>
  <si>
    <t>Carrington Park</t>
  </si>
  <si>
    <t>Central Coast Stadium</t>
  </si>
  <si>
    <t>Round 10</t>
  </si>
  <si>
    <t>Jubilee Oval</t>
  </si>
  <si>
    <t>Round 11</t>
  </si>
  <si>
    <t>Round 12</t>
  </si>
  <si>
    <t>State of Origin 1</t>
  </si>
  <si>
    <t>NSW</t>
  </si>
  <si>
    <t>Queensland</t>
  </si>
  <si>
    <t>Round 13</t>
  </si>
  <si>
    <t>Round 14</t>
  </si>
  <si>
    <t>TIO Stadium</t>
  </si>
  <si>
    <t>Round 15</t>
  </si>
  <si>
    <t>State of Origin 2</t>
  </si>
  <si>
    <t>Round 16</t>
  </si>
  <si>
    <t>Round 17</t>
  </si>
  <si>
    <t>Round 18</t>
  </si>
  <si>
    <t>State of Origin 3</t>
  </si>
  <si>
    <t>Round 19</t>
  </si>
  <si>
    <t>Round 20</t>
  </si>
  <si>
    <t>Round 21</t>
  </si>
  <si>
    <t>TBC</t>
  </si>
  <si>
    <t>Round 22</t>
  </si>
  <si>
    <t>Round 23</t>
  </si>
  <si>
    <t>Round 24</t>
  </si>
  <si>
    <t>Round 25</t>
  </si>
  <si>
    <t>Round 26</t>
  </si>
  <si>
    <t>Grand Final</t>
  </si>
  <si>
    <t>Manu, Joseph</t>
  </si>
  <si>
    <t>Arrow, Jai</t>
  </si>
  <si>
    <t>Parker, Brad</t>
  </si>
  <si>
    <t>Afoa, Bunty</t>
  </si>
  <si>
    <t>2017 Price</t>
  </si>
  <si>
    <t>Dodds, Mitchell</t>
  </si>
  <si>
    <t>Pangai, Moses</t>
  </si>
  <si>
    <t>Pearson, Jonus</t>
  </si>
  <si>
    <t>Fualalo, Danny</t>
  </si>
  <si>
    <t>Holland, Kerrod</t>
  </si>
  <si>
    <t>Lewis, Lachlan</t>
  </si>
  <si>
    <t>Martin, Rhyse</t>
  </si>
  <si>
    <t>Smith, Reimis</t>
  </si>
  <si>
    <t>Tualau, Francis</t>
  </si>
  <si>
    <t>Woolford, Zac</t>
  </si>
  <si>
    <t>Cotric, Nick</t>
  </si>
  <si>
    <t>Makota, Makahesi</t>
  </si>
  <si>
    <t>Priest, Clay</t>
  </si>
  <si>
    <t>Taylor, Dave</t>
  </si>
  <si>
    <t>Turner, Jordan</t>
  </si>
  <si>
    <t>Dodd, Levi</t>
  </si>
  <si>
    <t>Dufty, Matthew</t>
  </si>
  <si>
    <t>Hind, Jacob</t>
  </si>
  <si>
    <t>Kerr, Josh</t>
  </si>
  <si>
    <t>Leilua, Luciano</t>
  </si>
  <si>
    <t>Cullen, Cameron</t>
  </si>
  <si>
    <t>Godinet, Pita</t>
  </si>
  <si>
    <t>Locke, Kevin</t>
  </si>
  <si>
    <t>Winterstein, Frank</t>
  </si>
  <si>
    <t>Wright, Matthew</t>
  </si>
  <si>
    <t>Wright, Tom</t>
  </si>
  <si>
    <t>Croft, Brodie</t>
  </si>
  <si>
    <t>Jacks, Ryley</t>
  </si>
  <si>
    <t>Leuluai, Vincent</t>
  </si>
  <si>
    <t>Olam, Justin</t>
  </si>
  <si>
    <t>Smith, Brandon</t>
  </si>
  <si>
    <t>Vunivalu, Suliasi</t>
  </si>
  <si>
    <t>Adams, Chris</t>
  </si>
  <si>
    <t>Denniss, Cory</t>
  </si>
  <si>
    <t>King, Josh</t>
  </si>
  <si>
    <t>Phythian, Dylan</t>
  </si>
  <si>
    <t>Sio, Ken</t>
  </si>
  <si>
    <t>Wardle, Joe</t>
  </si>
  <si>
    <t>2017 NRL SEASON DRAW</t>
  </si>
  <si>
    <t>(All times refer to AEDT prior to April 2 and AEST from April 2 to Sept 30, 2017)</t>
  </si>
  <si>
    <t>Thurs, March 2</t>
  </si>
  <si>
    <t>Southern Cross Group Stadium</t>
  </si>
  <si>
    <t>Nine, Fox</t>
  </si>
  <si>
    <t>Fri, March 3</t>
  </si>
  <si>
    <t>Belmore Stadium</t>
  </si>
  <si>
    <t>Sat, March 4</t>
  </si>
  <si>
    <t>CBus Super Stadium</t>
  </si>
  <si>
    <t>Mon, March 5</t>
  </si>
  <si>
    <t>Thurs, March 9</t>
  </si>
  <si>
    <t>Fri, March 10</t>
  </si>
  <si>
    <t>Sat, March 11</t>
  </si>
  <si>
    <t>McDonald Jones Stadium</t>
  </si>
  <si>
    <t>Sun, March 12</t>
  </si>
  <si>
    <t>Thurs, March 16</t>
  </si>
  <si>
    <t>Fri, March 17</t>
  </si>
  <si>
    <t>Forsyth Barr Stadium</t>
  </si>
  <si>
    <t>Sat, March 18</t>
  </si>
  <si>
    <t>Sun, March 19</t>
  </si>
  <si>
    <t>Thurs, March 23</t>
  </si>
  <si>
    <t>Fri, March 24</t>
  </si>
  <si>
    <t>Sat, March 25</t>
  </si>
  <si>
    <t>Sun, March 26</t>
  </si>
  <si>
    <t>Thurs, March 30</t>
  </si>
  <si>
    <t>Fri, March 31</t>
  </si>
  <si>
    <t>Sat, April 1</t>
  </si>
  <si>
    <t>Sun, April 2</t>
  </si>
  <si>
    <t>Thurs, April 6</t>
  </si>
  <si>
    <t>Fri, April 7</t>
  </si>
  <si>
    <t>Sat, April 8</t>
  </si>
  <si>
    <t>Sun, April 9</t>
  </si>
  <si>
    <t>Fri, April 14</t>
  </si>
  <si>
    <t>Sat, April 15</t>
  </si>
  <si>
    <t>Sun, April 16</t>
  </si>
  <si>
    <t>Mon, April 17</t>
  </si>
  <si>
    <t>Fri, April 21</t>
  </si>
  <si>
    <t>Sat, April 22</t>
  </si>
  <si>
    <t>Sun, April 23</t>
  </si>
  <si>
    <t>Tues, April 25</t>
  </si>
  <si>
    <t>Thurs, April 27</t>
  </si>
  <si>
    <t>Fri, April 28</t>
  </si>
  <si>
    <t>Sat, April 29</t>
  </si>
  <si>
    <t>Sun, April 30</t>
  </si>
  <si>
    <t>Thurs, May 11</t>
  </si>
  <si>
    <t>Fri, May 12</t>
  </si>
  <si>
    <t>Sat, May 13</t>
  </si>
  <si>
    <t>Sun, May 14</t>
  </si>
  <si>
    <t>Thurs, May 18</t>
  </si>
  <si>
    <t>Fri, May 19</t>
  </si>
  <si>
    <t>FMG Stadium</t>
  </si>
  <si>
    <t>Sat, May 20</t>
  </si>
  <si>
    <t>Sun, May 21</t>
  </si>
  <si>
    <t>NIB Stadium</t>
  </si>
  <si>
    <t>Fri, May 26</t>
  </si>
  <si>
    <t>Sat, May 27</t>
  </si>
  <si>
    <t>Sun, May 28</t>
  </si>
  <si>
    <t>Byes: Cowboys, Dragons, Knights, Panthers, Sea Eagles, Storm, Tigers, Titans</t>
  </si>
  <si>
    <t>Wed, May 31</t>
  </si>
  <si>
    <t>Fri, June 2</t>
  </si>
  <si>
    <t>Sat, June 3</t>
  </si>
  <si>
    <t>Sun, June 4</t>
  </si>
  <si>
    <t>Byes: Rabbitohs, Sharks</t>
  </si>
  <si>
    <t>Thurs, June 8</t>
  </si>
  <si>
    <t>Fri, June 9</t>
  </si>
  <si>
    <t>Sat, June 10</t>
  </si>
  <si>
    <t>Sun, June 11</t>
  </si>
  <si>
    <t>Mon, June 12</t>
  </si>
  <si>
    <t>Fri, June 16</t>
  </si>
  <si>
    <t>Sat, June 17</t>
  </si>
  <si>
    <t>Sun, June 18</t>
  </si>
  <si>
    <t>Byes: Broncos, Bulldogs, Knights, Panthers, Raiders, Roosters, Sea Eagles, Warriors</t>
  </si>
  <si>
    <t>Wed, June 21</t>
  </si>
  <si>
    <t>Fri, June 23</t>
  </si>
  <si>
    <t>Sat, June 24</t>
  </si>
  <si>
    <t>Adelaide Oval</t>
  </si>
  <si>
    <t>Sun, June 25</t>
  </si>
  <si>
    <t>UOW Jubilee Oval</t>
  </si>
  <si>
    <t>Byes: Eels, Rabbitohs</t>
  </si>
  <si>
    <t>Thurs, June 29</t>
  </si>
  <si>
    <t>Fri, June 30</t>
  </si>
  <si>
    <t>Sat, July 1</t>
  </si>
  <si>
    <t>Sun, July 2</t>
  </si>
  <si>
    <t>Fri, July 7</t>
  </si>
  <si>
    <t>Sat, July 8</t>
  </si>
  <si>
    <t>Sun, July 9</t>
  </si>
  <si>
    <t>Byes: Broncos, Cowboys, Dragons, Raiders, Sharks, Tigers, Titans, Warriors</t>
  </si>
  <si>
    <t>Wed, July 12</t>
  </si>
  <si>
    <t>Fri, July 14</t>
  </si>
  <si>
    <t>Sat, July 15</t>
  </si>
  <si>
    <t>Sun, July 16</t>
  </si>
  <si>
    <t>Cairns Stadium</t>
  </si>
  <si>
    <t>Byes: Bulldogs, Eels, Roosters, Storm</t>
  </si>
  <si>
    <t>Thurs, July 20</t>
  </si>
  <si>
    <t>Fri, July 21</t>
  </si>
  <si>
    <t>Sat, July 22</t>
  </si>
  <si>
    <t>Sun, July 23</t>
  </si>
  <si>
    <t>Sydney Cricket Ground</t>
  </si>
  <si>
    <t>Leichardt Oval</t>
  </si>
  <si>
    <t>Finals Week 1</t>
  </si>
  <si>
    <t>Fri, Sep 8</t>
  </si>
  <si>
    <t>Semi-Finals</t>
  </si>
  <si>
    <t>Preliminary Finals</t>
  </si>
  <si>
    <t>Sun, Oct 1</t>
  </si>
  <si>
    <t>BYE</t>
  </si>
  <si>
    <t>Knights(A)</t>
  </si>
  <si>
    <t>Rabbits</t>
  </si>
  <si>
    <t>Tigers(A)</t>
  </si>
  <si>
    <t>Warriors(A)</t>
  </si>
  <si>
    <t>Titans(A)</t>
  </si>
  <si>
    <t>Broncos(A)</t>
  </si>
  <si>
    <t>Bulldogs(A)</t>
  </si>
  <si>
    <t>Raiders(A)</t>
  </si>
  <si>
    <t>Dragons(A)</t>
  </si>
  <si>
    <t>Sea Eagles(A)</t>
  </si>
  <si>
    <t>Storm(A)</t>
  </si>
  <si>
    <t>Cowboys(A)</t>
  </si>
  <si>
    <t>Eels(A)</t>
  </si>
  <si>
    <t>Panthers(A)</t>
  </si>
  <si>
    <t>Sharks(A)</t>
  </si>
  <si>
    <t>Rabbits(A)</t>
  </si>
  <si>
    <t>Roosters(A)</t>
  </si>
  <si>
    <t>2017 FULL SEASON DRAW BY TEAM</t>
  </si>
  <si>
    <t>2017 FULL SEASON DRAW BY TEAM - HOME &amp; AWAY</t>
  </si>
  <si>
    <t>Rnd10</t>
  </si>
  <si>
    <t>Rnd11</t>
  </si>
  <si>
    <t>Rnd12</t>
  </si>
  <si>
    <t>Rnd13</t>
  </si>
  <si>
    <t>Rnd14</t>
  </si>
  <si>
    <t>Rnd15</t>
  </si>
  <si>
    <t>Rnd16</t>
  </si>
  <si>
    <t>Rnd17</t>
  </si>
  <si>
    <t>Rnd18</t>
  </si>
  <si>
    <t>Rnd19</t>
  </si>
  <si>
    <t>Rnd20</t>
  </si>
  <si>
    <t>Rnd21</t>
  </si>
  <si>
    <t>Rnd22</t>
  </si>
  <si>
    <t>Rnd23</t>
  </si>
  <si>
    <t>Rnd24</t>
  </si>
  <si>
    <t>Rnd25</t>
  </si>
  <si>
    <t>Rnd26</t>
  </si>
  <si>
    <t>Check</t>
  </si>
  <si>
    <t>Posn1</t>
  </si>
  <si>
    <t>Posn2</t>
  </si>
  <si>
    <t>Games</t>
  </si>
  <si>
    <t>Blank Non Player</t>
  </si>
  <si>
    <t>0</t>
  </si>
  <si>
    <t>AhMau, Leeson</t>
  </si>
  <si>
    <t>Auvaa, Kirisome</t>
  </si>
  <si>
    <t>Brown, Faamanu</t>
  </si>
  <si>
    <t>Burns, Braidon</t>
  </si>
  <si>
    <t>Butcher, Nat</t>
  </si>
  <si>
    <t>CheeKam, Michael</t>
  </si>
  <si>
    <t>Clark, Oliver</t>
  </si>
  <si>
    <t>Coleman, Liam</t>
  </si>
  <si>
    <t>Dargan, Troy</t>
  </si>
  <si>
    <t>DeBelin, Jack</t>
  </si>
  <si>
    <t>DeGois, Isaac</t>
  </si>
  <si>
    <t>Edwards, Dylan</t>
  </si>
  <si>
    <t>Elliott, Adam</t>
  </si>
  <si>
    <t>Eseese, Herman</t>
  </si>
  <si>
    <t>FaifaiLoa, Kalifa</t>
  </si>
  <si>
    <t>Felise, JJ</t>
  </si>
  <si>
    <t>Field, Jai</t>
  </si>
  <si>
    <t>Fine, Asipeli</t>
  </si>
  <si>
    <t>Fogarty, Jamal</t>
  </si>
  <si>
    <t>Fonua-Blake, Addin</t>
  </si>
  <si>
    <t>Fuimaono, Tyrell</t>
  </si>
  <si>
    <t>Garvey, Grant</t>
  </si>
  <si>
    <t>Gavet, James</t>
  </si>
  <si>
    <t>Gela-Mosby, Gideon</t>
  </si>
  <si>
    <t>Glymin, YawKiti</t>
  </si>
  <si>
    <t>Hayne, Jarryd</t>
  </si>
  <si>
    <t>Hingano, Maafoaeata</t>
  </si>
  <si>
    <t>Host, Jacob</t>
  </si>
  <si>
    <t>Idris, Jamal</t>
  </si>
  <si>
    <t>Langi, Samisoni</t>
  </si>
  <si>
    <t>Leota, Moses</t>
  </si>
  <si>
    <t>Lewis, Chris</t>
  </si>
  <si>
    <t>Liddle, Jacob</t>
  </si>
  <si>
    <t>Martin, TeMaire</t>
  </si>
  <si>
    <t>Matautia, Chanel</t>
  </si>
  <si>
    <t>Matautia, Pat</t>
  </si>
  <si>
    <t>Matautia, Peter</t>
  </si>
  <si>
    <t>Matautia, Sione</t>
  </si>
  <si>
    <t>Mau, Manu</t>
  </si>
  <si>
    <t>May, Tyrone</t>
  </si>
  <si>
    <t>McCrone, Josh</t>
  </si>
  <si>
    <t>Musgrove, Zane</t>
  </si>
  <si>
    <t>Nicholl-Klokstad, Charnz</t>
  </si>
  <si>
    <t>Nicholls, Darren</t>
  </si>
  <si>
    <t>Nielsen, Dane</t>
  </si>
  <si>
    <t>OBrien, Rory</t>
  </si>
  <si>
    <t>ONeill, Justin</t>
  </si>
  <si>
    <t>Ottio, Kato</t>
  </si>
  <si>
    <t>Packer, Russell</t>
  </si>
  <si>
    <t>Pritchard, Frank</t>
  </si>
  <si>
    <t>Santi, Brenden</t>
  </si>
  <si>
    <t>Sarginson, Dan</t>
  </si>
  <si>
    <t>Saunders, Andy</t>
  </si>
  <si>
    <t>Smith, Chris</t>
  </si>
  <si>
    <t>Sorensen, Scott</t>
  </si>
  <si>
    <t>SuA, Jaydn</t>
  </si>
  <si>
    <t>Talaki, Siosifa</t>
  </si>
  <si>
    <t>Taukeiaho, SioSiua</t>
  </si>
  <si>
    <t>Tetevano, Zane</t>
  </si>
  <si>
    <t>Tevaga, Jazz</t>
  </si>
  <si>
    <t>Timu, Caleb</t>
  </si>
  <si>
    <t>Tracey, Connor</t>
  </si>
  <si>
    <t>Tuha, Honeti</t>
  </si>
  <si>
    <t>Twal, Alex</t>
  </si>
  <si>
    <t>Vaivai, Paterika</t>
  </si>
  <si>
    <t>Vidot, Daniel</t>
  </si>
  <si>
    <t>Vunakece, Eloni</t>
  </si>
  <si>
    <t>Wallace, Jarrod</t>
  </si>
  <si>
    <t>Watson, Connor</t>
  </si>
  <si>
    <t>Whitehead, Elliott</t>
  </si>
  <si>
    <t>2016 Avg</t>
  </si>
  <si>
    <t>2016 Mins</t>
  </si>
  <si>
    <t>2016 PPM</t>
  </si>
  <si>
    <t>2017 Starting Price</t>
  </si>
  <si>
    <t>2017 Team</t>
  </si>
  <si>
    <t>2016 Minutes</t>
  </si>
  <si>
    <t>2017 BYE ROUNDS</t>
  </si>
  <si>
    <t>2016 Games</t>
  </si>
  <si>
    <t>Possible FB's Available</t>
  </si>
  <si>
    <t>Possible CTW's Available</t>
  </si>
  <si>
    <t>Possible 5/8's Available</t>
  </si>
  <si>
    <t>Possible Half's Available</t>
  </si>
  <si>
    <t>Possible 2RF's Available</t>
  </si>
  <si>
    <t>Possible FRF's Available</t>
  </si>
  <si>
    <t>Possible Hook's Available</t>
  </si>
  <si>
    <t>Total Possible Players  Available:</t>
  </si>
  <si>
    <t xml:space="preserve">=Rethink those selectons! </t>
  </si>
  <si>
    <t xml:space="preserve">=Might just get away with it! </t>
  </si>
  <si>
    <t xml:space="preserve">=Great Planning! You're good to go!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</si>
</sst>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-&quot;£&quot;* #,##0.00_-;\-&quot;£&quot;* #,##0.00_-;_-&quot;£&quot;* &quot;-&quot;??_-;_-@_-"/>
    <numFmt numFmtId="167" formatCode="0.0"/>
    <numFmt numFmtId="168" formatCode="_-* #,##0.0_-;\-* #,##0.0_-;_-* &quot;-&quot;??_-;_-@_-"/>
    <numFmt numFmtId="169" formatCode="#,##0_ ;[Red]\-#,##0\ 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2B2B2B"/>
      <name val="Arial"/>
      <family val="2"/>
    </font>
    <font>
      <b/>
      <u/>
      <sz val="12"/>
      <color rgb="FF2B2B2B"/>
      <name val="Arial"/>
      <family val="2"/>
    </font>
    <font>
      <b/>
      <sz val="12"/>
      <color rgb="FFFF0000"/>
      <name val="Arial"/>
      <family val="2"/>
    </font>
    <font>
      <sz val="12"/>
      <color rgb="FF2B2B2B"/>
      <name val="Inherit"/>
    </font>
    <font>
      <b/>
      <sz val="12"/>
      <color rgb="FF2B2B2B"/>
      <name val="Inherit"/>
    </font>
    <font>
      <b/>
      <u/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Arial Unicode MS"/>
      <family val="2"/>
    </font>
    <font>
      <b/>
      <sz val="12"/>
      <color theme="0"/>
      <name val="Arial"/>
      <family val="2"/>
    </font>
    <font>
      <i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auto="1"/>
      </bottom>
      <diagonal/>
    </border>
    <border>
      <left/>
      <right style="medium">
        <color rgb="FF0000FF"/>
      </right>
      <top/>
      <bottom style="medium">
        <color auto="1"/>
      </bottom>
      <diagonal/>
    </border>
    <border>
      <left style="medium">
        <color rgb="FF0000FF"/>
      </left>
      <right style="medium">
        <color auto="1"/>
      </right>
      <top/>
      <bottom style="medium">
        <color rgb="FF0000FF"/>
      </bottom>
      <diagonal/>
    </border>
    <border>
      <left/>
      <right style="medium">
        <color auto="1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1" fillId="0" borderId="0"/>
  </cellStyleXfs>
  <cellXfs count="28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2" applyNumberFormat="1" applyFont="1"/>
    <xf numFmtId="165" fontId="3" fillId="0" borderId="0" xfId="2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1" fillId="0" borderId="0" xfId="16" applyFont="1"/>
    <xf numFmtId="0" fontId="10" fillId="0" borderId="0" xfId="16" applyFont="1"/>
    <xf numFmtId="0" fontId="11" fillId="0" borderId="0" xfId="16" applyFont="1" applyAlignment="1">
      <alignment vertical="center" wrapText="1"/>
    </xf>
    <xf numFmtId="0" fontId="3" fillId="4" borderId="7" xfId="13" applyFont="1" applyFill="1" applyBorder="1" applyProtection="1">
      <protection hidden="1"/>
    </xf>
    <xf numFmtId="167" fontId="3" fillId="4" borderId="3" xfId="13" applyNumberFormat="1" applyFont="1" applyFill="1" applyBorder="1" applyProtection="1">
      <protection hidden="1"/>
    </xf>
    <xf numFmtId="2" fontId="3" fillId="4" borderId="3" xfId="13" applyNumberFormat="1" applyFont="1" applyFill="1" applyBorder="1" applyProtection="1">
      <protection hidden="1"/>
    </xf>
    <xf numFmtId="0" fontId="3" fillId="5" borderId="6" xfId="13" applyFont="1" applyFill="1" applyBorder="1" applyProtection="1">
      <protection hidden="1"/>
    </xf>
    <xf numFmtId="0" fontId="2" fillId="3" borderId="6" xfId="13" applyFont="1" applyFill="1" applyBorder="1" applyAlignment="1" applyProtection="1">
      <alignment horizontal="right"/>
      <protection hidden="1"/>
    </xf>
    <xf numFmtId="167" fontId="9" fillId="3" borderId="5" xfId="13" applyNumberFormat="1" applyFill="1" applyBorder="1" applyAlignment="1" applyProtection="1">
      <alignment horizontal="right"/>
      <protection hidden="1"/>
    </xf>
    <xf numFmtId="167" fontId="9" fillId="3" borderId="8" xfId="13" applyNumberFormat="1" applyFill="1" applyBorder="1" applyAlignment="1" applyProtection="1">
      <alignment horizontal="right"/>
      <protection hidden="1"/>
    </xf>
    <xf numFmtId="2" fontId="9" fillId="3" borderId="8" xfId="13" applyNumberFormat="1" applyFill="1" applyBorder="1" applyAlignment="1" applyProtection="1">
      <alignment horizontal="right"/>
      <protection hidden="1"/>
    </xf>
    <xf numFmtId="0" fontId="9" fillId="3" borderId="6" xfId="13" applyFill="1" applyBorder="1" applyAlignment="1" applyProtection="1">
      <alignment horizontal="right"/>
      <protection hidden="1"/>
    </xf>
    <xf numFmtId="167" fontId="2" fillId="3" borderId="5" xfId="13" applyNumberFormat="1" applyFont="1" applyFill="1" applyBorder="1" applyAlignment="1" applyProtection="1">
      <alignment horizontal="right"/>
      <protection hidden="1"/>
    </xf>
    <xf numFmtId="167" fontId="2" fillId="3" borderId="8" xfId="13" applyNumberFormat="1" applyFont="1" applyFill="1" applyBorder="1" applyAlignment="1" applyProtection="1">
      <alignment horizontal="right"/>
      <protection hidden="1"/>
    </xf>
    <xf numFmtId="2" fontId="2" fillId="3" borderId="8" xfId="13" applyNumberFormat="1" applyFont="1" applyFill="1" applyBorder="1" applyAlignment="1" applyProtection="1">
      <alignment horizontal="right"/>
      <protection hidden="1"/>
    </xf>
    <xf numFmtId="5" fontId="3" fillId="5" borderId="6" xfId="13" applyNumberFormat="1" applyFont="1" applyFill="1" applyBorder="1" applyProtection="1">
      <protection hidden="1"/>
    </xf>
    <xf numFmtId="167" fontId="9" fillId="3" borderId="4" xfId="13" applyNumberFormat="1" applyFill="1" applyBorder="1" applyAlignment="1" applyProtection="1">
      <alignment horizontal="right"/>
      <protection hidden="1"/>
    </xf>
    <xf numFmtId="167" fontId="9" fillId="3" borderId="9" xfId="13" applyNumberFormat="1" applyFill="1" applyBorder="1" applyAlignment="1" applyProtection="1">
      <alignment horizontal="right"/>
      <protection hidden="1"/>
    </xf>
    <xf numFmtId="2" fontId="9" fillId="3" borderId="9" xfId="13" applyNumberFormat="1" applyFill="1" applyBorder="1" applyAlignment="1" applyProtection="1">
      <alignment horizontal="right"/>
      <protection hidden="1"/>
    </xf>
    <xf numFmtId="0" fontId="3" fillId="5" borderId="0" xfId="13" applyFont="1" applyFill="1" applyBorder="1" applyProtection="1">
      <protection hidden="1"/>
    </xf>
    <xf numFmtId="165" fontId="3" fillId="4" borderId="2" xfId="2" applyNumberFormat="1" applyFont="1" applyFill="1" applyBorder="1" applyProtection="1">
      <protection hidden="1"/>
    </xf>
    <xf numFmtId="165" fontId="11" fillId="0" borderId="0" xfId="2" applyNumberFormat="1" applyFont="1" applyAlignment="1">
      <alignment vertical="center" wrapText="1"/>
    </xf>
    <xf numFmtId="165" fontId="10" fillId="0" borderId="0" xfId="2" applyNumberFormat="1" applyFont="1"/>
    <xf numFmtId="165" fontId="11" fillId="0" borderId="0" xfId="2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2" fontId="0" fillId="0" borderId="0" xfId="2" applyNumberFormat="1" applyFont="1"/>
    <xf numFmtId="2" fontId="11" fillId="0" borderId="0" xfId="16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Font="1"/>
    <xf numFmtId="0" fontId="9" fillId="3" borderId="1" xfId="13" applyFill="1" applyBorder="1" applyAlignment="1" applyProtection="1">
      <alignment horizontal="right"/>
      <protection hidden="1"/>
    </xf>
    <xf numFmtId="0" fontId="3" fillId="5" borderId="6" xfId="13" quotePrefix="1" applyFont="1" applyFill="1" applyBorder="1" applyProtection="1"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6" fillId="0" borderId="0" xfId="1" applyNumberFormat="1" applyFont="1" applyAlignment="1">
      <alignment horizontal="center" wrapText="1"/>
    </xf>
    <xf numFmtId="164" fontId="1" fillId="0" borderId="0" xfId="1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4" fillId="0" borderId="0" xfId="0" applyFont="1" applyAlignment="1">
      <alignment horizontal="left"/>
    </xf>
    <xf numFmtId="165" fontId="14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3" fillId="0" borderId="0" xfId="2" applyNumberFormat="1" applyFont="1"/>
    <xf numFmtId="0" fontId="23" fillId="0" borderId="0" xfId="0" applyFont="1"/>
    <xf numFmtId="0" fontId="3" fillId="0" borderId="0" xfId="0" applyFont="1"/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8" borderId="11" xfId="0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32" fillId="0" borderId="10" xfId="0" applyFont="1" applyBorder="1"/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/>
    <xf numFmtId="0" fontId="28" fillId="8" borderId="15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1" xfId="0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14" fillId="0" borderId="15" xfId="0" applyFont="1" applyBorder="1"/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7" fillId="0" borderId="15" xfId="0" applyFont="1" applyBorder="1"/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/>
    <xf numFmtId="0" fontId="0" fillId="0" borderId="16" xfId="0" applyBorder="1" applyAlignment="1">
      <alignment horizontal="center"/>
    </xf>
    <xf numFmtId="0" fontId="14" fillId="9" borderId="15" xfId="0" applyFont="1" applyFill="1" applyBorder="1"/>
    <xf numFmtId="0" fontId="14" fillId="9" borderId="11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18" fontId="14" fillId="9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4" fillId="8" borderId="14" xfId="0" applyFont="1" applyFill="1" applyBorder="1" applyAlignment="1">
      <alignment horizontal="center"/>
    </xf>
    <xf numFmtId="0" fontId="33" fillId="8" borderId="15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3" fillId="8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4" fillId="8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5" fillId="8" borderId="12" xfId="0" applyFont="1" applyFill="1" applyBorder="1" applyAlignment="1">
      <alignment horizontal="left"/>
    </xf>
    <xf numFmtId="0" fontId="35" fillId="8" borderId="15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8" borderId="0" xfId="0" applyFont="1" applyFill="1"/>
    <xf numFmtId="0" fontId="31" fillId="8" borderId="0" xfId="0" applyFont="1" applyFill="1"/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5" fillId="6" borderId="0" xfId="0" applyFont="1" applyFill="1" applyAlignment="1">
      <alignment horizontal="left" wrapText="1"/>
    </xf>
    <xf numFmtId="0" fontId="0" fillId="6" borderId="0" xfId="0" applyFill="1" applyAlignment="1">
      <alignment wrapText="1"/>
    </xf>
    <xf numFmtId="0" fontId="25" fillId="7" borderId="0" xfId="0" applyFont="1" applyFill="1" applyAlignment="1">
      <alignment horizontal="left" wrapText="1"/>
    </xf>
    <xf numFmtId="0" fontId="0" fillId="7" borderId="0" xfId="0" applyFill="1" applyAlignment="1">
      <alignment wrapText="1"/>
    </xf>
    <xf numFmtId="0" fontId="3" fillId="0" borderId="6" xfId="13" quotePrefix="1" applyFont="1" applyFill="1" applyBorder="1" applyProtection="1">
      <protection hidden="1"/>
    </xf>
    <xf numFmtId="0" fontId="0" fillId="0" borderId="0" xfId="0" applyFont="1" applyFill="1" applyAlignment="1">
      <alignment vertical="center" wrapText="1"/>
    </xf>
    <xf numFmtId="2" fontId="0" fillId="0" borderId="0" xfId="2" applyNumberFormat="1" applyFont="1" applyFill="1"/>
    <xf numFmtId="2" fontId="11" fillId="0" borderId="0" xfId="16" applyNumberFormat="1" applyFont="1" applyFill="1" applyAlignment="1">
      <alignment vertical="center" wrapText="1"/>
    </xf>
    <xf numFmtId="0" fontId="11" fillId="0" borderId="0" xfId="16" applyFont="1" applyFill="1" applyAlignment="1">
      <alignment vertical="center" wrapText="1"/>
    </xf>
    <xf numFmtId="0" fontId="3" fillId="0" borderId="6" xfId="13" applyFont="1" applyFill="1" applyBorder="1" applyProtection="1">
      <protection hidden="1"/>
    </xf>
    <xf numFmtId="0" fontId="10" fillId="0" borderId="0" xfId="0" applyFont="1" applyFill="1"/>
    <xf numFmtId="0" fontId="10" fillId="0" borderId="0" xfId="16" applyFont="1" applyFill="1"/>
    <xf numFmtId="0" fontId="0" fillId="0" borderId="0" xfId="0" applyFont="1" applyFill="1"/>
    <xf numFmtId="0" fontId="11" fillId="0" borderId="0" xfId="16" applyFont="1" applyFill="1"/>
    <xf numFmtId="5" fontId="3" fillId="0" borderId="6" xfId="13" applyNumberFormat="1" applyFont="1" applyFill="1" applyBorder="1" applyProtection="1">
      <protection hidden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3" applyFont="1" applyFill="1" applyBorder="1" applyAlignment="1" applyProtection="1">
      <alignment horizontal="left"/>
      <protection hidden="1"/>
    </xf>
    <xf numFmtId="0" fontId="2" fillId="0" borderId="6" xfId="13" applyFont="1" applyFill="1" applyBorder="1" applyAlignment="1" applyProtection="1">
      <alignment horizontal="left"/>
      <protection hidden="1"/>
    </xf>
    <xf numFmtId="167" fontId="2" fillId="0" borderId="5" xfId="13" applyNumberFormat="1" applyFont="1" applyFill="1" applyBorder="1" applyAlignment="1" applyProtection="1">
      <alignment horizontal="left"/>
      <protection hidden="1"/>
    </xf>
    <xf numFmtId="167" fontId="2" fillId="0" borderId="8" xfId="13" applyNumberFormat="1" applyFont="1" applyFill="1" applyBorder="1" applyAlignment="1" applyProtection="1">
      <alignment horizontal="left"/>
      <protection hidden="1"/>
    </xf>
    <xf numFmtId="2" fontId="2" fillId="0" borderId="8" xfId="13" applyNumberFormat="1" applyFont="1" applyFill="1" applyBorder="1" applyAlignment="1" applyProtection="1">
      <alignment horizontal="left"/>
      <protection hidden="1"/>
    </xf>
    <xf numFmtId="2" fontId="2" fillId="0" borderId="0" xfId="13" applyNumberFormat="1" applyFont="1" applyFill="1" applyBorder="1" applyAlignment="1" applyProtection="1">
      <alignment horizontal="left"/>
      <protection hidden="1"/>
    </xf>
    <xf numFmtId="165" fontId="0" fillId="0" borderId="0" xfId="2" applyNumberFormat="1" applyFont="1" applyFill="1" applyAlignment="1">
      <alignment horizontal="left"/>
    </xf>
    <xf numFmtId="0" fontId="11" fillId="0" borderId="0" xfId="16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3" fillId="8" borderId="7" xfId="13" applyFont="1" applyFill="1" applyBorder="1" applyAlignment="1" applyProtection="1">
      <alignment wrapText="1"/>
      <protection hidden="1"/>
    </xf>
    <xf numFmtId="0" fontId="33" fillId="8" borderId="7" xfId="13" applyFont="1" applyFill="1" applyBorder="1" applyAlignment="1" applyProtection="1">
      <alignment horizontal="left" wrapText="1"/>
      <protection hidden="1"/>
    </xf>
    <xf numFmtId="167" fontId="33" fillId="8" borderId="3" xfId="13" applyNumberFormat="1" applyFont="1" applyFill="1" applyBorder="1" applyAlignment="1" applyProtection="1">
      <alignment horizontal="left" wrapText="1"/>
      <protection hidden="1"/>
    </xf>
    <xf numFmtId="2" fontId="33" fillId="8" borderId="3" xfId="13" applyNumberFormat="1" applyFont="1" applyFill="1" applyBorder="1" applyAlignment="1" applyProtection="1">
      <alignment horizontal="left" wrapText="1"/>
      <protection hidden="1"/>
    </xf>
    <xf numFmtId="165" fontId="38" fillId="0" borderId="0" xfId="2" applyNumberFormat="1" applyFont="1" applyAlignment="1">
      <alignment horizontal="center" wrapText="1"/>
    </xf>
    <xf numFmtId="165" fontId="39" fillId="0" borderId="0" xfId="2" applyNumberFormat="1" applyFont="1" applyAlignment="1">
      <alignment horizontal="center" wrapText="1"/>
    </xf>
    <xf numFmtId="0" fontId="30" fillId="8" borderId="0" xfId="0" applyFont="1" applyFill="1" applyBorder="1" applyAlignment="1">
      <alignment horizontal="center"/>
    </xf>
    <xf numFmtId="0" fontId="41" fillId="0" borderId="0" xfId="0" applyFont="1" applyAlignment="1">
      <alignment horizontal="right" vertical="center"/>
    </xf>
    <xf numFmtId="0" fontId="42" fillId="8" borderId="0" xfId="0" applyFont="1" applyFill="1" applyAlignment="1">
      <alignment horizontal="center" wrapText="1"/>
    </xf>
    <xf numFmtId="169" fontId="14" fillId="0" borderId="1" xfId="1" applyNumberFormat="1" applyFont="1" applyBorder="1" applyAlignment="1">
      <alignment horizontal="center"/>
    </xf>
    <xf numFmtId="0" fontId="42" fillId="8" borderId="20" xfId="0" applyFont="1" applyFill="1" applyBorder="1" applyAlignment="1">
      <alignment horizontal="center" wrapText="1"/>
    </xf>
    <xf numFmtId="0" fontId="30" fillId="8" borderId="21" xfId="0" applyFont="1" applyFill="1" applyBorder="1" applyAlignment="1">
      <alignment horizontal="center" wrapText="1"/>
    </xf>
    <xf numFmtId="165" fontId="30" fillId="8" borderId="21" xfId="2" applyNumberFormat="1" applyFont="1" applyFill="1" applyBorder="1" applyAlignment="1">
      <alignment horizontal="center" wrapText="1"/>
    </xf>
    <xf numFmtId="0" fontId="19" fillId="0" borderId="22" xfId="0" applyFont="1" applyBorder="1"/>
    <xf numFmtId="0" fontId="0" fillId="0" borderId="0" xfId="0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4" fontId="0" fillId="0" borderId="0" xfId="1" applyNumberFormat="1" applyFont="1" applyBorder="1"/>
    <xf numFmtId="0" fontId="18" fillId="0" borderId="22" xfId="13" applyFont="1" applyFill="1" applyBorder="1" applyProtection="1">
      <protection hidden="1"/>
    </xf>
    <xf numFmtId="0" fontId="1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165" fontId="14" fillId="0" borderId="0" xfId="2" applyNumberFormat="1" applyFont="1" applyFill="1" applyBorder="1" applyAlignment="1">
      <alignment horizontal="center"/>
    </xf>
    <xf numFmtId="168" fontId="1" fillId="0" borderId="0" xfId="1" applyNumberFormat="1" applyFont="1" applyBorder="1" applyAlignment="1">
      <alignment horizontal="center"/>
    </xf>
    <xf numFmtId="0" fontId="20" fillId="0" borderId="22" xfId="13" applyFont="1" applyFill="1" applyBorder="1" applyProtection="1">
      <protection hidden="1"/>
    </xf>
    <xf numFmtId="0" fontId="21" fillId="0" borderId="0" xfId="0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168" fontId="21" fillId="0" borderId="0" xfId="1" applyNumberFormat="1" applyFont="1" applyBorder="1" applyAlignment="1">
      <alignment horizontal="center"/>
    </xf>
    <xf numFmtId="0" fontId="19" fillId="8" borderId="22" xfId="0" applyFont="1" applyFill="1" applyBorder="1"/>
    <xf numFmtId="0" fontId="1" fillId="8" borderId="0" xfId="0" applyFont="1" applyFill="1" applyBorder="1" applyAlignment="1">
      <alignment horizontal="center"/>
    </xf>
    <xf numFmtId="165" fontId="1" fillId="8" borderId="0" xfId="2" applyNumberFormat="1" applyFont="1" applyFill="1" applyBorder="1" applyAlignment="1">
      <alignment horizontal="center"/>
    </xf>
    <xf numFmtId="165" fontId="14" fillId="8" borderId="0" xfId="2" applyNumberFormat="1" applyFont="1" applyFill="1" applyBorder="1" applyAlignment="1">
      <alignment horizontal="center"/>
    </xf>
    <xf numFmtId="168" fontId="1" fillId="8" borderId="0" xfId="1" applyNumberFormat="1" applyFont="1" applyFill="1" applyBorder="1" applyAlignment="1">
      <alignment horizontal="center"/>
    </xf>
    <xf numFmtId="165" fontId="14" fillId="0" borderId="0" xfId="2" applyNumberFormat="1" applyFont="1" applyBorder="1" applyAlignment="1">
      <alignment horizontal="center"/>
    </xf>
    <xf numFmtId="165" fontId="15" fillId="8" borderId="0" xfId="2" applyNumberFormat="1" applyFont="1" applyFill="1" applyBorder="1" applyAlignment="1">
      <alignment horizontal="center"/>
    </xf>
    <xf numFmtId="165" fontId="20" fillId="0" borderId="0" xfId="2" applyNumberFormat="1" applyFont="1" applyBorder="1" applyAlignment="1">
      <alignment horizontal="center"/>
    </xf>
    <xf numFmtId="0" fontId="36" fillId="8" borderId="22" xfId="0" applyFont="1" applyFill="1" applyBorder="1"/>
    <xf numFmtId="0" fontId="31" fillId="8" borderId="0" xfId="0" applyFont="1" applyFill="1" applyBorder="1" applyAlignment="1">
      <alignment horizontal="center"/>
    </xf>
    <xf numFmtId="165" fontId="31" fillId="8" borderId="0" xfId="2" applyNumberFormat="1" applyFont="1" applyFill="1" applyBorder="1" applyAlignment="1">
      <alignment horizontal="center"/>
    </xf>
    <xf numFmtId="165" fontId="30" fillId="8" borderId="0" xfId="2" applyNumberFormat="1" applyFont="1" applyFill="1" applyBorder="1" applyAlignment="1">
      <alignment horizontal="center"/>
    </xf>
    <xf numFmtId="168" fontId="31" fillId="8" borderId="0" xfId="1" applyNumberFormat="1" applyFont="1" applyFill="1" applyBorder="1" applyAlignment="1">
      <alignment horizontal="center"/>
    </xf>
    <xf numFmtId="0" fontId="18" fillId="5" borderId="22" xfId="13" applyFont="1" applyFill="1" applyBorder="1" applyProtection="1">
      <protection hidden="1"/>
    </xf>
    <xf numFmtId="0" fontId="20" fillId="5" borderId="22" xfId="13" applyFont="1" applyFill="1" applyBorder="1" applyProtection="1">
      <protection hidden="1"/>
    </xf>
    <xf numFmtId="165" fontId="37" fillId="8" borderId="0" xfId="2" applyNumberFormat="1" applyFont="1" applyFill="1" applyBorder="1" applyAlignment="1">
      <alignment horizontal="center"/>
    </xf>
    <xf numFmtId="0" fontId="36" fillId="8" borderId="23" xfId="0" applyFont="1" applyFill="1" applyBorder="1"/>
    <xf numFmtId="0" fontId="31" fillId="8" borderId="24" xfId="0" applyFont="1" applyFill="1" applyBorder="1" applyAlignment="1">
      <alignment horizontal="center"/>
    </xf>
    <xf numFmtId="165" fontId="30" fillId="8" borderId="24" xfId="2" applyNumberFormat="1" applyFont="1" applyFill="1" applyBorder="1" applyAlignment="1">
      <alignment horizontal="center"/>
    </xf>
    <xf numFmtId="164" fontId="31" fillId="8" borderId="24" xfId="1" applyNumberFormat="1" applyFont="1" applyFill="1" applyBorder="1" applyAlignment="1">
      <alignment horizont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0" fillId="8" borderId="28" xfId="0" applyFont="1" applyFill="1" applyBorder="1" applyAlignment="1">
      <alignment horizontal="center"/>
    </xf>
    <xf numFmtId="0" fontId="30" fillId="8" borderId="29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4" fillId="8" borderId="33" xfId="0" applyFont="1" applyFill="1" applyBorder="1" applyAlignment="1">
      <alignment horizontal="center"/>
    </xf>
    <xf numFmtId="0" fontId="33" fillId="8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4" fillId="8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4" fillId="8" borderId="36" xfId="0" applyFont="1" applyFill="1" applyBorder="1" applyAlignment="1">
      <alignment horizontal="center"/>
    </xf>
    <xf numFmtId="0" fontId="33" fillId="8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4" fillId="8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4" fillId="8" borderId="39" xfId="0" applyFont="1" applyFill="1" applyBorder="1" applyAlignment="1">
      <alignment horizontal="center"/>
    </xf>
    <xf numFmtId="0" fontId="34" fillId="8" borderId="40" xfId="0" applyFont="1" applyFill="1" applyBorder="1" applyAlignment="1">
      <alignment horizontal="center"/>
    </xf>
    <xf numFmtId="0" fontId="34" fillId="8" borderId="41" xfId="0" applyFont="1" applyFill="1" applyBorder="1" applyAlignment="1">
      <alignment horizontal="center"/>
    </xf>
    <xf numFmtId="0" fontId="33" fillId="8" borderId="42" xfId="0" applyFont="1" applyFill="1" applyBorder="1" applyAlignment="1">
      <alignment horizontal="center"/>
    </xf>
    <xf numFmtId="0" fontId="33" fillId="8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4" fillId="8" borderId="42" xfId="0" applyFont="1" applyFill="1" applyBorder="1" applyAlignment="1">
      <alignment horizontal="center"/>
    </xf>
    <xf numFmtId="0" fontId="34" fillId="8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8" borderId="39" xfId="0" applyFill="1" applyBorder="1"/>
    <xf numFmtId="0" fontId="33" fillId="8" borderId="40" xfId="0" applyFont="1" applyFill="1" applyBorder="1" applyAlignment="1">
      <alignment horizontal="center"/>
    </xf>
    <xf numFmtId="0" fontId="33" fillId="8" borderId="41" xfId="0" applyFont="1" applyFill="1" applyBorder="1" applyAlignment="1">
      <alignment horizontal="center"/>
    </xf>
    <xf numFmtId="0" fontId="0" fillId="8" borderId="42" xfId="0" applyFill="1" applyBorder="1"/>
    <xf numFmtId="0" fontId="3" fillId="0" borderId="42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0" fillId="11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10" borderId="0" xfId="0" applyFill="1"/>
    <xf numFmtId="0" fontId="0" fillId="3" borderId="0" xfId="0" applyFill="1"/>
    <xf numFmtId="0" fontId="3" fillId="0" borderId="0" xfId="0" quotePrefix="1" applyFont="1"/>
    <xf numFmtId="165" fontId="43" fillId="0" borderId="0" xfId="2" applyNumberFormat="1" applyFont="1" applyFill="1" applyBorder="1" applyAlignment="1">
      <alignment horizontal="center"/>
    </xf>
    <xf numFmtId="0" fontId="33" fillId="8" borderId="47" xfId="13" applyFont="1" applyFill="1" applyBorder="1" applyAlignment="1" applyProtection="1">
      <alignment wrapText="1"/>
      <protection hidden="1"/>
    </xf>
    <xf numFmtId="0" fontId="33" fillId="8" borderId="48" xfId="13" applyFont="1" applyFill="1" applyBorder="1" applyAlignment="1" applyProtection="1">
      <alignment horizontal="left" wrapText="1"/>
      <protection hidden="1"/>
    </xf>
    <xf numFmtId="167" fontId="33" fillId="8" borderId="48" xfId="13" applyNumberFormat="1" applyFont="1" applyFill="1" applyBorder="1" applyAlignment="1" applyProtection="1">
      <alignment horizontal="left" wrapText="1"/>
      <protection hidden="1"/>
    </xf>
    <xf numFmtId="2" fontId="33" fillId="8" borderId="48" xfId="13" applyNumberFormat="1" applyFont="1" applyFill="1" applyBorder="1" applyAlignment="1" applyProtection="1">
      <alignment horizontal="left" wrapText="1"/>
      <protection hidden="1"/>
    </xf>
    <xf numFmtId="0" fontId="3" fillId="0" borderId="49" xfId="13" quotePrefix="1" applyFont="1" applyFill="1" applyBorder="1" applyProtection="1">
      <protection hidden="1"/>
    </xf>
    <xf numFmtId="0" fontId="0" fillId="0" borderId="5" xfId="0" applyFill="1" applyBorder="1" applyAlignment="1">
      <alignment horizontal="left"/>
    </xf>
    <xf numFmtId="0" fontId="3" fillId="0" borderId="5" xfId="13" applyFont="1" applyFill="1" applyBorder="1" applyAlignment="1" applyProtection="1">
      <alignment horizontal="left"/>
      <protection hidden="1"/>
    </xf>
    <xf numFmtId="0" fontId="2" fillId="0" borderId="5" xfId="13" applyFont="1" applyFill="1" applyBorder="1" applyAlignment="1" applyProtection="1">
      <alignment horizontal="left"/>
      <protection hidden="1"/>
    </xf>
    <xf numFmtId="2" fontId="2" fillId="0" borderId="5" xfId="13" applyNumberFormat="1" applyFont="1" applyFill="1" applyBorder="1" applyAlignment="1" applyProtection="1">
      <alignment horizontal="left"/>
      <protection hidden="1"/>
    </xf>
    <xf numFmtId="165" fontId="0" fillId="0" borderId="5" xfId="2" applyNumberFormat="1" applyFont="1" applyFill="1" applyBorder="1" applyAlignment="1">
      <alignment horizontal="left"/>
    </xf>
    <xf numFmtId="0" fontId="3" fillId="0" borderId="49" xfId="13" applyFont="1" applyFill="1" applyBorder="1" applyProtection="1">
      <protection hidden="1"/>
    </xf>
    <xf numFmtId="0" fontId="11" fillId="0" borderId="5" xfId="16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5" fontId="3" fillId="0" borderId="49" xfId="13" applyNumberFormat="1" applyFont="1" applyFill="1" applyBorder="1" applyProtection="1">
      <protection hidden="1"/>
    </xf>
    <xf numFmtId="0" fontId="0" fillId="0" borderId="49" xfId="0" applyBorder="1"/>
    <xf numFmtId="0" fontId="0" fillId="0" borderId="5" xfId="0" applyBorder="1" applyAlignment="1">
      <alignment horizontal="left"/>
    </xf>
    <xf numFmtId="165" fontId="30" fillId="8" borderId="50" xfId="2" applyNumberFormat="1" applyFont="1" applyFill="1" applyBorder="1" applyAlignment="1">
      <alignment horizontal="center" wrapText="1"/>
    </xf>
    <xf numFmtId="164" fontId="30" fillId="8" borderId="51" xfId="1" applyNumberFormat="1" applyFont="1" applyFill="1" applyBorder="1" applyAlignment="1">
      <alignment horizontal="center" wrapText="1"/>
    </xf>
    <xf numFmtId="0" fontId="30" fillId="8" borderId="52" xfId="0" applyFont="1" applyFill="1" applyBorder="1" applyAlignment="1">
      <alignment horizontal="center" wrapText="1"/>
    </xf>
    <xf numFmtId="165" fontId="3" fillId="0" borderId="53" xfId="2" applyNumberFormat="1" applyFont="1" applyBorder="1" applyAlignment="1">
      <alignment horizontal="center"/>
    </xf>
    <xf numFmtId="0" fontId="0" fillId="0" borderId="54" xfId="0" applyBorder="1"/>
    <xf numFmtId="168" fontId="1" fillId="0" borderId="53" xfId="1" applyNumberFormat="1" applyFont="1" applyBorder="1" applyAlignment="1">
      <alignment horizontal="center"/>
    </xf>
    <xf numFmtId="43" fontId="1" fillId="0" borderId="54" xfId="1" applyNumberFormat="1" applyFont="1" applyBorder="1" applyAlignment="1">
      <alignment horizontal="center"/>
    </xf>
    <xf numFmtId="168" fontId="43" fillId="0" borderId="53" xfId="1" applyNumberFormat="1" applyFont="1" applyBorder="1" applyAlignment="1">
      <alignment horizontal="center"/>
    </xf>
    <xf numFmtId="43" fontId="21" fillId="0" borderId="54" xfId="1" applyNumberFormat="1" applyFont="1" applyBorder="1" applyAlignment="1">
      <alignment horizontal="center"/>
    </xf>
    <xf numFmtId="165" fontId="14" fillId="8" borderId="53" xfId="2" applyNumberFormat="1" applyFont="1" applyFill="1" applyBorder="1" applyAlignment="1">
      <alignment horizontal="center"/>
    </xf>
    <xf numFmtId="0" fontId="30" fillId="8" borderId="54" xfId="0" applyFont="1" applyFill="1" applyBorder="1" applyAlignment="1">
      <alignment horizontal="right"/>
    </xf>
    <xf numFmtId="165" fontId="15" fillId="8" borderId="53" xfId="2" applyNumberFormat="1" applyFont="1" applyFill="1" applyBorder="1" applyAlignment="1">
      <alignment horizontal="center"/>
    </xf>
    <xf numFmtId="165" fontId="30" fillId="8" borderId="53" xfId="2" applyNumberFormat="1" applyFont="1" applyFill="1" applyBorder="1" applyAlignment="1">
      <alignment horizontal="center"/>
    </xf>
    <xf numFmtId="165" fontId="37" fillId="8" borderId="53" xfId="2" applyNumberFormat="1" applyFont="1" applyFill="1" applyBorder="1" applyAlignment="1">
      <alignment horizontal="center"/>
    </xf>
    <xf numFmtId="165" fontId="30" fillId="8" borderId="55" xfId="2" applyNumberFormat="1" applyFont="1" applyFill="1" applyBorder="1" applyAlignment="1">
      <alignment horizontal="center"/>
    </xf>
    <xf numFmtId="0" fontId="30" fillId="8" borderId="56" xfId="0" applyFont="1" applyFill="1" applyBorder="1" applyAlignment="1">
      <alignment horizontal="right"/>
    </xf>
    <xf numFmtId="0" fontId="30" fillId="8" borderId="57" xfId="0" applyFont="1" applyFill="1" applyBorder="1" applyAlignment="1">
      <alignment horizontal="right"/>
    </xf>
    <xf numFmtId="0" fontId="30" fillId="8" borderId="58" xfId="0" applyFont="1" applyFill="1" applyBorder="1" applyAlignment="1">
      <alignment horizontal="right"/>
    </xf>
    <xf numFmtId="0" fontId="30" fillId="8" borderId="59" xfId="0" applyFont="1" applyFill="1" applyBorder="1" applyAlignment="1">
      <alignment horizontal="right"/>
    </xf>
  </cellXfs>
  <cellStyles count="17">
    <cellStyle name="Comma" xfId="1" builtinId="3"/>
    <cellStyle name="Comma 2" xfId="4"/>
    <cellStyle name="Comma 2 2" xfId="5"/>
    <cellStyle name="Comma 3" xfId="6"/>
    <cellStyle name="Comma 4" xfId="7"/>
    <cellStyle name="Currency" xfId="2" builtinId="4"/>
    <cellStyle name="Currency 2" xfId="8"/>
    <cellStyle name="Currency 2 2" xfId="9"/>
    <cellStyle name="Currency 3" xfId="10"/>
    <cellStyle name="Currency 4" xfId="11"/>
    <cellStyle name="Hyperlink 2" xfId="12"/>
    <cellStyle name="Hyperlink 3" xfId="3"/>
    <cellStyle name="Normal" xfId="0" builtinId="0"/>
    <cellStyle name="Normal 2" xfId="13"/>
    <cellStyle name="Normal 2 2" xfId="14"/>
    <cellStyle name="Normal 3" xfId="15"/>
    <cellStyle name="Normal 4" xfId="16"/>
  </cellStyles>
  <dxfs count="27">
    <dxf>
      <font>
        <b/>
        <i val="0"/>
        <color rgb="FF00B050"/>
      </font>
    </dxf>
    <dxf>
      <font>
        <b/>
        <i val="0"/>
        <strike val="0"/>
        <color rgb="FFFF0000"/>
      </font>
    </dxf>
    <dxf>
      <fill>
        <patternFill>
          <bgColor rgb="FF00B0F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FF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3" name="Picture 2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sp macro="" textlink="">
      <xdr:nvSpPr>
        <xdr:cNvPr id="4" name="AutoShape 3" descr="http://d.adroll.com/cm/b/out"/>
        <xdr:cNvSpPr>
          <a:spLocks noChangeAspect="1" noChangeArrowheads="1"/>
        </xdr:cNvSpPr>
      </xdr:nvSpPr>
      <xdr:spPr bwMode="auto">
        <a:xfrm>
          <a:off x="38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66675</xdr:colOff>
      <xdr:row>0</xdr:row>
      <xdr:rowOff>9525</xdr:rowOff>
    </xdr:to>
    <xdr:sp macro="" textlink="">
      <xdr:nvSpPr>
        <xdr:cNvPr id="5" name="AutoShape 4" descr="http://d.adroll.com/cm/w/out"/>
        <xdr:cNvSpPr>
          <a:spLocks noChangeAspect="1" noChangeArrowheads="1"/>
        </xdr:cNvSpPr>
      </xdr:nvSpPr>
      <xdr:spPr bwMode="auto">
        <a:xfrm>
          <a:off x="571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85725</xdr:colOff>
      <xdr:row>0</xdr:row>
      <xdr:rowOff>9525</xdr:rowOff>
    </xdr:to>
    <xdr:pic>
      <xdr:nvPicPr>
        <xdr:cNvPr id="6" name="Picture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104775</xdr:colOff>
      <xdr:row>0</xdr:row>
      <xdr:rowOff>9525</xdr:rowOff>
    </xdr:to>
    <xdr:pic>
      <xdr:nvPicPr>
        <xdr:cNvPr id="7" name="Picture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9525</xdr:rowOff>
    </xdr:to>
    <xdr:sp macro="" textlink="">
      <xdr:nvSpPr>
        <xdr:cNvPr id="8" name="AutoShape 7" descr="https://www.facebook.com/tr?id=1495066197420311&amp;cd%5bsegment_eid%5d=WWYZNAMZQFBK3LKH2WLAVD&amp;ev=NoScript"/>
        <xdr:cNvSpPr>
          <a:spLocks noChangeAspect="1" noChangeArrowheads="1"/>
        </xdr:cNvSpPr>
      </xdr:nvSpPr>
      <xdr:spPr bwMode="auto">
        <a:xfrm>
          <a:off x="1143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142875</xdr:colOff>
      <xdr:row>0</xdr:row>
      <xdr:rowOff>9525</xdr:rowOff>
    </xdr:to>
    <xdr:pic>
      <xdr:nvPicPr>
        <xdr:cNvPr id="9" name="Picture 8" descr="http://www.googleadservices.com/pagead/conversion/976682315/?label=t5emCI2UhA0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3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161925</xdr:colOff>
      <xdr:row>0</xdr:row>
      <xdr:rowOff>9525</xdr:rowOff>
    </xdr:to>
    <xdr:pic>
      <xdr:nvPicPr>
        <xdr:cNvPr id="10" name="Picture 9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180975</xdr:colOff>
      <xdr:row>0</xdr:row>
      <xdr:rowOff>9525</xdr:rowOff>
    </xdr:to>
    <xdr:sp macro="" textlink="">
      <xdr:nvSpPr>
        <xdr:cNvPr id="11" name="AutoShape 10" descr="http://ib.adnxs.com/seg?add=1605500&amp;t=2"/>
        <xdr:cNvSpPr>
          <a:spLocks noChangeAspect="1" noChangeArrowheads="1"/>
        </xdr:cNvSpPr>
      </xdr:nvSpPr>
      <xdr:spPr bwMode="auto">
        <a:xfrm>
          <a:off x="1714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200025</xdr:colOff>
      <xdr:row>0</xdr:row>
      <xdr:rowOff>9525</xdr:rowOff>
    </xdr:to>
    <xdr:sp macro="" textlink="">
      <xdr:nvSpPr>
        <xdr:cNvPr id="12" name="AutoShape 11" descr="https://www.facebook.com/tr?id=1495066197420311&amp;cd%5bsegment_eid%5d=HR3KPET7H5GOHAESRC7Y3D&amp;ev=NoScript"/>
        <xdr:cNvSpPr>
          <a:spLocks noChangeAspect="1" noChangeArrowheads="1"/>
        </xdr:cNvSpPr>
      </xdr:nvSpPr>
      <xdr:spPr bwMode="auto">
        <a:xfrm>
          <a:off x="1905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219075</xdr:colOff>
      <xdr:row>0</xdr:row>
      <xdr:rowOff>9525</xdr:rowOff>
    </xdr:to>
    <xdr:pic>
      <xdr:nvPicPr>
        <xdr:cNvPr id="13" name="Picture 12" descr="http://www.googleadservices.com/pagead/conversion/976682315/?label=o0HWCO3ioFc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238125</xdr:colOff>
      <xdr:row>0</xdr:row>
      <xdr:rowOff>9525</xdr:rowOff>
    </xdr:to>
    <xdr:pic>
      <xdr:nvPicPr>
        <xdr:cNvPr id="14" name="Picture 13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0</xdr:col>
      <xdr:colOff>257175</xdr:colOff>
      <xdr:row>0</xdr:row>
      <xdr:rowOff>9525</xdr:rowOff>
    </xdr:to>
    <xdr:pic>
      <xdr:nvPicPr>
        <xdr:cNvPr id="15" name="Picture 14" descr="http://ib.adnxs.com/seg?add=2171087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0</xdr:col>
      <xdr:colOff>276225</xdr:colOff>
      <xdr:row>0</xdr:row>
      <xdr:rowOff>9525</xdr:rowOff>
    </xdr:to>
    <xdr:sp macro="" textlink="">
      <xdr:nvSpPr>
        <xdr:cNvPr id="16" name="AutoShape 15" descr="https://www.facebook.com/tr?id=1495066197420311&amp;cd%5bsegment_eid%5d=EODQZMO6AFHQJMX3DIE675&amp;ev=NoScript"/>
        <xdr:cNvSpPr>
          <a:spLocks noChangeAspect="1" noChangeArrowheads="1"/>
        </xdr:cNvSpPr>
      </xdr:nvSpPr>
      <xdr:spPr bwMode="auto">
        <a:xfrm>
          <a:off x="2667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295275</xdr:colOff>
      <xdr:row>0</xdr:row>
      <xdr:rowOff>9525</xdr:rowOff>
    </xdr:to>
    <xdr:pic>
      <xdr:nvPicPr>
        <xdr:cNvPr id="17" name="Picture 16" descr="http://www.googleadservices.com/pagead/conversion/976682315/?label=GlKkCKzzpVc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314325</xdr:colOff>
      <xdr:row>0</xdr:row>
      <xdr:rowOff>9525</xdr:rowOff>
    </xdr:to>
    <xdr:pic>
      <xdr:nvPicPr>
        <xdr:cNvPr id="18" name="Picture 17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333375</xdr:colOff>
      <xdr:row>0</xdr:row>
      <xdr:rowOff>9525</xdr:rowOff>
    </xdr:to>
    <xdr:sp macro="" textlink="">
      <xdr:nvSpPr>
        <xdr:cNvPr id="19" name="AutoShape 18" descr="http://ib.adnxs.com/seg?add=2174380&amp;t=2"/>
        <xdr:cNvSpPr>
          <a:spLocks noChangeAspect="1" noChangeArrowheads="1"/>
        </xdr:cNvSpPr>
      </xdr:nvSpPr>
      <xdr:spPr bwMode="auto">
        <a:xfrm>
          <a:off x="3238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352425</xdr:colOff>
      <xdr:row>0</xdr:row>
      <xdr:rowOff>9525</xdr:rowOff>
    </xdr:to>
    <xdr:sp macro="" textlink="">
      <xdr:nvSpPr>
        <xdr:cNvPr id="20" name="AutoShape 19" descr="https://www.facebook.com/tr?id=1495066197420311&amp;cd%5bsegment_eid%5d=JIIE4FVNAVGETDUCSRSXGL&amp;ev=NoScript"/>
        <xdr:cNvSpPr>
          <a:spLocks noChangeAspect="1" noChangeArrowheads="1"/>
        </xdr:cNvSpPr>
      </xdr:nvSpPr>
      <xdr:spPr bwMode="auto">
        <a:xfrm>
          <a:off x="3429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371475</xdr:colOff>
      <xdr:row>0</xdr:row>
      <xdr:rowOff>9525</xdr:rowOff>
    </xdr:to>
    <xdr:pic>
      <xdr:nvPicPr>
        <xdr:cNvPr id="21" name="Picture 20" descr="http://www.googleadservices.com/pagead/conversion/976682315/?label=YlaoCNiCx1Y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19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390525</xdr:colOff>
      <xdr:row>0</xdr:row>
      <xdr:rowOff>9525</xdr:rowOff>
    </xdr:to>
    <xdr:pic>
      <xdr:nvPicPr>
        <xdr:cNvPr id="22" name="Picture 21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409575</xdr:colOff>
      <xdr:row>0</xdr:row>
      <xdr:rowOff>9525</xdr:rowOff>
    </xdr:to>
    <xdr:pic>
      <xdr:nvPicPr>
        <xdr:cNvPr id="23" name="Picture 22" descr="http://ib.adnxs.com/seg?add=2081568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0</xdr:col>
      <xdr:colOff>428625</xdr:colOff>
      <xdr:row>0</xdr:row>
      <xdr:rowOff>9525</xdr:rowOff>
    </xdr:to>
    <xdr:sp macro="" textlink="">
      <xdr:nvSpPr>
        <xdr:cNvPr id="24" name="AutoShape 23" descr="https://www.facebook.com/tr?id=1495066197420311&amp;cd%5bsegment_eid%5d=B4ZXDBPFMNCPRH2CEFNX7F&amp;ev=NoScript"/>
        <xdr:cNvSpPr>
          <a:spLocks noChangeAspect="1" noChangeArrowheads="1"/>
        </xdr:cNvSpPr>
      </xdr:nvSpPr>
      <xdr:spPr bwMode="auto">
        <a:xfrm>
          <a:off x="419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447675</xdr:colOff>
      <xdr:row>0</xdr:row>
      <xdr:rowOff>9525</xdr:rowOff>
    </xdr:to>
    <xdr:pic>
      <xdr:nvPicPr>
        <xdr:cNvPr id="25" name="Picture 24" descr="http://www.googleadservices.com/pagead/conversion/976682315/?label=fHrgCP2Omlc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381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0</xdr:row>
      <xdr:rowOff>0</xdr:rowOff>
    </xdr:from>
    <xdr:to>
      <xdr:col>0</xdr:col>
      <xdr:colOff>466725</xdr:colOff>
      <xdr:row>0</xdr:row>
      <xdr:rowOff>9525</xdr:rowOff>
    </xdr:to>
    <xdr:pic>
      <xdr:nvPicPr>
        <xdr:cNvPr id="26" name="Picture 25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0</xdr:row>
      <xdr:rowOff>0</xdr:rowOff>
    </xdr:from>
    <xdr:to>
      <xdr:col>0</xdr:col>
      <xdr:colOff>485775</xdr:colOff>
      <xdr:row>0</xdr:row>
      <xdr:rowOff>9525</xdr:rowOff>
    </xdr:to>
    <xdr:pic>
      <xdr:nvPicPr>
        <xdr:cNvPr id="27" name="Picture 26" descr="http://ib.adnxs.com/seg?add=2161562&amp;t=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7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9" name="Picture 28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sp macro="" textlink="">
      <xdr:nvSpPr>
        <xdr:cNvPr id="30" name="AutoShape 3" descr="http://d.adroll.com/cm/b/out"/>
        <xdr:cNvSpPr>
          <a:spLocks noChangeAspect="1" noChangeArrowheads="1"/>
        </xdr:cNvSpPr>
      </xdr:nvSpPr>
      <xdr:spPr bwMode="auto">
        <a:xfrm>
          <a:off x="38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66675</xdr:colOff>
      <xdr:row>0</xdr:row>
      <xdr:rowOff>9525</xdr:rowOff>
    </xdr:to>
    <xdr:sp macro="" textlink="">
      <xdr:nvSpPr>
        <xdr:cNvPr id="31" name="AutoShape 4" descr="http://d.adroll.com/cm/w/out"/>
        <xdr:cNvSpPr>
          <a:spLocks noChangeAspect="1" noChangeArrowheads="1"/>
        </xdr:cNvSpPr>
      </xdr:nvSpPr>
      <xdr:spPr bwMode="auto">
        <a:xfrm>
          <a:off x="571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85725</xdr:colOff>
      <xdr:row>0</xdr:row>
      <xdr:rowOff>9525</xdr:rowOff>
    </xdr:to>
    <xdr:pic>
      <xdr:nvPicPr>
        <xdr:cNvPr id="32" name="Picture 31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104775</xdr:colOff>
      <xdr:row>0</xdr:row>
      <xdr:rowOff>9525</xdr:rowOff>
    </xdr:to>
    <xdr:pic>
      <xdr:nvPicPr>
        <xdr:cNvPr id="33" name="Picture 32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9525</xdr:rowOff>
    </xdr:to>
    <xdr:sp macro="" textlink="">
      <xdr:nvSpPr>
        <xdr:cNvPr id="34" name="AutoShape 7" descr="https://www.facebook.com/tr?id=1495066197420311&amp;cd%5bsegment_eid%5d=WWYZNAMZQFBK3LKH2WLAVD&amp;ev=NoScript"/>
        <xdr:cNvSpPr>
          <a:spLocks noChangeAspect="1" noChangeArrowheads="1"/>
        </xdr:cNvSpPr>
      </xdr:nvSpPr>
      <xdr:spPr bwMode="auto">
        <a:xfrm>
          <a:off x="1143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142875</xdr:colOff>
      <xdr:row>0</xdr:row>
      <xdr:rowOff>9525</xdr:rowOff>
    </xdr:to>
    <xdr:pic>
      <xdr:nvPicPr>
        <xdr:cNvPr id="35" name="Picture 34" descr="http://www.googleadservices.com/pagead/conversion/976682315/?label=t5emCI2UhA0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3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161925</xdr:colOff>
      <xdr:row>0</xdr:row>
      <xdr:rowOff>9525</xdr:rowOff>
    </xdr:to>
    <xdr:pic>
      <xdr:nvPicPr>
        <xdr:cNvPr id="36" name="Picture 35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180975</xdr:colOff>
      <xdr:row>0</xdr:row>
      <xdr:rowOff>9525</xdr:rowOff>
    </xdr:to>
    <xdr:sp macro="" textlink="">
      <xdr:nvSpPr>
        <xdr:cNvPr id="37" name="AutoShape 10" descr="http://ib.adnxs.com/seg?add=1605500&amp;t=2"/>
        <xdr:cNvSpPr>
          <a:spLocks noChangeAspect="1" noChangeArrowheads="1"/>
        </xdr:cNvSpPr>
      </xdr:nvSpPr>
      <xdr:spPr bwMode="auto">
        <a:xfrm>
          <a:off x="1714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200025</xdr:colOff>
      <xdr:row>0</xdr:row>
      <xdr:rowOff>9525</xdr:rowOff>
    </xdr:to>
    <xdr:sp macro="" textlink="">
      <xdr:nvSpPr>
        <xdr:cNvPr id="38" name="AutoShape 11" descr="https://www.facebook.com/tr?id=1495066197420311&amp;cd%5bsegment_eid%5d=HR3KPET7H5GOHAESRC7Y3D&amp;ev=NoScript"/>
        <xdr:cNvSpPr>
          <a:spLocks noChangeAspect="1" noChangeArrowheads="1"/>
        </xdr:cNvSpPr>
      </xdr:nvSpPr>
      <xdr:spPr bwMode="auto">
        <a:xfrm>
          <a:off x="1905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219075</xdr:colOff>
      <xdr:row>0</xdr:row>
      <xdr:rowOff>9525</xdr:rowOff>
    </xdr:to>
    <xdr:pic>
      <xdr:nvPicPr>
        <xdr:cNvPr id="39" name="Picture 38" descr="http://www.googleadservices.com/pagead/conversion/976682315/?label=o0HWCO3ioFc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238125</xdr:colOff>
      <xdr:row>0</xdr:row>
      <xdr:rowOff>9525</xdr:rowOff>
    </xdr:to>
    <xdr:pic>
      <xdr:nvPicPr>
        <xdr:cNvPr id="40" name="Picture 39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0</xdr:col>
      <xdr:colOff>257175</xdr:colOff>
      <xdr:row>0</xdr:row>
      <xdr:rowOff>9525</xdr:rowOff>
    </xdr:to>
    <xdr:pic>
      <xdr:nvPicPr>
        <xdr:cNvPr id="41" name="Picture 40" descr="http://ib.adnxs.com/seg?add=2171087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0</xdr:col>
      <xdr:colOff>276225</xdr:colOff>
      <xdr:row>0</xdr:row>
      <xdr:rowOff>9525</xdr:rowOff>
    </xdr:to>
    <xdr:sp macro="" textlink="">
      <xdr:nvSpPr>
        <xdr:cNvPr id="42" name="AutoShape 15" descr="https://www.facebook.com/tr?id=1495066197420311&amp;cd%5bsegment_eid%5d=EODQZMO6AFHQJMX3DIE675&amp;ev=NoScript"/>
        <xdr:cNvSpPr>
          <a:spLocks noChangeAspect="1" noChangeArrowheads="1"/>
        </xdr:cNvSpPr>
      </xdr:nvSpPr>
      <xdr:spPr bwMode="auto">
        <a:xfrm>
          <a:off x="2667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295275</xdr:colOff>
      <xdr:row>0</xdr:row>
      <xdr:rowOff>9525</xdr:rowOff>
    </xdr:to>
    <xdr:pic>
      <xdr:nvPicPr>
        <xdr:cNvPr id="43" name="Picture 42" descr="http://www.googleadservices.com/pagead/conversion/976682315/?label=GlKkCKzzpVc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314325</xdr:colOff>
      <xdr:row>0</xdr:row>
      <xdr:rowOff>9525</xdr:rowOff>
    </xdr:to>
    <xdr:pic>
      <xdr:nvPicPr>
        <xdr:cNvPr id="44" name="Picture 43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333375</xdr:colOff>
      <xdr:row>0</xdr:row>
      <xdr:rowOff>9525</xdr:rowOff>
    </xdr:to>
    <xdr:sp macro="" textlink="">
      <xdr:nvSpPr>
        <xdr:cNvPr id="45" name="AutoShape 18" descr="http://ib.adnxs.com/seg?add=2174380&amp;t=2"/>
        <xdr:cNvSpPr>
          <a:spLocks noChangeAspect="1" noChangeArrowheads="1"/>
        </xdr:cNvSpPr>
      </xdr:nvSpPr>
      <xdr:spPr bwMode="auto">
        <a:xfrm>
          <a:off x="3238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352425</xdr:colOff>
      <xdr:row>0</xdr:row>
      <xdr:rowOff>9525</xdr:rowOff>
    </xdr:to>
    <xdr:sp macro="" textlink="">
      <xdr:nvSpPr>
        <xdr:cNvPr id="46" name="AutoShape 19" descr="https://www.facebook.com/tr?id=1495066197420311&amp;cd%5bsegment_eid%5d=JIIE4FVNAVGETDUCSRSXGL&amp;ev=NoScript"/>
        <xdr:cNvSpPr>
          <a:spLocks noChangeAspect="1" noChangeArrowheads="1"/>
        </xdr:cNvSpPr>
      </xdr:nvSpPr>
      <xdr:spPr bwMode="auto">
        <a:xfrm>
          <a:off x="3429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371475</xdr:colOff>
      <xdr:row>0</xdr:row>
      <xdr:rowOff>9525</xdr:rowOff>
    </xdr:to>
    <xdr:pic>
      <xdr:nvPicPr>
        <xdr:cNvPr id="47" name="Picture 46" descr="http://www.googleadservices.com/pagead/conversion/976682315/?label=YlaoCNiCx1Y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19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390525</xdr:colOff>
      <xdr:row>0</xdr:row>
      <xdr:rowOff>9525</xdr:rowOff>
    </xdr:to>
    <xdr:pic>
      <xdr:nvPicPr>
        <xdr:cNvPr id="48" name="Picture 47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409575</xdr:colOff>
      <xdr:row>0</xdr:row>
      <xdr:rowOff>9525</xdr:rowOff>
    </xdr:to>
    <xdr:pic>
      <xdr:nvPicPr>
        <xdr:cNvPr id="49" name="Picture 48" descr="http://ib.adnxs.com/seg?add=2081568&amp;t=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0</xdr:col>
      <xdr:colOff>428625</xdr:colOff>
      <xdr:row>0</xdr:row>
      <xdr:rowOff>9525</xdr:rowOff>
    </xdr:to>
    <xdr:sp macro="" textlink="">
      <xdr:nvSpPr>
        <xdr:cNvPr id="50" name="AutoShape 23" descr="https://www.facebook.com/tr?id=1495066197420311&amp;cd%5bsegment_eid%5d=B4ZXDBPFMNCPRH2CEFNX7F&amp;ev=NoScript"/>
        <xdr:cNvSpPr>
          <a:spLocks noChangeAspect="1" noChangeArrowheads="1"/>
        </xdr:cNvSpPr>
      </xdr:nvSpPr>
      <xdr:spPr bwMode="auto">
        <a:xfrm>
          <a:off x="419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447675</xdr:colOff>
      <xdr:row>0</xdr:row>
      <xdr:rowOff>9525</xdr:rowOff>
    </xdr:to>
    <xdr:pic>
      <xdr:nvPicPr>
        <xdr:cNvPr id="51" name="Picture 50" descr="http://www.googleadservices.com/pagead/conversion/976682315/?label=fHrgCP2OmlcQy_rb0QM&amp;guid=ON&amp;script=0&amp;ord=96049023386643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381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0</xdr:row>
      <xdr:rowOff>0</xdr:rowOff>
    </xdr:from>
    <xdr:to>
      <xdr:col>0</xdr:col>
      <xdr:colOff>466725</xdr:colOff>
      <xdr:row>0</xdr:row>
      <xdr:rowOff>9525</xdr:rowOff>
    </xdr:to>
    <xdr:pic>
      <xdr:nvPicPr>
        <xdr:cNvPr id="52" name="Picture 51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0</xdr:row>
      <xdr:rowOff>0</xdr:rowOff>
    </xdr:from>
    <xdr:to>
      <xdr:col>0</xdr:col>
      <xdr:colOff>485775</xdr:colOff>
      <xdr:row>0</xdr:row>
      <xdr:rowOff>9525</xdr:rowOff>
    </xdr:to>
    <xdr:pic>
      <xdr:nvPicPr>
        <xdr:cNvPr id="53" name="Picture 52" descr="http://ib.adnxs.com/seg?add=2161562&amp;t=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0" y="0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nthonyR/Downloads/2016%20Offseason%20Bye%20Planner%20(with%20byes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 Team"/>
      <sheetName val="2014 Prices"/>
      <sheetName val="Sheet33"/>
      <sheetName val="SC Lists"/>
      <sheetName val="2015 Stats"/>
      <sheetName val="RD19 BEs (2)"/>
      <sheetName val="2014 Prices (2)"/>
      <sheetName val="Historical"/>
      <sheetName val="Draw"/>
      <sheetName val="Byes"/>
      <sheetName val="2015 Prices (2)"/>
      <sheetName val="Players"/>
      <sheetName val="NRL_2014"/>
      <sheetName val="SC_2014"/>
      <sheetName val="Season Data"/>
      <sheetName val="SC Averages"/>
      <sheetName val="Mins Averages"/>
      <sheetName val="Games"/>
      <sheetName val="Prices"/>
      <sheetName val="2015 Prices2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Nuptie</v>
          </cell>
          <cell r="B2" t="str">
            <v>Nuptie</v>
          </cell>
          <cell r="C2" t="str">
            <v>Nuptie</v>
          </cell>
          <cell r="D2" t="str">
            <v>Nuptie</v>
          </cell>
          <cell r="E2" t="str">
            <v>Nuptie</v>
          </cell>
          <cell r="F2" t="str">
            <v>Nuptie</v>
          </cell>
          <cell r="G2" t="str">
            <v>Nuptie</v>
          </cell>
          <cell r="H2" t="str">
            <v>Yes</v>
          </cell>
        </row>
        <row r="3">
          <cell r="A3" t="str">
            <v>Ahearn, Jack</v>
          </cell>
          <cell r="B3" t="str">
            <v>Ahearn, Jack</v>
          </cell>
          <cell r="C3" t="str">
            <v>Austin, Blake</v>
          </cell>
          <cell r="D3" t="str">
            <v>Brooks, Luke</v>
          </cell>
          <cell r="E3" t="str">
            <v>Ah Mau, Leeson</v>
          </cell>
          <cell r="F3" t="str">
            <v>Adams, Ajuma</v>
          </cell>
          <cell r="G3" t="str">
            <v>Austin, Blake</v>
          </cell>
          <cell r="H3" t="str">
            <v>No</v>
          </cell>
        </row>
        <row r="4">
          <cell r="A4" t="str">
            <v>Barba, Ben</v>
          </cell>
          <cell r="B4" t="str">
            <v>Aitken, Euan</v>
          </cell>
          <cell r="C4" t="str">
            <v>Barba, Ben</v>
          </cell>
          <cell r="D4" t="str">
            <v>Cherry-Evans, Daly</v>
          </cell>
          <cell r="E4" t="str">
            <v>Akauola, Sitaleki</v>
          </cell>
          <cell r="F4" t="str">
            <v>Ah Mau, Leeson</v>
          </cell>
          <cell r="G4" t="str">
            <v>Ballin, Matt</v>
          </cell>
        </row>
        <row r="5">
          <cell r="A5" t="str">
            <v>Beale, Gerard</v>
          </cell>
          <cell r="B5" t="str">
            <v>Akauola, Sitaleki</v>
          </cell>
          <cell r="C5" t="str">
            <v>Brown, Fa'amanu</v>
          </cell>
          <cell r="D5" t="str">
            <v>Cook, Damien</v>
          </cell>
          <cell r="E5" t="str">
            <v>Arona, Tinirau</v>
          </cell>
          <cell r="F5" t="str">
            <v>Alvaro, Daniel</v>
          </cell>
          <cell r="G5" t="str">
            <v>Baptiste, Kurt</v>
          </cell>
        </row>
        <row r="6">
          <cell r="A6" t="str">
            <v>Boyd, Darius</v>
          </cell>
          <cell r="B6" t="str">
            <v>Allwood, Matthew</v>
          </cell>
          <cell r="C6" t="str">
            <v>Cartwright, Bryce</v>
          </cell>
          <cell r="D6" t="str">
            <v>Cornish, Mitchell</v>
          </cell>
          <cell r="E6" t="str">
            <v>Asiata, John</v>
          </cell>
          <cell r="F6" t="str">
            <v>Anderson, Sam</v>
          </cell>
          <cell r="G6" t="str">
            <v>Brown, Fa'amanu</v>
          </cell>
        </row>
        <row r="7">
          <cell r="A7" t="str">
            <v>Coote, Lachlan</v>
          </cell>
          <cell r="B7" t="str">
            <v>Aubusson, Mitchell</v>
          </cell>
          <cell r="C7" t="str">
            <v>Coote, Lachlan</v>
          </cell>
          <cell r="D7" t="str">
            <v>Cronk, Cooper</v>
          </cell>
          <cell r="E7" t="str">
            <v>Asofa-Solomona, Nelson</v>
          </cell>
          <cell r="F7" t="str">
            <v>Andrews, Tyson</v>
          </cell>
          <cell r="G7" t="str">
            <v>Buttriss, Glen</v>
          </cell>
        </row>
        <row r="8">
          <cell r="A8" t="str">
            <v>Cronin, Mitchell</v>
          </cell>
          <cell r="B8" t="str">
            <v>Auva'a, Kirisome</v>
          </cell>
          <cell r="C8" t="str">
            <v>Cornish, Mitchell</v>
          </cell>
          <cell r="D8" t="str">
            <v>Dockar-Clay, Zach</v>
          </cell>
          <cell r="E8" t="str">
            <v>Aubusson, Mitchell</v>
          </cell>
          <cell r="F8" t="str">
            <v>Arona, Tinirau</v>
          </cell>
          <cell r="G8" t="str">
            <v>Carter, Paul</v>
          </cell>
        </row>
        <row r="9">
          <cell r="A9" t="str">
            <v>Dugan, Josh</v>
          </cell>
          <cell r="B9" t="str">
            <v>Ayshford, Blake</v>
          </cell>
          <cell r="C9" t="str">
            <v>Elgey, Kane</v>
          </cell>
          <cell r="D9" t="str">
            <v>Drinkwater, Josh</v>
          </cell>
          <cell r="E9" t="str">
            <v>Barnett, Mitchell</v>
          </cell>
          <cell r="F9" t="str">
            <v>Asofa-Solomona, Nelson</v>
          </cell>
          <cell r="G9" t="str">
            <v>Cherrington, Manaia</v>
          </cell>
        </row>
        <row r="10">
          <cell r="A10" t="str">
            <v>Eden, Greg</v>
          </cell>
          <cell r="B10" t="str">
            <v>Beale, Gerard</v>
          </cell>
          <cell r="C10" t="str">
            <v>Fogarty, Jamal</v>
          </cell>
          <cell r="D10" t="str">
            <v>Elgey, Kane</v>
          </cell>
          <cell r="E10" t="str">
            <v>Bateman, Luke</v>
          </cell>
          <cell r="F10" t="str">
            <v>Barnett, Mitchell</v>
          </cell>
          <cell r="G10" t="str">
            <v>Clydsdale, Adam</v>
          </cell>
        </row>
        <row r="11">
          <cell r="A11" t="str">
            <v>Ferguson, Blake</v>
          </cell>
          <cell r="B11" t="str">
            <v>Berryman, Delroy</v>
          </cell>
          <cell r="C11" t="str">
            <v>Foran, Kieran</v>
          </cell>
          <cell r="D11" t="str">
            <v>Gidley, Kurt</v>
          </cell>
          <cell r="E11" t="str">
            <v>Bhana, David</v>
          </cell>
          <cell r="F11" t="str">
            <v>Bateman, Luke</v>
          </cell>
          <cell r="G11" t="str">
            <v>Cook, Damien</v>
          </cell>
        </row>
        <row r="12">
          <cell r="A12" t="str">
            <v>Fisiiahi, Glen</v>
          </cell>
          <cell r="B12" t="str">
            <v>Bird, Jack</v>
          </cell>
          <cell r="C12" t="str">
            <v>Graham, Jaline</v>
          </cell>
          <cell r="D12" t="str">
            <v>Graham, Jaline</v>
          </cell>
          <cell r="E12" t="str">
            <v>Bird, Greg</v>
          </cell>
          <cell r="F12" t="str">
            <v>Binge, Caleb</v>
          </cell>
          <cell r="G12" t="str">
            <v>Cronin, Mitchell</v>
          </cell>
        </row>
        <row r="13">
          <cell r="A13" t="str">
            <v>Fusitua, David</v>
          </cell>
          <cell r="B13" t="str">
            <v>Blair, Cheyse</v>
          </cell>
          <cell r="C13" t="str">
            <v>Graham, Wade</v>
          </cell>
          <cell r="D13" t="str">
            <v>Hastings, Jackson</v>
          </cell>
          <cell r="E13" t="str">
            <v>Bird, Jack</v>
          </cell>
          <cell r="F13" t="str">
            <v>Blair, Adam</v>
          </cell>
          <cell r="G13" t="str">
            <v>De Gois, Isaac</v>
          </cell>
        </row>
        <row r="14">
          <cell r="A14" t="str">
            <v>Gardner, Nathan</v>
          </cell>
          <cell r="B14" t="str">
            <v>Blake, Waqa</v>
          </cell>
          <cell r="C14" t="str">
            <v>Green, Blake</v>
          </cell>
          <cell r="D14" t="str">
            <v>Hazard, Christian</v>
          </cell>
          <cell r="E14" t="str">
            <v>Blair, Adam</v>
          </cell>
          <cell r="F14" t="str">
            <v>Bolton, Scott</v>
          </cell>
          <cell r="G14" t="str">
            <v>Dockar-Clay, Zach</v>
          </cell>
        </row>
        <row r="15">
          <cell r="A15" t="str">
            <v>Gidley, Kurt</v>
          </cell>
          <cell r="B15" t="str">
            <v>Bowen, Javid</v>
          </cell>
          <cell r="C15" t="str">
            <v>Hampton, Ben</v>
          </cell>
          <cell r="D15" t="str">
            <v>Henry, Beau</v>
          </cell>
          <cell r="E15" t="str">
            <v>Boyce, Joe</v>
          </cell>
          <cell r="F15" t="str">
            <v>Boyd, Shannon</v>
          </cell>
          <cell r="G15" t="str">
            <v>Ennis, Michael</v>
          </cell>
        </row>
        <row r="16">
          <cell r="A16" t="str">
            <v>Gordon, Kevin</v>
          </cell>
          <cell r="B16" t="str">
            <v>Boyd, Darius</v>
          </cell>
          <cell r="C16" t="str">
            <v>Hazard, Christian</v>
          </cell>
          <cell r="D16" t="str">
            <v>Hodkinson, Trent</v>
          </cell>
          <cell r="E16" t="str">
            <v>Britt, Dean</v>
          </cell>
          <cell r="F16" t="str">
            <v>Bromwich, Jesse</v>
          </cell>
          <cell r="G16" t="str">
            <v>Falloon, Beau</v>
          </cell>
        </row>
        <row r="17">
          <cell r="A17" t="str">
            <v>Gordon, Michael</v>
          </cell>
          <cell r="B17" t="str">
            <v>Brown, Lewis</v>
          </cell>
          <cell r="C17" t="str">
            <v>Henry, Beau</v>
          </cell>
          <cell r="D17" t="str">
            <v>Hunt, Ben</v>
          </cell>
          <cell r="E17" t="str">
            <v>Bromwich, Kenneath</v>
          </cell>
          <cell r="F17" t="str">
            <v>Bromwich, Kenneath</v>
          </cell>
          <cell r="G17" t="str">
            <v>Farah, Robbie</v>
          </cell>
        </row>
        <row r="18">
          <cell r="A18" t="str">
            <v>Gutherson, Clint</v>
          </cell>
          <cell r="B18" t="str">
            <v>Brown, Mitch</v>
          </cell>
          <cell r="C18" t="str">
            <v>Hutchison, Drew</v>
          </cell>
          <cell r="D18" t="str">
            <v>John, Isaac</v>
          </cell>
          <cell r="E18" t="str">
            <v>Brown, Lewis</v>
          </cell>
          <cell r="F18" t="str">
            <v>Brown, Nathan</v>
          </cell>
          <cell r="G18" t="str">
            <v>Friend, Jake</v>
          </cell>
        </row>
        <row r="19">
          <cell r="A19" t="str">
            <v>Hampton, Ben</v>
          </cell>
          <cell r="B19" t="str">
            <v>Chambers, Will</v>
          </cell>
          <cell r="C19" t="str">
            <v>John, Isaac</v>
          </cell>
          <cell r="D19" t="str">
            <v>Johnson, Shaun</v>
          </cell>
          <cell r="E19" t="str">
            <v>Buhrer, Jamie</v>
          </cell>
          <cell r="F19" t="str">
            <v>Browne, Tim</v>
          </cell>
          <cell r="G19" t="str">
            <v>Friend, Nathan</v>
          </cell>
        </row>
        <row r="20">
          <cell r="A20" t="str">
            <v>Hiku, Peta</v>
          </cell>
          <cell r="B20" t="str">
            <v>Champion, Beau</v>
          </cell>
          <cell r="C20" t="str">
            <v>Johnson, Shaun</v>
          </cell>
          <cell r="D20" t="str">
            <v>Keary, Luke</v>
          </cell>
          <cell r="E20" t="str">
            <v>Bukuya, Jayson</v>
          </cell>
          <cell r="F20" t="str">
            <v>Buchanan, Jack</v>
          </cell>
          <cell r="G20" t="str">
            <v>Garvey, Craig</v>
          </cell>
        </row>
        <row r="21">
          <cell r="A21" t="str">
            <v>Hodges, Justin</v>
          </cell>
          <cell r="B21" t="str">
            <v>Copley, Dale</v>
          </cell>
          <cell r="C21" t="str">
            <v>Keary, Luke</v>
          </cell>
          <cell r="D21" t="str">
            <v>Keating, Kris</v>
          </cell>
          <cell r="E21" t="str">
            <v>Burr, Lachlan</v>
          </cell>
          <cell r="F21" t="str">
            <v>Burgess, George</v>
          </cell>
          <cell r="G21" t="str">
            <v>Granville, Jake</v>
          </cell>
        </row>
        <row r="22">
          <cell r="A22" t="str">
            <v>Hoffman, Josh</v>
          </cell>
          <cell r="B22" t="str">
            <v>Crampton, Davin</v>
          </cell>
          <cell r="C22" t="str">
            <v>Leuluai, Thomas</v>
          </cell>
          <cell r="D22" t="str">
            <v>Kelly, Luke</v>
          </cell>
          <cell r="E22" t="str">
            <v>Buttriss, Glen</v>
          </cell>
          <cell r="F22" t="str">
            <v>Burgess, Luke</v>
          </cell>
          <cell r="G22" t="str">
            <v>Griffin, Slade</v>
          </cell>
        </row>
        <row r="23">
          <cell r="A23" t="str">
            <v>Holmes, Valentine</v>
          </cell>
          <cell r="B23" t="str">
            <v>Crichton, Angus</v>
          </cell>
          <cell r="C23" t="str">
            <v>Lino, Mason</v>
          </cell>
          <cell r="D23" t="str">
            <v>Lino, Mason</v>
          </cell>
          <cell r="E23" t="str">
            <v>Carter, Paul</v>
          </cell>
          <cell r="F23" t="str">
            <v>Burgess, Thomas</v>
          </cell>
          <cell r="G23" t="str">
            <v>Hastings, Jackson</v>
          </cell>
        </row>
        <row r="24">
          <cell r="A24" t="str">
            <v>Hopoate, Will</v>
          </cell>
          <cell r="B24" t="str">
            <v>Croker, Jarrod</v>
          </cell>
          <cell r="C24" t="str">
            <v>Littlejohn, Jack</v>
          </cell>
          <cell r="D24" t="str">
            <v>Littlejohn, Jack</v>
          </cell>
          <cell r="E24" t="str">
            <v>Cartwright, Bryce</v>
          </cell>
          <cell r="F24" t="str">
            <v>Campbell-Gillard, Reagan</v>
          </cell>
          <cell r="G24" t="str">
            <v>Havili, Siliva</v>
          </cell>
        </row>
        <row r="25">
          <cell r="A25" t="str">
            <v>Hunt, Justin</v>
          </cell>
          <cell r="B25" t="str">
            <v>Crooks, Ben</v>
          </cell>
          <cell r="C25" t="str">
            <v>Lolohea, Tuimoala</v>
          </cell>
          <cell r="D25" t="str">
            <v>Lui, Robert</v>
          </cell>
          <cell r="E25" t="str">
            <v>Chee Kam, Michael</v>
          </cell>
          <cell r="F25" t="str">
            <v>Clark, Jason</v>
          </cell>
          <cell r="G25" t="str">
            <v>Hinchcliffe, Ryan</v>
          </cell>
        </row>
        <row r="26">
          <cell r="A26" t="str">
            <v>Inglis, Greg</v>
          </cell>
          <cell r="B26" t="str">
            <v>Don, Anthony</v>
          </cell>
          <cell r="C26" t="str">
            <v>Lui, Robert</v>
          </cell>
          <cell r="D26" t="str">
            <v>Maloney, James</v>
          </cell>
          <cell r="E26" t="str">
            <v>Clark, Jason</v>
          </cell>
          <cell r="F26" t="str">
            <v>Cooper, Mike</v>
          </cell>
          <cell r="G26" t="str">
            <v>Hodges, Jayden</v>
          </cell>
        </row>
        <row r="27">
          <cell r="A27" t="str">
            <v>Johnston, Alex</v>
          </cell>
          <cell r="B27" t="str">
            <v>Dowling, Jamie</v>
          </cell>
          <cell r="C27" t="str">
            <v>Maloney, James</v>
          </cell>
          <cell r="D27" t="str">
            <v>Marshall, Benji</v>
          </cell>
          <cell r="E27" t="str">
            <v>Cooper, Gavin</v>
          </cell>
          <cell r="F27" t="str">
            <v>Creagh, Ben</v>
          </cell>
          <cell r="G27" t="str">
            <v>Hodgson, Josh</v>
          </cell>
        </row>
        <row r="28">
          <cell r="A28" t="str">
            <v>Kahu, Jordan</v>
          </cell>
          <cell r="B28" t="str">
            <v>Drew, Jordan</v>
          </cell>
          <cell r="C28" t="str">
            <v>Marshall, Benji</v>
          </cell>
          <cell r="D28" t="str">
            <v>McCrone, Josh</v>
          </cell>
          <cell r="E28" t="str">
            <v>Cooper, Mike</v>
          </cell>
          <cell r="F28" t="str">
            <v>De Belin, Jack</v>
          </cell>
          <cell r="G28" t="str">
            <v>Keating, Kris</v>
          </cell>
        </row>
        <row r="29">
          <cell r="A29" t="str">
            <v>MacDonald, Nene</v>
          </cell>
          <cell r="B29" t="str">
            <v>Duffie, Matthew</v>
          </cell>
          <cell r="C29" t="str">
            <v>Mbye, Moses</v>
          </cell>
          <cell r="D29" t="str">
            <v>Moltzen, Tim</v>
          </cell>
          <cell r="E29" t="str">
            <v>Cordner, Boyd</v>
          </cell>
          <cell r="F29" t="str">
            <v>Docker, Adam</v>
          </cell>
          <cell r="G29" t="str">
            <v>Kelly, Luke</v>
          </cell>
        </row>
        <row r="30">
          <cell r="A30" t="str">
            <v>Mamo, Jake</v>
          </cell>
          <cell r="B30" t="str">
            <v>Dugan, Josh</v>
          </cell>
          <cell r="C30" t="str">
            <v>Milford, Anthony</v>
          </cell>
          <cell r="D30" t="str">
            <v>Mortimer, Daniel</v>
          </cell>
          <cell r="E30" t="str">
            <v>Crampton, Davin</v>
          </cell>
          <cell r="F30" t="str">
            <v>Dodds, Mitchell</v>
          </cell>
          <cell r="G30" t="str">
            <v>King, Cameron</v>
          </cell>
        </row>
        <row r="31">
          <cell r="A31" t="str">
            <v>Mann, Kurt</v>
          </cell>
          <cell r="B31" t="str">
            <v>Eden, Greg</v>
          </cell>
          <cell r="C31" t="str">
            <v>Morgan, Michael</v>
          </cell>
          <cell r="D31" t="str">
            <v>Mullen, Jarrod</v>
          </cell>
          <cell r="E31" t="str">
            <v>Creagh, Ben</v>
          </cell>
          <cell r="F31" t="str">
            <v>Douglas, Luke</v>
          </cell>
          <cell r="G31" t="str">
            <v>Koroisau, Apisai</v>
          </cell>
        </row>
        <row r="32">
          <cell r="A32" t="str">
            <v>Maranta, Lachlan</v>
          </cell>
          <cell r="B32" t="str">
            <v>Elliot, Brendan</v>
          </cell>
          <cell r="C32" t="str">
            <v>Moses, Mitchell</v>
          </cell>
          <cell r="D32" t="str">
            <v>Nikorima, Kodi</v>
          </cell>
          <cell r="E32" t="str">
            <v>Crichton, Angus</v>
          </cell>
          <cell r="F32" t="str">
            <v>Edwards, Joel</v>
          </cell>
          <cell r="G32" t="str">
            <v>Kostjasyn, Rory</v>
          </cell>
        </row>
        <row r="33">
          <cell r="A33" t="str">
            <v>Mata'utia, Peter</v>
          </cell>
          <cell r="B33" t="str">
            <v>Faifai Loa, Kalifa</v>
          </cell>
          <cell r="C33" t="str">
            <v>Mullen, Jarrod</v>
          </cell>
          <cell r="D33" t="str">
            <v>Nona, Shaun</v>
          </cell>
          <cell r="E33" t="str">
            <v>De Belin, Jack</v>
          </cell>
          <cell r="F33" t="str">
            <v>Ese'ese, Herman</v>
          </cell>
          <cell r="G33" t="str">
            <v>L'Estrange, Heath</v>
          </cell>
        </row>
        <row r="34">
          <cell r="A34" t="str">
            <v>Mata'utia, Sione</v>
          </cell>
          <cell r="B34" t="str">
            <v>Faraimo, Bureta</v>
          </cell>
          <cell r="C34" t="str">
            <v>Nikorima, Kodi</v>
          </cell>
          <cell r="D34" t="str">
            <v>Pearce, Mitchell</v>
          </cell>
          <cell r="E34" t="str">
            <v>Docker, Adam</v>
          </cell>
          <cell r="F34" t="str">
            <v>Evans, Kane</v>
          </cell>
          <cell r="G34" t="str">
            <v>Leuluai, Thomas</v>
          </cell>
        </row>
        <row r="35">
          <cell r="A35" t="str">
            <v>McDonnell, Shannon</v>
          </cell>
          <cell r="B35" t="str">
            <v>Farrell, Dylan</v>
          </cell>
          <cell r="C35" t="str">
            <v>Nona, Shaun</v>
          </cell>
          <cell r="D35" t="str">
            <v>Randell, Tyler</v>
          </cell>
          <cell r="E35" t="str">
            <v>Eastwood, Greg</v>
          </cell>
          <cell r="F35" t="str">
            <v>Fa'aoso, Richard</v>
          </cell>
          <cell r="G35" t="str">
            <v>Levi, Danny</v>
          </cell>
        </row>
        <row r="36">
          <cell r="A36" t="str">
            <v>Mead, David</v>
          </cell>
          <cell r="B36" t="str">
            <v>Feki, Sosaia</v>
          </cell>
          <cell r="C36" t="str">
            <v>Norman, Corey</v>
          </cell>
          <cell r="D36" t="str">
            <v>Reynolds, Adam</v>
          </cell>
          <cell r="E36" t="str">
            <v>Edwards, Joel</v>
          </cell>
          <cell r="F36" t="str">
            <v>Fifita, Andrew</v>
          </cell>
          <cell r="G36" t="str">
            <v>Lichaa, Michael</v>
          </cell>
        </row>
        <row r="37">
          <cell r="A37" t="str">
            <v>Milford, Anthony</v>
          </cell>
          <cell r="B37" t="str">
            <v>Feldt, Kyle</v>
          </cell>
          <cell r="C37" t="str">
            <v>Paulo, Joseph</v>
          </cell>
          <cell r="D37" t="str">
            <v>Roberts, Tyrone</v>
          </cell>
          <cell r="E37" t="str">
            <v>Edwards, Kenny</v>
          </cell>
          <cell r="F37" t="str">
            <v>Fifita, David</v>
          </cell>
          <cell r="G37" t="str">
            <v>Luani, Joel</v>
          </cell>
        </row>
        <row r="38">
          <cell r="A38" t="str">
            <v>Mitchell, Latrell</v>
          </cell>
          <cell r="B38" t="str">
            <v>Ferguson, Blake</v>
          </cell>
          <cell r="C38" t="str">
            <v>Reynolds, Josh</v>
          </cell>
          <cell r="D38" t="str">
            <v>Robson, Jeff</v>
          </cell>
          <cell r="E38" t="str">
            <v>Faitala-Mariner, Raymond</v>
          </cell>
          <cell r="F38" t="str">
            <v>Finucane, Dale</v>
          </cell>
          <cell r="G38" t="str">
            <v>Luke, Issac</v>
          </cell>
        </row>
        <row r="39">
          <cell r="A39" t="str">
            <v>Moltzen, Tim</v>
          </cell>
          <cell r="B39" t="str">
            <v>Fine, Asipeli</v>
          </cell>
          <cell r="C39" t="str">
            <v>Roache, Nathaniel</v>
          </cell>
          <cell r="D39" t="str">
            <v>Sezer, Aidan</v>
          </cell>
          <cell r="E39" t="str">
            <v>Fensom, Shaun</v>
          </cell>
          <cell r="F39" t="str">
            <v>Frizell, Tyson</v>
          </cell>
          <cell r="G39" t="str">
            <v>Mbye, Moses</v>
          </cell>
        </row>
        <row r="40">
          <cell r="A40" t="str">
            <v>Morgan, Michael</v>
          </cell>
          <cell r="B40" t="str">
            <v>Finua Puaka, Niua</v>
          </cell>
          <cell r="C40" t="str">
            <v>Roberts, Tyrone</v>
          </cell>
          <cell r="D40" t="str">
            <v>Soward, Jamie</v>
          </cell>
          <cell r="E40" t="str">
            <v>Finucane, Dale</v>
          </cell>
          <cell r="F40" t="str">
            <v>Gallen, Paul</v>
          </cell>
          <cell r="G40" t="str">
            <v>McCrone, Josh</v>
          </cell>
        </row>
        <row r="41">
          <cell r="A41" t="str">
            <v>Morris, Brett</v>
          </cell>
          <cell r="B41" t="str">
            <v>Fisiiahi, Glen</v>
          </cell>
          <cell r="C41" t="str">
            <v>Rudolph, Manaia</v>
          </cell>
          <cell r="D41" t="str">
            <v>Strasser, Zach</v>
          </cell>
          <cell r="E41" t="str">
            <v>Fitzgibbon, Lachlan</v>
          </cell>
          <cell r="F41" t="str">
            <v>Galloway, Keith</v>
          </cell>
          <cell r="G41" t="str">
            <v>McCullough, Andrew</v>
          </cell>
        </row>
        <row r="42">
          <cell r="A42" t="str">
            <v>Moses, Mitchell</v>
          </cell>
          <cell r="B42" t="str">
            <v>Folau, John</v>
          </cell>
          <cell r="C42" t="str">
            <v>Sezer, Aidan</v>
          </cell>
          <cell r="D42" t="str">
            <v>Taylor, Ashley</v>
          </cell>
          <cell r="E42" t="str">
            <v>Folau, John</v>
          </cell>
          <cell r="F42" t="str">
            <v>Garbutt, Mitchell</v>
          </cell>
          <cell r="G42" t="str">
            <v>McIlwrick, Matt</v>
          </cell>
        </row>
        <row r="43">
          <cell r="A43" t="str">
            <v>Moss, Kieran</v>
          </cell>
          <cell r="B43" t="str">
            <v>Fonua, Mahe</v>
          </cell>
          <cell r="C43" t="str">
            <v>Sironen, Curtis</v>
          </cell>
          <cell r="D43" t="str">
            <v>Thompson, Ray</v>
          </cell>
          <cell r="E43" t="str">
            <v>Frizell, Tyson</v>
          </cell>
          <cell r="F43" t="str">
            <v>Gavet, James</v>
          </cell>
          <cell r="G43" t="str">
            <v>McInnes, Cameron</v>
          </cell>
        </row>
        <row r="44">
          <cell r="A44" t="str">
            <v>Moylan, Matthew</v>
          </cell>
          <cell r="B44" t="str">
            <v>Fusitua, David</v>
          </cell>
          <cell r="C44" t="str">
            <v>Smith, Will</v>
          </cell>
          <cell r="D44" t="str">
            <v>Thurston, Johnathan</v>
          </cell>
          <cell r="E44" t="str">
            <v>Fualalo, Danny</v>
          </cell>
          <cell r="F44" t="str">
            <v>Glasby, Tim</v>
          </cell>
          <cell r="G44" t="str">
            <v>Mortimer, Daniel</v>
          </cell>
        </row>
        <row r="45">
          <cell r="A45" t="str">
            <v>Munster, Cameron</v>
          </cell>
          <cell r="B45" t="str">
            <v>Gagai, Dane</v>
          </cell>
          <cell r="C45" t="str">
            <v>Soward, Jamie</v>
          </cell>
          <cell r="D45" t="str">
            <v>Townsend, Chad</v>
          </cell>
          <cell r="E45" t="str">
            <v>Gallen, Paul</v>
          </cell>
          <cell r="F45" t="str">
            <v>Gower, David</v>
          </cell>
          <cell r="G45" t="str">
            <v>Moseley, Kierran</v>
          </cell>
        </row>
        <row r="46">
          <cell r="A46" t="str">
            <v>Murgha, Hezron</v>
          </cell>
          <cell r="B46" t="str">
            <v>Gagan, Jacob</v>
          </cell>
          <cell r="C46" t="str">
            <v>Strasser, Zach</v>
          </cell>
          <cell r="D46" t="str">
            <v>Walker, Cody</v>
          </cell>
          <cell r="E46" t="str">
            <v>Gillett, Matt</v>
          </cell>
          <cell r="F46" t="str">
            <v>Graham, James</v>
          </cell>
          <cell r="G46" t="str">
            <v>Parcell, Matt</v>
          </cell>
        </row>
        <row r="47">
          <cell r="A47" t="str">
            <v>Naiqama, Kevin</v>
          </cell>
          <cell r="B47" t="str">
            <v>Goodwin, Bryson</v>
          </cell>
          <cell r="C47" t="str">
            <v>Sutton, John</v>
          </cell>
          <cell r="D47" t="str">
            <v>Wallace, Peter</v>
          </cell>
          <cell r="E47" t="str">
            <v>Glasby, Tim</v>
          </cell>
          <cell r="F47" t="str">
            <v>Grant, Tim</v>
          </cell>
          <cell r="G47" t="str">
            <v>Peats, Nathan</v>
          </cell>
        </row>
        <row r="48">
          <cell r="A48" t="str">
            <v>Nightingale, Jason</v>
          </cell>
          <cell r="B48" t="str">
            <v>Gordon, Kevin</v>
          </cell>
          <cell r="C48" t="str">
            <v>Taylor, Ashley</v>
          </cell>
          <cell r="D48" t="str">
            <v>Widdop, Gareth</v>
          </cell>
          <cell r="E48" t="str">
            <v>Glenn, Alex</v>
          </cell>
          <cell r="F48" t="str">
            <v>Green, Jon</v>
          </cell>
          <cell r="G48" t="str">
            <v>Politoni, Pat</v>
          </cell>
        </row>
        <row r="49">
          <cell r="A49" t="str">
            <v>Perrett, Sam</v>
          </cell>
          <cell r="B49" t="str">
            <v>Gordon, Michael</v>
          </cell>
          <cell r="C49" t="str">
            <v>Thurston, Johnathan</v>
          </cell>
          <cell r="D49" t="str">
            <v>Williams, Sam</v>
          </cell>
          <cell r="E49" t="str">
            <v>Gower, David</v>
          </cell>
          <cell r="F49" t="str">
            <v>Grevsmuhl, Chris</v>
          </cell>
          <cell r="G49" t="str">
            <v>Pritchard, Kaysa</v>
          </cell>
        </row>
        <row r="50">
          <cell r="A50" t="str">
            <v>Phillips, Tyrone</v>
          </cell>
          <cell r="B50" t="str">
            <v>Gray, Aaron</v>
          </cell>
          <cell r="C50" t="str">
            <v>Townsend, Chad</v>
          </cell>
          <cell r="E50" t="str">
            <v>Graham, Wade</v>
          </cell>
          <cell r="F50" t="str">
            <v>Gubb, Charlie</v>
          </cell>
          <cell r="G50" t="str">
            <v>Puara, Wartovo</v>
          </cell>
        </row>
        <row r="51">
          <cell r="A51" t="str">
            <v>Rapana, Jordan</v>
          </cell>
          <cell r="B51" t="str">
            <v>Green, Nathan</v>
          </cell>
          <cell r="C51" t="str">
            <v>Walker, Cody</v>
          </cell>
          <cell r="E51" t="str">
            <v>Grevsmuhl, Chris</v>
          </cell>
          <cell r="F51" t="str">
            <v>Hala, David</v>
          </cell>
          <cell r="G51" t="str">
            <v>Randell, Tyler</v>
          </cell>
        </row>
        <row r="52">
          <cell r="A52" t="str">
            <v>Roache, Nathaniel</v>
          </cell>
          <cell r="B52" t="str">
            <v>Guerra, Aidan</v>
          </cell>
          <cell r="C52" t="str">
            <v>Walker, Dylan</v>
          </cell>
          <cell r="E52" t="str">
            <v>Griffin, Slade</v>
          </cell>
          <cell r="F52" t="str">
            <v>Hall, Glenn</v>
          </cell>
          <cell r="G52" t="str">
            <v>Redman, Chad</v>
          </cell>
        </row>
        <row r="53">
          <cell r="A53" t="str">
            <v>Robinson, Reece</v>
          </cell>
          <cell r="B53" t="str">
            <v>Gutherson, Clint</v>
          </cell>
          <cell r="C53" t="str">
            <v>Widdop, Gareth</v>
          </cell>
          <cell r="E53" t="str">
            <v>Guerra, Aidan</v>
          </cell>
          <cell r="F53" t="str">
            <v>Hannant, Ben</v>
          </cell>
          <cell r="G53" t="str">
            <v>Rein, Mitch</v>
          </cell>
        </row>
        <row r="54">
          <cell r="A54" t="str">
            <v>Ross, Nathan</v>
          </cell>
          <cell r="B54" t="str">
            <v>Halatau, Dene</v>
          </cell>
          <cell r="C54" t="str">
            <v>Williams, Tony</v>
          </cell>
          <cell r="E54" t="str">
            <v>Halatau, Dene</v>
          </cell>
          <cell r="F54" t="str">
            <v>Hasson, James</v>
          </cell>
          <cell r="G54" t="str">
            <v>Segeyaro, James</v>
          </cell>
        </row>
        <row r="55">
          <cell r="A55" t="str">
            <v>Rowe, Kurtis</v>
          </cell>
          <cell r="B55" t="str">
            <v>Hawkins, Jeremy</v>
          </cell>
          <cell r="E55" t="str">
            <v>Hall, Glenn</v>
          </cell>
          <cell r="F55" t="str">
            <v>Hoare, Sam</v>
          </cell>
          <cell r="G55" t="str">
            <v>Simpkins, Ryan</v>
          </cell>
        </row>
        <row r="56">
          <cell r="A56" t="str">
            <v>Santo, Zac</v>
          </cell>
          <cell r="B56" t="str">
            <v>Henry, Ben</v>
          </cell>
          <cell r="E56" t="str">
            <v>Harris, Tohu</v>
          </cell>
          <cell r="F56" t="str">
            <v>Houma, Saulala</v>
          </cell>
          <cell r="G56" t="str">
            <v>Smith, Cameron</v>
          </cell>
        </row>
        <row r="57">
          <cell r="A57" t="str">
            <v>Slater, Billy</v>
          </cell>
          <cell r="B57" t="str">
            <v>Hiku, Peta</v>
          </cell>
          <cell r="E57" t="str">
            <v>Hasson, James</v>
          </cell>
          <cell r="F57" t="str">
            <v>Houston, Chris</v>
          </cell>
          <cell r="G57" t="str">
            <v>Srama, Matt</v>
          </cell>
        </row>
        <row r="58">
          <cell r="A58" t="str">
            <v>Stewart, Brett</v>
          </cell>
          <cell r="B58" t="str">
            <v>Hodges, Justin</v>
          </cell>
          <cell r="E58" t="str">
            <v>Heighington, Chris</v>
          </cell>
          <cell r="F58" t="str">
            <v>Ioane, Mark</v>
          </cell>
          <cell r="G58" t="str">
            <v>Stanley, Kyle</v>
          </cell>
        </row>
        <row r="59">
          <cell r="A59" t="str">
            <v>Tedesco, James</v>
          </cell>
          <cell r="B59" t="str">
            <v>Hoeter, Delouise</v>
          </cell>
          <cell r="E59" t="str">
            <v>Henry, Ben</v>
          </cell>
          <cell r="F59" t="str">
            <v>James, Ryan</v>
          </cell>
          <cell r="G59" t="str">
            <v>Thompson, Ray</v>
          </cell>
        </row>
        <row r="60">
          <cell r="A60" t="str">
            <v>Tomkins, Sam</v>
          </cell>
          <cell r="B60" t="str">
            <v>Hoffman, Josh</v>
          </cell>
          <cell r="E60" t="str">
            <v>Hess, Coen</v>
          </cell>
          <cell r="F60" t="str">
            <v>Kasiano, Sam</v>
          </cell>
          <cell r="G60" t="str">
            <v>Waddell, Travis</v>
          </cell>
        </row>
        <row r="61">
          <cell r="A61" t="str">
            <v>Trbojevic, Tom</v>
          </cell>
          <cell r="B61" t="str">
            <v>Holmes, Valentine</v>
          </cell>
          <cell r="E61" t="str">
            <v>Hinchcliffe, Ryan</v>
          </cell>
          <cell r="F61" t="str">
            <v>Kaufusi, Antonio</v>
          </cell>
        </row>
        <row r="62">
          <cell r="A62" t="str">
            <v>Tuivasa-Sheck, Roger</v>
          </cell>
          <cell r="B62" t="str">
            <v>Hopoate, Will</v>
          </cell>
          <cell r="E62" t="str">
            <v>Hoffman, Ryan</v>
          </cell>
          <cell r="F62" t="str">
            <v>Kaufusi, Felise</v>
          </cell>
        </row>
        <row r="63">
          <cell r="A63" t="str">
            <v>Watene-Zelezniak, Dallin</v>
          </cell>
          <cell r="B63" t="str">
            <v>Hunt, Hymel</v>
          </cell>
          <cell r="E63" t="str">
            <v>Horo, Justin</v>
          </cell>
          <cell r="F63" t="str">
            <v>Kaufusi, Patrick</v>
          </cell>
        </row>
        <row r="64">
          <cell r="A64" t="str">
            <v>Wighton, Jack</v>
          </cell>
          <cell r="B64" t="str">
            <v>Hunt, Justin</v>
          </cell>
          <cell r="E64" t="str">
            <v>Houston, Chris</v>
          </cell>
          <cell r="F64" t="str">
            <v>Kennedy, Martin</v>
          </cell>
        </row>
        <row r="65">
          <cell r="A65" t="str">
            <v>Zillman, William</v>
          </cell>
          <cell r="B65" t="str">
            <v>Hurrell, Konrad</v>
          </cell>
          <cell r="E65" t="str">
            <v>Ikahihifo, Sebastine</v>
          </cell>
          <cell r="F65" t="str">
            <v>Kite, Brent</v>
          </cell>
        </row>
        <row r="66">
          <cell r="B66" t="str">
            <v>Idris, Jamal</v>
          </cell>
          <cell r="E66" t="str">
            <v>Jackson, Josh</v>
          </cell>
          <cell r="F66" t="str">
            <v>Klemmer, David</v>
          </cell>
        </row>
        <row r="67">
          <cell r="B67" t="str">
            <v>Jackson, Josh</v>
          </cell>
          <cell r="E67" t="str">
            <v>Kaufusi, Patrick</v>
          </cell>
          <cell r="F67" t="str">
            <v>Latimore, Jeremy</v>
          </cell>
        </row>
        <row r="68">
          <cell r="B68" t="str">
            <v>Jennings, George</v>
          </cell>
          <cell r="E68" t="str">
            <v>Kennedy, Jarrad</v>
          </cell>
          <cell r="F68" t="str">
            <v>Latu, Leilani</v>
          </cell>
        </row>
        <row r="69">
          <cell r="B69" t="str">
            <v>Jennings, Michael</v>
          </cell>
          <cell r="E69" t="str">
            <v>Kennedy, Rhys</v>
          </cell>
          <cell r="F69" t="str">
            <v>Lawrence, Brenton</v>
          </cell>
        </row>
        <row r="70">
          <cell r="B70" t="str">
            <v>Jennings, Robert</v>
          </cell>
          <cell r="E70" t="str">
            <v>Lane, Shaun</v>
          </cell>
          <cell r="F70" t="str">
            <v>Learoyd-Lahrs, Tom</v>
          </cell>
        </row>
        <row r="71">
          <cell r="B71" t="str">
            <v>Johnston, Alex</v>
          </cell>
          <cell r="E71" t="str">
            <v>Langi, Samisoni</v>
          </cell>
          <cell r="F71" t="str">
            <v>Lillyman, Jacob</v>
          </cell>
        </row>
        <row r="72">
          <cell r="B72" t="str">
            <v>Kahu, Jordan</v>
          </cell>
          <cell r="E72" t="str">
            <v>Latu, Leilani</v>
          </cell>
          <cell r="F72" t="str">
            <v>Lisone, Sam</v>
          </cell>
        </row>
        <row r="73">
          <cell r="B73" t="str">
            <v>Kata, Solomone</v>
          </cell>
          <cell r="E73" t="str">
            <v>Leary, Blake</v>
          </cell>
          <cell r="F73" t="str">
            <v>Liu, Issac</v>
          </cell>
        </row>
        <row r="74">
          <cell r="B74" t="str">
            <v>Kennar, Richard</v>
          </cell>
          <cell r="E74" t="str">
            <v>Lewis, Luke</v>
          </cell>
          <cell r="F74" t="str">
            <v>Lodge, Matthew</v>
          </cell>
        </row>
        <row r="75">
          <cell r="B75" t="str">
            <v>Kennedy, Jarrad</v>
          </cell>
          <cell r="E75" t="str">
            <v>Liolevave, Lamar</v>
          </cell>
          <cell r="F75" t="str">
            <v>Lousi, Sione</v>
          </cell>
        </row>
        <row r="76">
          <cell r="B76" t="str">
            <v>Kenny-Dowall, Shaun</v>
          </cell>
          <cell r="E76" t="str">
            <v>Lisone, Sam</v>
          </cell>
          <cell r="F76" t="str">
            <v>Lui, Dunamis</v>
          </cell>
        </row>
        <row r="77">
          <cell r="B77" t="str">
            <v>Kirisome, Junior</v>
          </cell>
          <cell r="E77" t="str">
            <v>Lolo, Wesley</v>
          </cell>
          <cell r="F77" t="str">
            <v>Lussick, Darcy</v>
          </cell>
        </row>
        <row r="78">
          <cell r="B78" t="str">
            <v>Kiti Glymin, Yaw</v>
          </cell>
          <cell r="E78" t="str">
            <v>Lousi, Sione</v>
          </cell>
          <cell r="F78" t="str">
            <v>Lynch, Jeff</v>
          </cell>
        </row>
        <row r="79">
          <cell r="B79" t="str">
            <v>Koroibete, Marika</v>
          </cell>
          <cell r="E79" t="str">
            <v>Lovett, Kyle</v>
          </cell>
          <cell r="F79" t="str">
            <v>Mannah, Tim</v>
          </cell>
        </row>
        <row r="80">
          <cell r="B80" t="str">
            <v>Lafai, Tim</v>
          </cell>
          <cell r="E80" t="str">
            <v>Lowe, Ethan</v>
          </cell>
          <cell r="F80" t="str">
            <v>Mason, Willie</v>
          </cell>
        </row>
        <row r="81">
          <cell r="B81" t="str">
            <v>Langi, Samisoni</v>
          </cell>
          <cell r="E81" t="str">
            <v>Lowrie, Todd</v>
          </cell>
          <cell r="F81" t="str">
            <v>Matagi, Suaia</v>
          </cell>
        </row>
        <row r="82">
          <cell r="B82" t="str">
            <v>Laumape, Ngani</v>
          </cell>
          <cell r="E82" t="str">
            <v>Lussick, Darcy</v>
          </cell>
          <cell r="F82" t="str">
            <v>Mataora, Sam</v>
          </cell>
        </row>
        <row r="83">
          <cell r="B83" t="str">
            <v>Lawrence, Chris</v>
          </cell>
          <cell r="E83" t="str">
            <v>Lynch, Jeff</v>
          </cell>
          <cell r="F83" t="str">
            <v>Matulino, Ben</v>
          </cell>
        </row>
        <row r="84">
          <cell r="B84" t="str">
            <v>Lee, Brenko</v>
          </cell>
          <cell r="E84" t="str">
            <v>Mago, Patrick</v>
          </cell>
          <cell r="F84" t="str">
            <v>McGuire, Josh</v>
          </cell>
        </row>
        <row r="85">
          <cell r="B85" t="str">
            <v>Lee, Edrick</v>
          </cell>
          <cell r="E85" t="str">
            <v>Mannering, Simon</v>
          </cell>
          <cell r="F85" t="str">
            <v>McKendry, Sam</v>
          </cell>
        </row>
        <row r="86">
          <cell r="B86" t="str">
            <v>Leilua, Joseph</v>
          </cell>
          <cell r="E86" t="str">
            <v>Manu, Sika</v>
          </cell>
          <cell r="F86" t="str">
            <v>McLean, Jordan</v>
          </cell>
        </row>
        <row r="87">
          <cell r="B87" t="str">
            <v>Leutele, Ricky</v>
          </cell>
          <cell r="E87" t="str">
            <v>Manu, Willie</v>
          </cell>
          <cell r="F87" t="str">
            <v>Meehan, Willis</v>
          </cell>
        </row>
        <row r="88">
          <cell r="B88" t="str">
            <v>Lewis, Luke</v>
          </cell>
          <cell r="E88" t="str">
            <v>Marketo, Jake</v>
          </cell>
          <cell r="F88" t="str">
            <v>Merrin, Trent</v>
          </cell>
        </row>
        <row r="89">
          <cell r="B89" t="str">
            <v>Li, Leva</v>
          </cell>
          <cell r="E89" t="str">
            <v>Masima, Sione</v>
          </cell>
          <cell r="F89" t="str">
            <v>Minute, David</v>
          </cell>
        </row>
        <row r="90">
          <cell r="B90" t="str">
            <v>Linnett, Kane</v>
          </cell>
          <cell r="E90" t="str">
            <v>Mateo, Feleti</v>
          </cell>
          <cell r="F90" t="str">
            <v>Moa, Sam</v>
          </cell>
        </row>
        <row r="91">
          <cell r="B91" t="str">
            <v>Loko, Jacob</v>
          </cell>
          <cell r="E91" t="str">
            <v>Matthews, Will</v>
          </cell>
          <cell r="F91" t="str">
            <v>Moeroa, Tepai</v>
          </cell>
        </row>
        <row r="92">
          <cell r="B92" t="str">
            <v>Lolohea, Tuimoala</v>
          </cell>
          <cell r="E92" t="str">
            <v>Matulino, Ben</v>
          </cell>
          <cell r="F92" t="str">
            <v>Molo, Francis</v>
          </cell>
        </row>
        <row r="93">
          <cell r="B93" t="str">
            <v>Lulia, Keith</v>
          </cell>
          <cell r="E93" t="str">
            <v>Ma'u, Manu</v>
          </cell>
          <cell r="F93" t="str">
            <v>Myles, Nate</v>
          </cell>
        </row>
        <row r="94">
          <cell r="B94" t="str">
            <v>Lyon, Jamie</v>
          </cell>
          <cell r="E94" t="str">
            <v>Maumalo, Ken</v>
          </cell>
          <cell r="F94" t="str">
            <v>Napa, Dylan</v>
          </cell>
        </row>
        <row r="95">
          <cell r="B95" t="str">
            <v>MacDonald, Nene</v>
          </cell>
          <cell r="E95" t="str">
            <v>McPherson, Shannan</v>
          </cell>
          <cell r="F95" t="str">
            <v>Nutira, Rulon</v>
          </cell>
        </row>
        <row r="96">
          <cell r="B96" t="str">
            <v>Mamo, Jake</v>
          </cell>
          <cell r="E96" t="str">
            <v>McQueen, Chris</v>
          </cell>
          <cell r="F96" t="str">
            <v>Nuuausala, Frank-Paul</v>
          </cell>
        </row>
        <row r="97">
          <cell r="B97" t="str">
            <v>Mann, Kurt</v>
          </cell>
          <cell r="E97" t="str">
            <v>Meehan, Willis</v>
          </cell>
          <cell r="F97" t="str">
            <v>O'Brien, Rory</v>
          </cell>
        </row>
        <row r="98">
          <cell r="B98" t="str">
            <v>Mansour, Josh</v>
          </cell>
          <cell r="E98" t="str">
            <v>Merrin, Trent</v>
          </cell>
          <cell r="F98" t="str">
            <v>O'Donnell, Kyle</v>
          </cell>
        </row>
        <row r="99">
          <cell r="B99" t="str">
            <v>Manuleleua, Sam</v>
          </cell>
          <cell r="E99" t="str">
            <v>Minute, David</v>
          </cell>
          <cell r="F99" t="str">
            <v>Ofahengaue, Jo</v>
          </cell>
        </row>
        <row r="100">
          <cell r="B100" t="str">
            <v>Maranta, Lachlan</v>
          </cell>
          <cell r="E100" t="str">
            <v>Moeroa, Tepai</v>
          </cell>
          <cell r="F100" t="str">
            <v>O'Hanlon, Pat</v>
          </cell>
        </row>
        <row r="101">
          <cell r="B101" t="str">
            <v>Matai, Steve</v>
          </cell>
          <cell r="E101" t="str">
            <v>Murdoch-Masila, Ben</v>
          </cell>
          <cell r="F101" t="str">
            <v>Paasi, Agnatius</v>
          </cell>
        </row>
        <row r="102">
          <cell r="B102" t="str">
            <v>Mata'utia, Chanel</v>
          </cell>
          <cell r="E102" t="str">
            <v>Myles, Nate</v>
          </cell>
          <cell r="F102" t="str">
            <v>Page, Luke</v>
          </cell>
        </row>
        <row r="103">
          <cell r="B103" t="str">
            <v>Mata'utia, Pat</v>
          </cell>
          <cell r="E103" t="str">
            <v>Napa, Dylan</v>
          </cell>
          <cell r="F103" t="str">
            <v>Pangai, Tahakilu</v>
          </cell>
        </row>
        <row r="104">
          <cell r="B104" t="str">
            <v>Mata'utia, Peter</v>
          </cell>
          <cell r="E104" t="str">
            <v>Nelson, Cody</v>
          </cell>
          <cell r="F104" t="str">
            <v>Papalii, Abraham</v>
          </cell>
        </row>
        <row r="105">
          <cell r="B105" t="str">
            <v>Mata'utia, Sione</v>
          </cell>
          <cell r="E105" t="str">
            <v>Newton, Clint</v>
          </cell>
          <cell r="F105" t="str">
            <v>Papalii, Josh</v>
          </cell>
        </row>
        <row r="106">
          <cell r="B106" t="str">
            <v>Maumalo, Ken</v>
          </cell>
          <cell r="E106" t="str">
            <v>Nicholls, Mark</v>
          </cell>
          <cell r="F106" t="str">
            <v>Parker, Corey</v>
          </cell>
        </row>
        <row r="107">
          <cell r="B107" t="str">
            <v>McDonnell, Shannon</v>
          </cell>
          <cell r="E107" t="str">
            <v>Nuuausala, Frank-Paul</v>
          </cell>
          <cell r="F107" t="str">
            <v>Pauli, Pauli</v>
          </cell>
        </row>
        <row r="108">
          <cell r="B108" t="str">
            <v>McInally, Jarrod</v>
          </cell>
          <cell r="E108" t="str">
            <v>Oates, Corey</v>
          </cell>
          <cell r="F108" t="str">
            <v>Paulo, Junior</v>
          </cell>
        </row>
        <row r="109">
          <cell r="B109" t="str">
            <v>McManus, James</v>
          </cell>
          <cell r="E109" t="str">
            <v>O'Donnell, Kyle</v>
          </cell>
          <cell r="F109" t="str">
            <v>Perrett, Lloyd</v>
          </cell>
        </row>
        <row r="110">
          <cell r="B110" t="str">
            <v>Mead, David</v>
          </cell>
          <cell r="E110" t="str">
            <v>Ofahengaue, Jo</v>
          </cell>
          <cell r="F110" t="str">
            <v>Peteru, Nathaniel</v>
          </cell>
        </row>
        <row r="111">
          <cell r="B111" t="str">
            <v>Millard, Daryl</v>
          </cell>
          <cell r="E111" t="str">
            <v>O'Hanlon, Pat</v>
          </cell>
          <cell r="F111" t="str">
            <v>Pettybourne, Eddy</v>
          </cell>
        </row>
        <row r="112">
          <cell r="B112" t="str">
            <v>Milone, Nathan</v>
          </cell>
          <cell r="E112" t="str">
            <v>Palavi, John</v>
          </cell>
          <cell r="F112" t="str">
            <v>Rapira, Sam</v>
          </cell>
        </row>
        <row r="113">
          <cell r="B113" t="str">
            <v>Moga, Tautau</v>
          </cell>
          <cell r="E113" t="str">
            <v>Pangai, Tevita</v>
          </cell>
          <cell r="F113" t="str">
            <v>Robinson, Tim</v>
          </cell>
        </row>
        <row r="114">
          <cell r="B114" t="str">
            <v>Morgan, Ryan</v>
          </cell>
          <cell r="E114" t="str">
            <v>Papalii, Josh</v>
          </cell>
          <cell r="F114" t="str">
            <v>Rose, George</v>
          </cell>
        </row>
        <row r="115">
          <cell r="B115" t="str">
            <v>Morris, Brett</v>
          </cell>
          <cell r="E115" t="str">
            <v>Parker, Corey</v>
          </cell>
          <cell r="F115" t="str">
            <v>Sao, Ligia</v>
          </cell>
        </row>
        <row r="116">
          <cell r="B116" t="str">
            <v>Morris, Josh</v>
          </cell>
          <cell r="E116" t="str">
            <v>Pauli, Pauli</v>
          </cell>
          <cell r="F116" t="str">
            <v>Scott, Matthew</v>
          </cell>
        </row>
        <row r="117">
          <cell r="B117" t="str">
            <v>Moss, Kieran</v>
          </cell>
          <cell r="E117" t="str">
            <v>Paulo, Joseph</v>
          </cell>
          <cell r="F117" t="str">
            <v>Sene-Lefao, Jesse</v>
          </cell>
        </row>
        <row r="118">
          <cell r="B118" t="str">
            <v>Munster, Cameron</v>
          </cell>
          <cell r="E118" t="str">
            <v>Peachey, Tyrone</v>
          </cell>
          <cell r="F118" t="str">
            <v>Seumanufagai, Ava</v>
          </cell>
        </row>
        <row r="119">
          <cell r="B119" t="str">
            <v>Murgha, Hezron</v>
          </cell>
          <cell r="E119" t="str">
            <v>Pettybourne, Eddy</v>
          </cell>
          <cell r="F119" t="str">
            <v>Shillington, David</v>
          </cell>
        </row>
        <row r="120">
          <cell r="B120" t="str">
            <v>Murphy, Ed</v>
          </cell>
          <cell r="E120" t="str">
            <v>Peyroux, Dominique</v>
          </cell>
          <cell r="F120" t="str">
            <v>Sims, Korbin</v>
          </cell>
        </row>
        <row r="121">
          <cell r="B121" t="str">
            <v>Nabuli, Eto</v>
          </cell>
          <cell r="E121" t="str">
            <v>Prior, Matt</v>
          </cell>
          <cell r="F121" t="str">
            <v>Snowden, Kade</v>
          </cell>
        </row>
        <row r="122">
          <cell r="B122" t="str">
            <v>Naiqama, Kevin</v>
          </cell>
          <cell r="E122" t="str">
            <v>Pritchard, Frank</v>
          </cell>
          <cell r="F122" t="str">
            <v>Spina, Ben</v>
          </cell>
        </row>
        <row r="123">
          <cell r="B123" t="str">
            <v>Nightingale, Jason</v>
          </cell>
          <cell r="E123" t="str">
            <v>Proctor, Kevin</v>
          </cell>
          <cell r="F123" t="str">
            <v>Starling, Josh</v>
          </cell>
        </row>
        <row r="124">
          <cell r="B124" t="str">
            <v>Nofoaluma, David</v>
          </cell>
          <cell r="E124" t="str">
            <v>Redman, Chad</v>
          </cell>
          <cell r="F124" t="str">
            <v>Stockwell, Jack</v>
          </cell>
        </row>
        <row r="125">
          <cell r="B125" t="str">
            <v>Oates, Corey</v>
          </cell>
          <cell r="E125" t="str">
            <v>Reed, Jack</v>
          </cell>
          <cell r="F125" t="str">
            <v>Sue, Sauaso</v>
          </cell>
        </row>
        <row r="126">
          <cell r="B126" t="str">
            <v>Olive, John</v>
          </cell>
          <cell r="E126" t="str">
            <v>Ridge, Ben</v>
          </cell>
          <cell r="F126" t="str">
            <v>Tagataese, Sam</v>
          </cell>
        </row>
        <row r="127">
          <cell r="B127" t="str">
            <v>O'Neill, Justin</v>
          </cell>
          <cell r="E127" t="str">
            <v>Robinson, Matt</v>
          </cell>
          <cell r="F127" t="str">
            <v>Tamou, James</v>
          </cell>
        </row>
        <row r="128">
          <cell r="B128" t="str">
            <v>Peni, Chance</v>
          </cell>
          <cell r="E128" t="str">
            <v>Robinson, Tim</v>
          </cell>
          <cell r="F128" t="str">
            <v>Taupau, Martin</v>
          </cell>
        </row>
        <row r="129">
          <cell r="B129" t="str">
            <v>Perrett, Sam</v>
          </cell>
          <cell r="E129" t="str">
            <v>Rochow, Robbie</v>
          </cell>
          <cell r="F129" t="str">
            <v>Taylor, James</v>
          </cell>
        </row>
        <row r="130">
          <cell r="B130" t="str">
            <v>Pewhairangi, Api</v>
          </cell>
          <cell r="E130" t="str">
            <v>Roqica, Junior</v>
          </cell>
          <cell r="F130" t="str">
            <v>Terepo, Peni</v>
          </cell>
        </row>
        <row r="131">
          <cell r="B131" t="str">
            <v>Peyroux, Dominique</v>
          </cell>
          <cell r="E131" t="str">
            <v>Santi, Brenden</v>
          </cell>
          <cell r="F131" t="str">
            <v>Thaiday, Sam</v>
          </cell>
        </row>
        <row r="132">
          <cell r="B132" t="str">
            <v>Phillips, Tyrone</v>
          </cell>
          <cell r="E132" t="str">
            <v>Scott, Beau</v>
          </cell>
          <cell r="F132" t="str">
            <v>Tilse, Dane</v>
          </cell>
        </row>
        <row r="133">
          <cell r="B133" t="str">
            <v>Prior, Matt</v>
          </cell>
          <cell r="E133" t="str">
            <v>Sene-Lefao, Jesse</v>
          </cell>
          <cell r="F133" t="str">
            <v>Tolman, Aiden</v>
          </cell>
        </row>
        <row r="134">
          <cell r="B134" t="str">
            <v>Radradra, Semi</v>
          </cell>
          <cell r="E134" t="str">
            <v>Setu, Lagi</v>
          </cell>
          <cell r="F134" t="str">
            <v>Trbojevic, Jake</v>
          </cell>
        </row>
        <row r="135">
          <cell r="B135" t="str">
            <v>Rapana, Jordan</v>
          </cell>
          <cell r="E135" t="str">
            <v>Siejka, Jack</v>
          </cell>
          <cell r="F135" t="str">
            <v>Tyrrell, David</v>
          </cell>
        </row>
        <row r="136">
          <cell r="B136" t="str">
            <v>Reddy, Joel</v>
          </cell>
          <cell r="E136" t="str">
            <v>Simpkins, Ryan</v>
          </cell>
          <cell r="F136" t="str">
            <v>Vaivai, Paterika</v>
          </cell>
        </row>
        <row r="137">
          <cell r="B137" t="str">
            <v>Reed, Jack</v>
          </cell>
          <cell r="E137" t="str">
            <v>Sims, Tariq</v>
          </cell>
          <cell r="F137" t="str">
            <v>Vaughan, Paul</v>
          </cell>
        </row>
        <row r="138">
          <cell r="B138" t="str">
            <v>Richards, Pat</v>
          </cell>
          <cell r="E138" t="str">
            <v>Sironen, Curtis</v>
          </cell>
          <cell r="F138" t="str">
            <v>Vave, Siosaia</v>
          </cell>
        </row>
        <row r="139">
          <cell r="B139" t="str">
            <v>Roberts, James</v>
          </cell>
          <cell r="E139" t="str">
            <v>Smith, Jeremy</v>
          </cell>
          <cell r="F139" t="str">
            <v>Vete, Albert</v>
          </cell>
        </row>
        <row r="140">
          <cell r="B140" t="str">
            <v>Robinson, Reece</v>
          </cell>
          <cell r="E140" t="str">
            <v>Soliola, Iosia</v>
          </cell>
          <cell r="F140" t="str">
            <v>Waerea-Hargreaves, Jared</v>
          </cell>
        </row>
        <row r="141">
          <cell r="B141" t="str">
            <v>Robinson, Travis</v>
          </cell>
          <cell r="E141" t="str">
            <v>Sopoaga, Tupou</v>
          </cell>
          <cell r="F141" t="str">
            <v>Wallace, Jarrod</v>
          </cell>
        </row>
        <row r="142">
          <cell r="B142" t="str">
            <v>Rona, Curtis</v>
          </cell>
          <cell r="E142" t="str">
            <v>Sorensen, Scott</v>
          </cell>
          <cell r="F142" t="str">
            <v>Welch, Christian</v>
          </cell>
        </row>
        <row r="143">
          <cell r="B143" t="str">
            <v>Roqica, Junior</v>
          </cell>
          <cell r="E143" t="str">
            <v>Spence, Shaun</v>
          </cell>
          <cell r="F143" t="str">
            <v>Weston, Dayne</v>
          </cell>
        </row>
        <row r="144">
          <cell r="B144" t="str">
            <v>Rowe, Kurtis</v>
          </cell>
          <cell r="E144" t="str">
            <v>Stagg, David</v>
          </cell>
          <cell r="F144" t="str">
            <v>White, Matthew</v>
          </cell>
        </row>
        <row r="145">
          <cell r="B145" t="str">
            <v>Runciman, Charly</v>
          </cell>
          <cell r="E145" t="str">
            <v>Stewart, Glenn</v>
          </cell>
          <cell r="F145" t="str">
            <v>Wicks, Danny</v>
          </cell>
        </row>
        <row r="146">
          <cell r="B146" t="str">
            <v>Santo, Zac</v>
          </cell>
          <cell r="E146" t="str">
            <v>Sue, Sauaso</v>
          </cell>
          <cell r="F146" t="str">
            <v>Woods, Aaron</v>
          </cell>
        </row>
        <row r="147">
          <cell r="B147" t="str">
            <v>Satini, Tony</v>
          </cell>
          <cell r="E147" t="str">
            <v>Sutton, John</v>
          </cell>
        </row>
        <row r="148">
          <cell r="B148" t="str">
            <v>Sauiluma, Sami</v>
          </cell>
          <cell r="E148" t="str">
            <v>Symonds, Tom</v>
          </cell>
        </row>
        <row r="149">
          <cell r="B149" t="str">
            <v>Simmons, David</v>
          </cell>
          <cell r="E149" t="str">
            <v>Takarangi, Brad</v>
          </cell>
        </row>
        <row r="150">
          <cell r="B150" t="str">
            <v>Simona, Tim</v>
          </cell>
          <cell r="E150" t="str">
            <v>Tanginoa, Kelepi</v>
          </cell>
        </row>
        <row r="151">
          <cell r="B151" t="str">
            <v>Siua Taukeiaho, Sio</v>
          </cell>
          <cell r="E151" t="str">
            <v>Tapine, Joseph</v>
          </cell>
        </row>
        <row r="152">
          <cell r="B152" t="str">
            <v>Soliola, Iosia</v>
          </cell>
          <cell r="E152" t="str">
            <v>Taumalolo, Jason</v>
          </cell>
        </row>
        <row r="153">
          <cell r="B153" t="str">
            <v>Stagg, David</v>
          </cell>
          <cell r="E153" t="str">
            <v>Taylor, David</v>
          </cell>
        </row>
        <row r="154">
          <cell r="B154" t="str">
            <v>Stanley, Chase</v>
          </cell>
          <cell r="E154" t="str">
            <v>Taylor, Elijah</v>
          </cell>
        </row>
        <row r="155">
          <cell r="B155" t="str">
            <v>Stanley, Kyle</v>
          </cell>
          <cell r="E155" t="str">
            <v>Terepo, Peni</v>
          </cell>
        </row>
        <row r="156">
          <cell r="B156" t="str">
            <v>Stapleton, Nathan</v>
          </cell>
          <cell r="E156" t="str">
            <v>Thaiday, Sam</v>
          </cell>
        </row>
        <row r="157">
          <cell r="B157" t="str">
            <v>Symonds, Tom</v>
          </cell>
          <cell r="E157" t="str">
            <v>Thompson, Bodene</v>
          </cell>
        </row>
        <row r="158">
          <cell r="B158" t="str">
            <v>Takarangi, Brad</v>
          </cell>
          <cell r="E158" t="str">
            <v>Thompson, Joel</v>
          </cell>
        </row>
        <row r="159">
          <cell r="B159" t="str">
            <v>Taufua, Jorge</v>
          </cell>
          <cell r="E159" t="str">
            <v>Tupou, Anthony</v>
          </cell>
        </row>
        <row r="160">
          <cell r="B160" t="str">
            <v>Thompson, Bodene</v>
          </cell>
          <cell r="E160" t="str">
            <v>Turner, Kyle</v>
          </cell>
        </row>
        <row r="161">
          <cell r="B161" t="str">
            <v>Thompson, Corey</v>
          </cell>
          <cell r="E161" t="str">
            <v>Ualesi, Joseph</v>
          </cell>
        </row>
        <row r="162">
          <cell r="B162" t="str">
            <v>Thompson, Joel</v>
          </cell>
          <cell r="E162" t="str">
            <v>Vaughan, Paul</v>
          </cell>
        </row>
        <row r="163">
          <cell r="B163" t="str">
            <v>Tighe, Brad</v>
          </cell>
          <cell r="E163" t="str">
            <v>Wakeman, Shannon</v>
          </cell>
        </row>
        <row r="164">
          <cell r="B164" t="str">
            <v>Tonumaipea, Young</v>
          </cell>
          <cell r="E164" t="str">
            <v>Watmough, Anthony</v>
          </cell>
        </row>
        <row r="165">
          <cell r="B165" t="str">
            <v>Toutai, Vai</v>
          </cell>
          <cell r="E165" t="str">
            <v>Whitchurch, Aaron</v>
          </cell>
        </row>
        <row r="166">
          <cell r="B166" t="str">
            <v>Trbojevic, Tom</v>
          </cell>
          <cell r="E166" t="str">
            <v>Wicks, Danny</v>
          </cell>
        </row>
        <row r="167">
          <cell r="B167" t="str">
            <v>Tuimavave, Carlos</v>
          </cell>
          <cell r="E167" t="str">
            <v>Williams, Tony</v>
          </cell>
        </row>
        <row r="168">
          <cell r="B168" t="str">
            <v>Tuimavave-Gerrard, Adam</v>
          </cell>
          <cell r="E168" t="str">
            <v>Yeo, Isaah</v>
          </cell>
        </row>
        <row r="169">
          <cell r="B169" t="str">
            <v>Tuivasa-Sheck, Roger</v>
          </cell>
        </row>
        <row r="170">
          <cell r="B170" t="str">
            <v>Tupou, Bill</v>
          </cell>
        </row>
        <row r="171">
          <cell r="B171" t="str">
            <v>Tupou, Daniel</v>
          </cell>
        </row>
        <row r="172">
          <cell r="B172" t="str">
            <v>Turner, Kyle</v>
          </cell>
        </row>
        <row r="173">
          <cell r="B173" t="str">
            <v>Uate, Akuila</v>
          </cell>
        </row>
        <row r="174">
          <cell r="B174" t="str">
            <v>Vatuvei, Manu</v>
          </cell>
        </row>
        <row r="175">
          <cell r="B175" t="str">
            <v>Vidot, Daniel</v>
          </cell>
        </row>
        <row r="176">
          <cell r="B176" t="str">
            <v>Walker, Dylan</v>
          </cell>
        </row>
        <row r="177">
          <cell r="B177" t="str">
            <v>Waqa, Sisa</v>
          </cell>
        </row>
        <row r="178">
          <cell r="B178" t="str">
            <v>Watene-Zelezniak, Dallin</v>
          </cell>
        </row>
        <row r="179">
          <cell r="B179" t="str">
            <v>Whare, Dean</v>
          </cell>
        </row>
        <row r="180">
          <cell r="B180" t="str">
            <v>Whitchurch, Aaron</v>
          </cell>
        </row>
        <row r="181">
          <cell r="B181" t="str">
            <v>Wighton, Jack</v>
          </cell>
        </row>
        <row r="182">
          <cell r="B182" t="str">
            <v>Williame, Brayden</v>
          </cell>
        </row>
        <row r="183">
          <cell r="B183" t="str">
            <v>Williams, David</v>
          </cell>
        </row>
        <row r="184">
          <cell r="B184" t="str">
            <v>Winterstein, Antonio</v>
          </cell>
        </row>
        <row r="185">
          <cell r="B185" t="str">
            <v>Wright, Jonathan</v>
          </cell>
        </row>
        <row r="186">
          <cell r="B186" t="str">
            <v>Wright, Matthew</v>
          </cell>
        </row>
        <row r="187">
          <cell r="B187" t="str">
            <v>Yeo, Isaah</v>
          </cell>
        </row>
        <row r="188">
          <cell r="B188" t="str">
            <v>Zillman, William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V1" t="str">
            <v>Player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heroar.com.au/rugby-league/nrl/canberra-raiders/" TargetMode="External"/><Relationship Id="rId299" Type="http://schemas.openxmlformats.org/officeDocument/2006/relationships/hyperlink" Target="http://www.theroar.com.au/rugby-league/nrl/parramatta-eels/" TargetMode="External"/><Relationship Id="rId21" Type="http://schemas.openxmlformats.org/officeDocument/2006/relationships/hyperlink" Target="http://www.theroar.com.au/rugby-league/nrl/canberra-raiders/" TargetMode="External"/><Relationship Id="rId42" Type="http://schemas.openxmlformats.org/officeDocument/2006/relationships/hyperlink" Target="http://www.theroar.com.au/rugby-league/nrl/wests-tigers/" TargetMode="External"/><Relationship Id="rId63" Type="http://schemas.openxmlformats.org/officeDocument/2006/relationships/hyperlink" Target="http://www.theroar.com.au/rugby-league/nrl/cronulla-sharks/" TargetMode="External"/><Relationship Id="rId84" Type="http://schemas.openxmlformats.org/officeDocument/2006/relationships/hyperlink" Target="http://www.theroar.com.au/rugby-league/nrl/sydney-roosters/" TargetMode="External"/><Relationship Id="rId138" Type="http://schemas.openxmlformats.org/officeDocument/2006/relationships/hyperlink" Target="http://www.theroar.com.au/rugby-league/nrl/north-queensland-cowboys/" TargetMode="External"/><Relationship Id="rId159" Type="http://schemas.openxmlformats.org/officeDocument/2006/relationships/hyperlink" Target="http://www.theroar.com.au/rugby-league/nrl/gold-coast-titans/" TargetMode="External"/><Relationship Id="rId324" Type="http://schemas.openxmlformats.org/officeDocument/2006/relationships/hyperlink" Target="http://www.theroar.com.au/rugby-league/nrl/melbourne-storm/" TargetMode="External"/><Relationship Id="rId345" Type="http://schemas.openxmlformats.org/officeDocument/2006/relationships/hyperlink" Target="http://www.theroar.com.au/rugby-league/nrl/north-queensland-cowboys/" TargetMode="External"/><Relationship Id="rId366" Type="http://schemas.openxmlformats.org/officeDocument/2006/relationships/hyperlink" Target="http://www.theroar.com.au/rugby-league/nrl/south-sydney-rabbitohs/" TargetMode="External"/><Relationship Id="rId170" Type="http://schemas.openxmlformats.org/officeDocument/2006/relationships/hyperlink" Target="http://www.theroar.com.au/rugby-league/nrl/manly-sea-eagles/" TargetMode="External"/><Relationship Id="rId191" Type="http://schemas.openxmlformats.org/officeDocument/2006/relationships/hyperlink" Target="http://www.theroar.com.au/rugby-league/nrl/melbourne-storm/" TargetMode="External"/><Relationship Id="rId205" Type="http://schemas.openxmlformats.org/officeDocument/2006/relationships/hyperlink" Target="http://www.theroar.com.au/rugby-league/nrl/parramatta-eels/" TargetMode="External"/><Relationship Id="rId226" Type="http://schemas.openxmlformats.org/officeDocument/2006/relationships/hyperlink" Target="http://www.theroar.com.au/rugby-league/nrl/st-george-illawarra-dragons/" TargetMode="External"/><Relationship Id="rId247" Type="http://schemas.openxmlformats.org/officeDocument/2006/relationships/hyperlink" Target="http://www.theroar.com.au/rugby-league/nrl/canberra-raiders/" TargetMode="External"/><Relationship Id="rId107" Type="http://schemas.openxmlformats.org/officeDocument/2006/relationships/hyperlink" Target="http://www.theroar.com.au/rugby-league/nrl/canberra-raiders/" TargetMode="External"/><Relationship Id="rId268" Type="http://schemas.openxmlformats.org/officeDocument/2006/relationships/hyperlink" Target="http://www.theroar.com.au/rugby-league/nrl/melbourne-storm/" TargetMode="External"/><Relationship Id="rId289" Type="http://schemas.openxmlformats.org/officeDocument/2006/relationships/hyperlink" Target="http://www.theroar.com.au/rugby-league/nrl/canterbury-bulldogs/" TargetMode="External"/><Relationship Id="rId11" Type="http://schemas.openxmlformats.org/officeDocument/2006/relationships/hyperlink" Target="http://www.theroar.com.au/rugby-league/nrl/sydney-roosters/" TargetMode="External"/><Relationship Id="rId32" Type="http://schemas.openxmlformats.org/officeDocument/2006/relationships/hyperlink" Target="http://www.theroar.com.au/rugby-league/nrl/manly-sea-eagles/" TargetMode="External"/><Relationship Id="rId53" Type="http://schemas.openxmlformats.org/officeDocument/2006/relationships/hyperlink" Target="http://www.theroar.com.au/rugby-league/nrl/canberra-raiders/" TargetMode="External"/><Relationship Id="rId74" Type="http://schemas.openxmlformats.org/officeDocument/2006/relationships/hyperlink" Target="http://www.theroar.com.au/rugby-league/nrl/st-george-illawarra-dragons/" TargetMode="External"/><Relationship Id="rId128" Type="http://schemas.openxmlformats.org/officeDocument/2006/relationships/hyperlink" Target="http://www.theroar.com.au/rugby-league/nrl/new-zealand-warriors/" TargetMode="External"/><Relationship Id="rId149" Type="http://schemas.openxmlformats.org/officeDocument/2006/relationships/hyperlink" Target="http://www.theroar.com.au/rugby-league/nrl/penrith-panthers/" TargetMode="External"/><Relationship Id="rId314" Type="http://schemas.openxmlformats.org/officeDocument/2006/relationships/hyperlink" Target="http://www.theroar.com.au/rugby-league/nrl/manly-sea-eagles/" TargetMode="External"/><Relationship Id="rId335" Type="http://schemas.openxmlformats.org/officeDocument/2006/relationships/hyperlink" Target="http://www.theroar.com.au/rugby-league/nrl/wests-tigers/" TargetMode="External"/><Relationship Id="rId356" Type="http://schemas.openxmlformats.org/officeDocument/2006/relationships/hyperlink" Target="http://www.theroar.com.au/rugby-league/nrl/sydney-roosters/" TargetMode="External"/><Relationship Id="rId377" Type="http://schemas.openxmlformats.org/officeDocument/2006/relationships/hyperlink" Target="http://www.theroar.com.au/rugby-league/nrl/north-queensland-cowboys/" TargetMode="External"/><Relationship Id="rId5" Type="http://schemas.openxmlformats.org/officeDocument/2006/relationships/hyperlink" Target="http://www.theroar.com.au/rugby-league/nrl/canberra-raiders/" TargetMode="External"/><Relationship Id="rId95" Type="http://schemas.openxmlformats.org/officeDocument/2006/relationships/hyperlink" Target="http://www.theroar.com.au/rugby-league/nrl/melbourne-storm/" TargetMode="External"/><Relationship Id="rId160" Type="http://schemas.openxmlformats.org/officeDocument/2006/relationships/hyperlink" Target="http://www.theroar.com.au/rugby-league/nrl/sydney-roosters/" TargetMode="External"/><Relationship Id="rId181" Type="http://schemas.openxmlformats.org/officeDocument/2006/relationships/hyperlink" Target="http://www.theroar.com.au/rugby-league/nrl/canberra-raiders/" TargetMode="External"/><Relationship Id="rId216" Type="http://schemas.openxmlformats.org/officeDocument/2006/relationships/hyperlink" Target="http://www.theroar.com.au/rugby-league/nrl/parramatta-eels/" TargetMode="External"/><Relationship Id="rId237" Type="http://schemas.openxmlformats.org/officeDocument/2006/relationships/hyperlink" Target="http://www.theroar.com.au/rugby-league/nrl/sydney-roosters/" TargetMode="External"/><Relationship Id="rId258" Type="http://schemas.openxmlformats.org/officeDocument/2006/relationships/hyperlink" Target="http://www.theroar.com.au/rugby-league/nrl/cronulla-sharks/" TargetMode="External"/><Relationship Id="rId279" Type="http://schemas.openxmlformats.org/officeDocument/2006/relationships/hyperlink" Target="http://www.theroar.com.au/rugby-league/nrl/gold-coast-titans/" TargetMode="External"/><Relationship Id="rId22" Type="http://schemas.openxmlformats.org/officeDocument/2006/relationships/hyperlink" Target="http://www.theroar.com.au/rugby-league/nrl/sydney-roosters/" TargetMode="External"/><Relationship Id="rId43" Type="http://schemas.openxmlformats.org/officeDocument/2006/relationships/hyperlink" Target="http://www.theroar.com.au/rugby-league/nrl/new-zealand-warriors/" TargetMode="External"/><Relationship Id="rId64" Type="http://schemas.openxmlformats.org/officeDocument/2006/relationships/hyperlink" Target="http://www.theroar.com.au/rugby-league/nrl/melbourne-storm/" TargetMode="External"/><Relationship Id="rId118" Type="http://schemas.openxmlformats.org/officeDocument/2006/relationships/hyperlink" Target="http://www.theroar.com.au/rugby-league/nrl/wests-tigers/" TargetMode="External"/><Relationship Id="rId139" Type="http://schemas.openxmlformats.org/officeDocument/2006/relationships/hyperlink" Target="http://www.theroar.com.au/rugby-league/nrl/new-zealand-warriors/" TargetMode="External"/><Relationship Id="rId290" Type="http://schemas.openxmlformats.org/officeDocument/2006/relationships/hyperlink" Target="http://www.theroar.com.au/rugby-league/nrl/st-george-illawarra-dragons/" TargetMode="External"/><Relationship Id="rId304" Type="http://schemas.openxmlformats.org/officeDocument/2006/relationships/hyperlink" Target="http://www.theroar.com.au/rugby-league/nrl/brisbane-broncos/" TargetMode="External"/><Relationship Id="rId325" Type="http://schemas.openxmlformats.org/officeDocument/2006/relationships/hyperlink" Target="http://www.theroar.com.au/rugby-league/nrl/canterbury-bulldogs/" TargetMode="External"/><Relationship Id="rId346" Type="http://schemas.openxmlformats.org/officeDocument/2006/relationships/hyperlink" Target="http://www.theroar.com.au/rugby-league/nrl/new-zealand-warriors/" TargetMode="External"/><Relationship Id="rId367" Type="http://schemas.openxmlformats.org/officeDocument/2006/relationships/hyperlink" Target="http://www.theroar.com.au/rugby-league/nrl/parramatta-eels/" TargetMode="External"/><Relationship Id="rId85" Type="http://schemas.openxmlformats.org/officeDocument/2006/relationships/hyperlink" Target="http://www.theroar.com.au/rugby-league/nrl/parramatta-eels/" TargetMode="External"/><Relationship Id="rId150" Type="http://schemas.openxmlformats.org/officeDocument/2006/relationships/hyperlink" Target="http://www.theroar.com.au/rugby-league/nrl/new-zealand-warriors/" TargetMode="External"/><Relationship Id="rId171" Type="http://schemas.openxmlformats.org/officeDocument/2006/relationships/hyperlink" Target="http://www.theroar.com.au/rugby-league/nrl/penrith-panthers/" TargetMode="External"/><Relationship Id="rId192" Type="http://schemas.openxmlformats.org/officeDocument/2006/relationships/hyperlink" Target="http://www.theroar.com.au/rugby-league/nrl/penrith-panthers/" TargetMode="External"/><Relationship Id="rId206" Type="http://schemas.openxmlformats.org/officeDocument/2006/relationships/hyperlink" Target="http://www.theroar.com.au/rugby-league/nrl/gold-coast-titans/" TargetMode="External"/><Relationship Id="rId227" Type="http://schemas.openxmlformats.org/officeDocument/2006/relationships/hyperlink" Target="http://www.theroar.com.au/rugby-league/nrl/cronulla-sharks/" TargetMode="External"/><Relationship Id="rId248" Type="http://schemas.openxmlformats.org/officeDocument/2006/relationships/hyperlink" Target="http://www.theroar.com.au/rugby-league/nrl/newcastle-knights/" TargetMode="External"/><Relationship Id="rId269" Type="http://schemas.openxmlformats.org/officeDocument/2006/relationships/hyperlink" Target="http://www.theroar.com.au/rugby-league/nrl/penrith-panthers/" TargetMode="External"/><Relationship Id="rId12" Type="http://schemas.openxmlformats.org/officeDocument/2006/relationships/hyperlink" Target="http://www.theroar.com.au/rugby-league/nrl/south-sydney-rabbitohs/" TargetMode="External"/><Relationship Id="rId33" Type="http://schemas.openxmlformats.org/officeDocument/2006/relationships/hyperlink" Target="http://www.theroar.com.au/rugby-league/nrl/north-queensland-cowboys/" TargetMode="External"/><Relationship Id="rId108" Type="http://schemas.openxmlformats.org/officeDocument/2006/relationships/hyperlink" Target="http://www.theroar.com.au/rugby-league/nrl/cronulla-sharks/" TargetMode="External"/><Relationship Id="rId129" Type="http://schemas.openxmlformats.org/officeDocument/2006/relationships/hyperlink" Target="http://www.theroar.com.au/rugby-league/nrl/south-sydney-rabbitohs/" TargetMode="External"/><Relationship Id="rId280" Type="http://schemas.openxmlformats.org/officeDocument/2006/relationships/hyperlink" Target="http://www.theroar.com.au/rugby-league/nrl/parramatta-eels/" TargetMode="External"/><Relationship Id="rId315" Type="http://schemas.openxmlformats.org/officeDocument/2006/relationships/hyperlink" Target="http://www.theroar.com.au/rugby-league/nrl/penrith-panthers/" TargetMode="External"/><Relationship Id="rId336" Type="http://schemas.openxmlformats.org/officeDocument/2006/relationships/hyperlink" Target="http://www.theroar.com.au/rugby-league/nrl/gold-coast-titans/" TargetMode="External"/><Relationship Id="rId357" Type="http://schemas.openxmlformats.org/officeDocument/2006/relationships/hyperlink" Target="http://www.theroar.com.au/rugby-league/nrl/gold-coast-titans/" TargetMode="External"/><Relationship Id="rId54" Type="http://schemas.openxmlformats.org/officeDocument/2006/relationships/hyperlink" Target="http://www.theroar.com.au/rugby-league/nrl/gold-coast-titans/" TargetMode="External"/><Relationship Id="rId75" Type="http://schemas.openxmlformats.org/officeDocument/2006/relationships/hyperlink" Target="http://www.theroar.com.au/rugby-league/nrl/sydney-roosters/" TargetMode="External"/><Relationship Id="rId96" Type="http://schemas.openxmlformats.org/officeDocument/2006/relationships/hyperlink" Target="http://www.theroar.com.au/rugby-league/nrl/canterbury-bulldogs/" TargetMode="External"/><Relationship Id="rId140" Type="http://schemas.openxmlformats.org/officeDocument/2006/relationships/hyperlink" Target="http://www.theroar.com.au/rugby-league/nrl/st-george-illawarra-dragons/" TargetMode="External"/><Relationship Id="rId161" Type="http://schemas.openxmlformats.org/officeDocument/2006/relationships/hyperlink" Target="http://www.theroar.com.au/rugby-league/nrl/south-sydney-rabbitohs/" TargetMode="External"/><Relationship Id="rId182" Type="http://schemas.openxmlformats.org/officeDocument/2006/relationships/hyperlink" Target="http://www.theroar.com.au/rugby-league/nrl/canterbury-bulldogs/" TargetMode="External"/><Relationship Id="rId217" Type="http://schemas.openxmlformats.org/officeDocument/2006/relationships/hyperlink" Target="http://www.theroar.com.au/rugby-league/nrl/st-george-illawarra-dragons/" TargetMode="External"/><Relationship Id="rId378" Type="http://schemas.openxmlformats.org/officeDocument/2006/relationships/hyperlink" Target="http://www.theroar.com.au/rugby-league/nrl/gold-coast-titans/" TargetMode="External"/><Relationship Id="rId6" Type="http://schemas.openxmlformats.org/officeDocument/2006/relationships/hyperlink" Target="http://www.theroar.com.au/rugby-league/nrl/penrith-panthers/" TargetMode="External"/><Relationship Id="rId238" Type="http://schemas.openxmlformats.org/officeDocument/2006/relationships/hyperlink" Target="http://www.theroar.com.au/rugby-league/nrl/canterbury-bulldogs/" TargetMode="External"/><Relationship Id="rId259" Type="http://schemas.openxmlformats.org/officeDocument/2006/relationships/hyperlink" Target="http://www.theroar.com.au/rugby-league/nrl/canberra-raiders/" TargetMode="External"/><Relationship Id="rId23" Type="http://schemas.openxmlformats.org/officeDocument/2006/relationships/hyperlink" Target="http://www.theroar.com.au/rugby-league/nrl/south-sydney-rabbitohs/" TargetMode="External"/><Relationship Id="rId119" Type="http://schemas.openxmlformats.org/officeDocument/2006/relationships/hyperlink" Target="http://www.theroar.com.au/rugby-league/nrl/north-queensland-cowboys/" TargetMode="External"/><Relationship Id="rId270" Type="http://schemas.openxmlformats.org/officeDocument/2006/relationships/hyperlink" Target="http://www.theroar.com.au/rugby-league/nrl/parramatta-eels/" TargetMode="External"/><Relationship Id="rId291" Type="http://schemas.openxmlformats.org/officeDocument/2006/relationships/hyperlink" Target="http://www.theroar.com.au/rugby-league/nrl/gold-coast-titans/" TargetMode="External"/><Relationship Id="rId305" Type="http://schemas.openxmlformats.org/officeDocument/2006/relationships/hyperlink" Target="http://www.theroar.com.au/rugby-league/nrl/cronulla-sharks/" TargetMode="External"/><Relationship Id="rId326" Type="http://schemas.openxmlformats.org/officeDocument/2006/relationships/hyperlink" Target="http://www.theroar.com.au/rugby-league/nrl/manly-sea-eagles/" TargetMode="External"/><Relationship Id="rId347" Type="http://schemas.openxmlformats.org/officeDocument/2006/relationships/hyperlink" Target="http://www.theroar.com.au/rugby-league/nrl/penrith-panthers/" TargetMode="External"/><Relationship Id="rId44" Type="http://schemas.openxmlformats.org/officeDocument/2006/relationships/hyperlink" Target="http://www.theroar.com.au/rugby-league/nrl/melbourne-storm/" TargetMode="External"/><Relationship Id="rId65" Type="http://schemas.openxmlformats.org/officeDocument/2006/relationships/hyperlink" Target="http://www.theroar.com.au/rugby-league/nrl/manly-sea-eagles/" TargetMode="External"/><Relationship Id="rId86" Type="http://schemas.openxmlformats.org/officeDocument/2006/relationships/hyperlink" Target="http://www.theroar.com.au/rugby-league/nrl/canberra-raiders/" TargetMode="External"/><Relationship Id="rId130" Type="http://schemas.openxmlformats.org/officeDocument/2006/relationships/hyperlink" Target="http://www.theroar.com.au/rugby-league/nrl/wests-tigers/" TargetMode="External"/><Relationship Id="rId151" Type="http://schemas.openxmlformats.org/officeDocument/2006/relationships/hyperlink" Target="http://www.theroar.com.au/rugby-league/nrl/melbourne-storm/" TargetMode="External"/><Relationship Id="rId368" Type="http://schemas.openxmlformats.org/officeDocument/2006/relationships/hyperlink" Target="http://www.theroar.com.au/rugby-league/nrl/st-george-illawarra-dragons/" TargetMode="External"/><Relationship Id="rId172" Type="http://schemas.openxmlformats.org/officeDocument/2006/relationships/hyperlink" Target="http://www.theroar.com.au/rugby-league/nrl/gold-coast-titans/" TargetMode="External"/><Relationship Id="rId193" Type="http://schemas.openxmlformats.org/officeDocument/2006/relationships/hyperlink" Target="http://www.theroar.com.au/rugby-league/nrl/sydney-roosters/" TargetMode="External"/><Relationship Id="rId207" Type="http://schemas.openxmlformats.org/officeDocument/2006/relationships/hyperlink" Target="http://www.theroar.com.au/rugby-league/nrl/sydney-roosters/" TargetMode="External"/><Relationship Id="rId228" Type="http://schemas.openxmlformats.org/officeDocument/2006/relationships/hyperlink" Target="http://www.theroar.com.au/rugby-league/nrl/new-zealand-warriors/" TargetMode="External"/><Relationship Id="rId249" Type="http://schemas.openxmlformats.org/officeDocument/2006/relationships/hyperlink" Target="http://www.theroar.com.au/rugby-league/nrl/south-sydney-rabbitohs/" TargetMode="External"/><Relationship Id="rId13" Type="http://schemas.openxmlformats.org/officeDocument/2006/relationships/hyperlink" Target="http://www.theroar.com.au/rugby-league/nrl/gold-coast-titans/" TargetMode="External"/><Relationship Id="rId109" Type="http://schemas.openxmlformats.org/officeDocument/2006/relationships/hyperlink" Target="http://www.theroar.com.au/rugby-league/nrl/wests-tigers/" TargetMode="External"/><Relationship Id="rId260" Type="http://schemas.openxmlformats.org/officeDocument/2006/relationships/hyperlink" Target="http://www.theroar.com.au/rugby-league/nrl/north-queensland-cowboys/" TargetMode="External"/><Relationship Id="rId281" Type="http://schemas.openxmlformats.org/officeDocument/2006/relationships/hyperlink" Target="http://www.theroar.com.au/rugby-league/nrl/melbourne-storm/" TargetMode="External"/><Relationship Id="rId316" Type="http://schemas.openxmlformats.org/officeDocument/2006/relationships/hyperlink" Target="http://www.theroar.com.au/rugby-league/nrl/sydney-roosters/" TargetMode="External"/><Relationship Id="rId337" Type="http://schemas.openxmlformats.org/officeDocument/2006/relationships/hyperlink" Target="http://www.theroar.com.au/rugby-league/nrl/brisbane-broncos/" TargetMode="External"/><Relationship Id="rId34" Type="http://schemas.openxmlformats.org/officeDocument/2006/relationships/hyperlink" Target="http://www.theroar.com.au/rugby-league/nrl/sydney-roosters/" TargetMode="External"/><Relationship Id="rId55" Type="http://schemas.openxmlformats.org/officeDocument/2006/relationships/hyperlink" Target="http://www.theroar.com.au/rugby-league/nrl/sydney-roosters/" TargetMode="External"/><Relationship Id="rId76" Type="http://schemas.openxmlformats.org/officeDocument/2006/relationships/hyperlink" Target="http://www.theroar.com.au/rugby-league/nrl/new-zealand-warriors/" TargetMode="External"/><Relationship Id="rId97" Type="http://schemas.openxmlformats.org/officeDocument/2006/relationships/hyperlink" Target="http://www.theroar.com.au/rugby-league/nrl/manly-sea-eagles/" TargetMode="External"/><Relationship Id="rId120" Type="http://schemas.openxmlformats.org/officeDocument/2006/relationships/hyperlink" Target="http://www.theroar.com.au/rugby-league/nrl/parramatta-eels/" TargetMode="External"/><Relationship Id="rId141" Type="http://schemas.openxmlformats.org/officeDocument/2006/relationships/hyperlink" Target="http://www.theroar.com.au/rugby-league/nrl/gold-coast-titans/" TargetMode="External"/><Relationship Id="rId358" Type="http://schemas.openxmlformats.org/officeDocument/2006/relationships/hyperlink" Target="http://www.theroar.com.au/rugby-league/nrl/penrith-panthers/" TargetMode="External"/><Relationship Id="rId379" Type="http://schemas.openxmlformats.org/officeDocument/2006/relationships/hyperlink" Target="http://www.theroar.com.au/rugby-league/nrl/penrith-panthers/" TargetMode="External"/><Relationship Id="rId7" Type="http://schemas.openxmlformats.org/officeDocument/2006/relationships/hyperlink" Target="http://www.theroar.com.au/rugby-league/nrl/wests-tigers/" TargetMode="External"/><Relationship Id="rId162" Type="http://schemas.openxmlformats.org/officeDocument/2006/relationships/hyperlink" Target="http://www.theroar.com.au/rugby-league/nrl/st-george-illawarra-dragons/" TargetMode="External"/><Relationship Id="rId183" Type="http://schemas.openxmlformats.org/officeDocument/2006/relationships/hyperlink" Target="http://www.theroar.com.au/rugby-league/nrl/newcastle-knights/" TargetMode="External"/><Relationship Id="rId218" Type="http://schemas.openxmlformats.org/officeDocument/2006/relationships/hyperlink" Target="http://www.theroar.com.au/rugby-league/nrl/melbourne-storm/" TargetMode="External"/><Relationship Id="rId239" Type="http://schemas.openxmlformats.org/officeDocument/2006/relationships/hyperlink" Target="http://www.theroar.com.au/rugby-league/nrl/brisbane-broncos/" TargetMode="External"/><Relationship Id="rId250" Type="http://schemas.openxmlformats.org/officeDocument/2006/relationships/hyperlink" Target="http://www.theroar.com.au/rugby-league/nrl/north-queensland-cowboys/" TargetMode="External"/><Relationship Id="rId271" Type="http://schemas.openxmlformats.org/officeDocument/2006/relationships/hyperlink" Target="http://www.theroar.com.au/rugby-league/nrl/sydney-roosters/" TargetMode="External"/><Relationship Id="rId292" Type="http://schemas.openxmlformats.org/officeDocument/2006/relationships/hyperlink" Target="http://www.theroar.com.au/rugby-league/nrl/cronulla-sharks/" TargetMode="External"/><Relationship Id="rId306" Type="http://schemas.openxmlformats.org/officeDocument/2006/relationships/hyperlink" Target="http://www.theroar.com.au/rugby-league/nrl/canberra-raiders/" TargetMode="External"/><Relationship Id="rId24" Type="http://schemas.openxmlformats.org/officeDocument/2006/relationships/hyperlink" Target="http://www.theroar.com.au/rugby-league/nrl/newcastle-knights/" TargetMode="External"/><Relationship Id="rId45" Type="http://schemas.openxmlformats.org/officeDocument/2006/relationships/hyperlink" Target="http://www.theroar.com.au/rugby-league/nrl/st-george-illawarra-dragons/" TargetMode="External"/><Relationship Id="rId66" Type="http://schemas.openxmlformats.org/officeDocument/2006/relationships/hyperlink" Target="http://www.theroar.com.au/rugby-league/nrl/south-sydney-rabbitohs/" TargetMode="External"/><Relationship Id="rId87" Type="http://schemas.openxmlformats.org/officeDocument/2006/relationships/hyperlink" Target="http://www.theroar.com.au/rugby-league/nrl/new-zealand-warriors/" TargetMode="External"/><Relationship Id="rId110" Type="http://schemas.openxmlformats.org/officeDocument/2006/relationships/hyperlink" Target="http://www.theroar.com.au/rugby-league/nrl/melbourne-storm/" TargetMode="External"/><Relationship Id="rId131" Type="http://schemas.openxmlformats.org/officeDocument/2006/relationships/hyperlink" Target="http://www.theroar.com.au/rugby-league/nrl/parramatta-eels/" TargetMode="External"/><Relationship Id="rId327" Type="http://schemas.openxmlformats.org/officeDocument/2006/relationships/hyperlink" Target="http://www.theroar.com.au/rugby-league/nrl/new-zealand-warriors/" TargetMode="External"/><Relationship Id="rId348" Type="http://schemas.openxmlformats.org/officeDocument/2006/relationships/hyperlink" Target="http://www.theroar.com.au/rugby-league/nrl/gold-coast-titans/" TargetMode="External"/><Relationship Id="rId369" Type="http://schemas.openxmlformats.org/officeDocument/2006/relationships/hyperlink" Target="http://www.theroar.com.au/rugby-league/nrl/brisbane-broncos/" TargetMode="External"/><Relationship Id="rId152" Type="http://schemas.openxmlformats.org/officeDocument/2006/relationships/hyperlink" Target="http://www.theroar.com.au/rugby-league/nrl/north-queensland-cowboys/" TargetMode="External"/><Relationship Id="rId173" Type="http://schemas.openxmlformats.org/officeDocument/2006/relationships/hyperlink" Target="http://www.theroar.com.au/rugby-league/nrl/canterbury-bulldogs/" TargetMode="External"/><Relationship Id="rId194" Type="http://schemas.openxmlformats.org/officeDocument/2006/relationships/hyperlink" Target="http://www.theroar.com.au/rugby-league/nrl/wests-tigers/" TargetMode="External"/><Relationship Id="rId208" Type="http://schemas.openxmlformats.org/officeDocument/2006/relationships/hyperlink" Target="http://www.theroar.com.au/rugby-league/nrl/melbourne-storm/" TargetMode="External"/><Relationship Id="rId229" Type="http://schemas.openxmlformats.org/officeDocument/2006/relationships/hyperlink" Target="http://www.theroar.com.au/rugby-league/nrl/canterbury-bulldogs/" TargetMode="External"/><Relationship Id="rId380" Type="http://schemas.openxmlformats.org/officeDocument/2006/relationships/hyperlink" Target="http://www.theroar.com.au/rugby-league/nrl/manly-sea-eagles/" TargetMode="External"/><Relationship Id="rId240" Type="http://schemas.openxmlformats.org/officeDocument/2006/relationships/hyperlink" Target="http://www.theroar.com.au/rugby-league/nrl/melbourne-storm/" TargetMode="External"/><Relationship Id="rId261" Type="http://schemas.openxmlformats.org/officeDocument/2006/relationships/hyperlink" Target="http://www.theroar.com.au/rugby-league/nrl/st-george-illawarra-dragons/" TargetMode="External"/><Relationship Id="rId14" Type="http://schemas.openxmlformats.org/officeDocument/2006/relationships/hyperlink" Target="http://www.theroar.com.au/rugby-league/nrl/newcastle-knights/" TargetMode="External"/><Relationship Id="rId35" Type="http://schemas.openxmlformats.org/officeDocument/2006/relationships/hyperlink" Target="http://www.theroar.com.au/rugby-league/nrl/canterbury-bulldogs/" TargetMode="External"/><Relationship Id="rId56" Type="http://schemas.openxmlformats.org/officeDocument/2006/relationships/hyperlink" Target="http://www.theroar.com.au/rugby-league/nrl/manly-sea-eagles/" TargetMode="External"/><Relationship Id="rId77" Type="http://schemas.openxmlformats.org/officeDocument/2006/relationships/hyperlink" Target="http://www.theroar.com.au/rugby-league/nrl/parramatta-eels/" TargetMode="External"/><Relationship Id="rId100" Type="http://schemas.openxmlformats.org/officeDocument/2006/relationships/hyperlink" Target="http://www.theroar.com.au/rugby-league/nrl/south-sydney-rabbitohs/" TargetMode="External"/><Relationship Id="rId282" Type="http://schemas.openxmlformats.org/officeDocument/2006/relationships/hyperlink" Target="http://www.theroar.com.au/rugby-league/nrl/sydney-roosters/" TargetMode="External"/><Relationship Id="rId317" Type="http://schemas.openxmlformats.org/officeDocument/2006/relationships/hyperlink" Target="http://www.theroar.com.au/rugby-league/nrl/st-george-illawarra-dragons/" TargetMode="External"/><Relationship Id="rId338" Type="http://schemas.openxmlformats.org/officeDocument/2006/relationships/hyperlink" Target="http://www.theroar.com.au/rugby-league/nrl/canterbury-bulldogs/" TargetMode="External"/><Relationship Id="rId359" Type="http://schemas.openxmlformats.org/officeDocument/2006/relationships/hyperlink" Target="http://www.theroar.com.au/rugby-league/nrl/manly-sea-eagles/" TargetMode="External"/><Relationship Id="rId8" Type="http://schemas.openxmlformats.org/officeDocument/2006/relationships/hyperlink" Target="http://www.theroar.com.au/rugby-league/nrl/new-zealand-warriors/" TargetMode="External"/><Relationship Id="rId98" Type="http://schemas.openxmlformats.org/officeDocument/2006/relationships/hyperlink" Target="http://www.theroar.com.au/rugby-league/nrl/parramatta-eels/" TargetMode="External"/><Relationship Id="rId121" Type="http://schemas.openxmlformats.org/officeDocument/2006/relationships/hyperlink" Target="http://www.theroar.com.au/rugby-league/nrl/cronulla-sharks/" TargetMode="External"/><Relationship Id="rId142" Type="http://schemas.openxmlformats.org/officeDocument/2006/relationships/hyperlink" Target="http://www.theroar.com.au/rugby-league/nrl/melbourne-storm/" TargetMode="External"/><Relationship Id="rId163" Type="http://schemas.openxmlformats.org/officeDocument/2006/relationships/hyperlink" Target="http://www.theroar.com.au/rugby-league/nrl/north-queensland-cowboys/" TargetMode="External"/><Relationship Id="rId184" Type="http://schemas.openxmlformats.org/officeDocument/2006/relationships/hyperlink" Target="http://www.theroar.com.au/rugby-league/nrl/parramatta-eels/" TargetMode="External"/><Relationship Id="rId219" Type="http://schemas.openxmlformats.org/officeDocument/2006/relationships/hyperlink" Target="http://www.theroar.com.au/rugby-league/nrl/new-zealand-warriors/" TargetMode="External"/><Relationship Id="rId370" Type="http://schemas.openxmlformats.org/officeDocument/2006/relationships/hyperlink" Target="http://www.theroar.com.au/rugby-league/nrl/sydney-roosters/" TargetMode="External"/><Relationship Id="rId230" Type="http://schemas.openxmlformats.org/officeDocument/2006/relationships/hyperlink" Target="http://www.theroar.com.au/rugby-league/nrl/brisbane-broncos/" TargetMode="External"/><Relationship Id="rId251" Type="http://schemas.openxmlformats.org/officeDocument/2006/relationships/hyperlink" Target="http://www.theroar.com.au/rugby-league/nrl/manly-sea-eagles/" TargetMode="External"/><Relationship Id="rId25" Type="http://schemas.openxmlformats.org/officeDocument/2006/relationships/hyperlink" Target="http://www.theroar.com.au/rugby-league/nrl/parramatta-eels/" TargetMode="External"/><Relationship Id="rId46" Type="http://schemas.openxmlformats.org/officeDocument/2006/relationships/hyperlink" Target="http://www.theroar.com.au/rugby-league/nrl/south-sydney-rabbitohs/" TargetMode="External"/><Relationship Id="rId67" Type="http://schemas.openxmlformats.org/officeDocument/2006/relationships/hyperlink" Target="http://www.theroar.com.au/rugby-league/nrl/gold-coast-titans/" TargetMode="External"/><Relationship Id="rId272" Type="http://schemas.openxmlformats.org/officeDocument/2006/relationships/hyperlink" Target="http://www.theroar.com.au/rugby-league/nrl/cronulla-sharks/" TargetMode="External"/><Relationship Id="rId293" Type="http://schemas.openxmlformats.org/officeDocument/2006/relationships/hyperlink" Target="http://www.theroar.com.au/rugby-league/nrl/manly-sea-eagles/" TargetMode="External"/><Relationship Id="rId307" Type="http://schemas.openxmlformats.org/officeDocument/2006/relationships/hyperlink" Target="http://www.theroar.com.au/rugby-league/nrl/gold-coast-titans/" TargetMode="External"/><Relationship Id="rId328" Type="http://schemas.openxmlformats.org/officeDocument/2006/relationships/hyperlink" Target="http://www.theroar.com.au/rugby-league/nrl/south-sydney-rabbitohs/" TargetMode="External"/><Relationship Id="rId349" Type="http://schemas.openxmlformats.org/officeDocument/2006/relationships/hyperlink" Target="http://www.theroar.com.au/rugby-league/nrl/south-sydney-rabbitohs/" TargetMode="External"/><Relationship Id="rId88" Type="http://schemas.openxmlformats.org/officeDocument/2006/relationships/hyperlink" Target="http://www.theroar.com.au/rugby-league/nrl/manly-sea-eagles/" TargetMode="External"/><Relationship Id="rId111" Type="http://schemas.openxmlformats.org/officeDocument/2006/relationships/hyperlink" Target="http://www.theroar.com.au/rugby-league/nrl/sydney-roosters/" TargetMode="External"/><Relationship Id="rId132" Type="http://schemas.openxmlformats.org/officeDocument/2006/relationships/hyperlink" Target="http://www.theroar.com.au/rugby-league/nrl/canterbury-bulldogs/" TargetMode="External"/><Relationship Id="rId153" Type="http://schemas.openxmlformats.org/officeDocument/2006/relationships/hyperlink" Target="http://www.theroar.com.au/rugby-league/nrl/manly-sea-eagles/" TargetMode="External"/><Relationship Id="rId174" Type="http://schemas.openxmlformats.org/officeDocument/2006/relationships/hyperlink" Target="http://www.theroar.com.au/rugby-league/nrl/sydney-roosters/" TargetMode="External"/><Relationship Id="rId195" Type="http://schemas.openxmlformats.org/officeDocument/2006/relationships/hyperlink" Target="http://www.theroar.com.au/rugby-league/nrl/south-sydney-rabbitohs/" TargetMode="External"/><Relationship Id="rId209" Type="http://schemas.openxmlformats.org/officeDocument/2006/relationships/hyperlink" Target="http://www.theroar.com.au/rugby-league/nrl/manly-sea-eagles/" TargetMode="External"/><Relationship Id="rId360" Type="http://schemas.openxmlformats.org/officeDocument/2006/relationships/hyperlink" Target="http://www.theroar.com.au/rugby-league/nrl/canberra-raiders/" TargetMode="External"/><Relationship Id="rId381" Type="http://schemas.openxmlformats.org/officeDocument/2006/relationships/hyperlink" Target="http://www.theroar.com.au/rugby-league/nrl/st-george-illawarra-dragons/" TargetMode="External"/><Relationship Id="rId220" Type="http://schemas.openxmlformats.org/officeDocument/2006/relationships/hyperlink" Target="http://www.theroar.com.au/rugby-league/nrl/sydney-roosters/" TargetMode="External"/><Relationship Id="rId241" Type="http://schemas.openxmlformats.org/officeDocument/2006/relationships/hyperlink" Target="http://www.theroar.com.au/rugby-league/nrl/new-zealand-warriors/" TargetMode="External"/><Relationship Id="rId15" Type="http://schemas.openxmlformats.org/officeDocument/2006/relationships/hyperlink" Target="http://www.theroar.com.au/rugby-league/nrl/melbourne-storm/" TargetMode="External"/><Relationship Id="rId36" Type="http://schemas.openxmlformats.org/officeDocument/2006/relationships/hyperlink" Target="http://www.theroar.com.au/rugby-league/nrl/parramatta-eels/" TargetMode="External"/><Relationship Id="rId57" Type="http://schemas.openxmlformats.org/officeDocument/2006/relationships/hyperlink" Target="http://www.theroar.com.au/rugby-league/nrl/st-george-illawarra-dragons/" TargetMode="External"/><Relationship Id="rId262" Type="http://schemas.openxmlformats.org/officeDocument/2006/relationships/hyperlink" Target="http://www.theroar.com.au/rugby-league/nrl/gold-coast-titans/" TargetMode="External"/><Relationship Id="rId283" Type="http://schemas.openxmlformats.org/officeDocument/2006/relationships/hyperlink" Target="http://www.theroar.com.au/rugby-league/nrl/cronulla-sharks/" TargetMode="External"/><Relationship Id="rId318" Type="http://schemas.openxmlformats.org/officeDocument/2006/relationships/hyperlink" Target="http://www.theroar.com.au/rugby-league/nrl/brisbane-broncos/" TargetMode="External"/><Relationship Id="rId339" Type="http://schemas.openxmlformats.org/officeDocument/2006/relationships/hyperlink" Target="http://www.theroar.com.au/rugby-league/nrl/canberra-raiders/" TargetMode="External"/><Relationship Id="rId78" Type="http://schemas.openxmlformats.org/officeDocument/2006/relationships/hyperlink" Target="http://www.theroar.com.au/rugby-league/nrl/penrith-panthers/" TargetMode="External"/><Relationship Id="rId99" Type="http://schemas.openxmlformats.org/officeDocument/2006/relationships/hyperlink" Target="http://www.theroar.com.au/rugby-league/nrl/north-queensland-cowboys/" TargetMode="External"/><Relationship Id="rId101" Type="http://schemas.openxmlformats.org/officeDocument/2006/relationships/hyperlink" Target="http://www.theroar.com.au/rugby-league/nrl/gold-coast-titans/" TargetMode="External"/><Relationship Id="rId122" Type="http://schemas.openxmlformats.org/officeDocument/2006/relationships/hyperlink" Target="http://www.theroar.com.au/rugby-league/nrl/penrith-panthers/" TargetMode="External"/><Relationship Id="rId143" Type="http://schemas.openxmlformats.org/officeDocument/2006/relationships/hyperlink" Target="http://www.theroar.com.au/rugby-league/nrl/cronulla-sharks/" TargetMode="External"/><Relationship Id="rId164" Type="http://schemas.openxmlformats.org/officeDocument/2006/relationships/hyperlink" Target="http://www.theroar.com.au/rugby-league/nrl/brisbane-broncos/" TargetMode="External"/><Relationship Id="rId185" Type="http://schemas.openxmlformats.org/officeDocument/2006/relationships/hyperlink" Target="http://www.theroar.com.au/rugby-league/nrl/canberra-raiders/" TargetMode="External"/><Relationship Id="rId350" Type="http://schemas.openxmlformats.org/officeDocument/2006/relationships/hyperlink" Target="http://www.theroar.com.au/rugby-league/nrl/cronulla-sharks/" TargetMode="External"/><Relationship Id="rId371" Type="http://schemas.openxmlformats.org/officeDocument/2006/relationships/hyperlink" Target="http://www.theroar.com.au/rugby-league/nrl/canterbury-bulldogs/" TargetMode="External"/><Relationship Id="rId9" Type="http://schemas.openxmlformats.org/officeDocument/2006/relationships/hyperlink" Target="http://www.theroar.com.au/rugby-league/nrl/north-queensland-cowboys/" TargetMode="External"/><Relationship Id="rId210" Type="http://schemas.openxmlformats.org/officeDocument/2006/relationships/hyperlink" Target="http://www.theroar.com.au/rugby-league/nrl/penrith-panthers/" TargetMode="External"/><Relationship Id="rId26" Type="http://schemas.openxmlformats.org/officeDocument/2006/relationships/hyperlink" Target="http://www.theroar.com.au/rugby-league/nrl/north-queensland-cowboys/" TargetMode="External"/><Relationship Id="rId231" Type="http://schemas.openxmlformats.org/officeDocument/2006/relationships/hyperlink" Target="http://www.theroar.com.au/rugby-league/nrl/gold-coast-titans/" TargetMode="External"/><Relationship Id="rId252" Type="http://schemas.openxmlformats.org/officeDocument/2006/relationships/hyperlink" Target="http://www.theroar.com.au/rugby-league/nrl/st-george-illawarra-dragons/" TargetMode="External"/><Relationship Id="rId273" Type="http://schemas.openxmlformats.org/officeDocument/2006/relationships/hyperlink" Target="http://www.theroar.com.au/rugby-league/nrl/north-queensland-cowboys/" TargetMode="External"/><Relationship Id="rId294" Type="http://schemas.openxmlformats.org/officeDocument/2006/relationships/hyperlink" Target="http://www.theroar.com.au/rugby-league/nrl/newcastle-knights/" TargetMode="External"/><Relationship Id="rId308" Type="http://schemas.openxmlformats.org/officeDocument/2006/relationships/hyperlink" Target="http://www.theroar.com.au/rugby-league/nrl/new-zealand-warriors/" TargetMode="External"/><Relationship Id="rId329" Type="http://schemas.openxmlformats.org/officeDocument/2006/relationships/hyperlink" Target="http://www.theroar.com.au/rugby-league/nrl/newcastle-knights/" TargetMode="External"/><Relationship Id="rId47" Type="http://schemas.openxmlformats.org/officeDocument/2006/relationships/hyperlink" Target="http://www.theroar.com.au/rugby-league/nrl/manly-sea-eagles/" TargetMode="External"/><Relationship Id="rId68" Type="http://schemas.openxmlformats.org/officeDocument/2006/relationships/hyperlink" Target="http://www.theroar.com.au/rugby-league/nrl/brisbane-broncos/" TargetMode="External"/><Relationship Id="rId89" Type="http://schemas.openxmlformats.org/officeDocument/2006/relationships/hyperlink" Target="http://www.theroar.com.au/rugby-league/nrl/penrith-panthers/" TargetMode="External"/><Relationship Id="rId112" Type="http://schemas.openxmlformats.org/officeDocument/2006/relationships/hyperlink" Target="http://www.theroar.com.au/rugby-league/nrl/penrith-panthers/" TargetMode="External"/><Relationship Id="rId133" Type="http://schemas.openxmlformats.org/officeDocument/2006/relationships/hyperlink" Target="http://www.theroar.com.au/rugby-league/nrl/penrith-panthers/" TargetMode="External"/><Relationship Id="rId154" Type="http://schemas.openxmlformats.org/officeDocument/2006/relationships/hyperlink" Target="http://www.theroar.com.au/rugby-league/nrl/brisbane-broncos/" TargetMode="External"/><Relationship Id="rId175" Type="http://schemas.openxmlformats.org/officeDocument/2006/relationships/hyperlink" Target="http://www.theroar.com.au/rugby-league/nrl/parramatta-eels/" TargetMode="External"/><Relationship Id="rId340" Type="http://schemas.openxmlformats.org/officeDocument/2006/relationships/hyperlink" Target="http://www.theroar.com.au/rugby-league/nrl/parramatta-eels/" TargetMode="External"/><Relationship Id="rId361" Type="http://schemas.openxmlformats.org/officeDocument/2006/relationships/hyperlink" Target="http://www.theroar.com.au/rugby-league/nrl/melbourne-storm/" TargetMode="External"/><Relationship Id="rId196" Type="http://schemas.openxmlformats.org/officeDocument/2006/relationships/hyperlink" Target="http://www.theroar.com.au/rugby-league/nrl/gold-coast-titans/" TargetMode="External"/><Relationship Id="rId200" Type="http://schemas.openxmlformats.org/officeDocument/2006/relationships/hyperlink" Target="http://www.theroar.com.au/rugby-league/nrl/canberra-raiders/" TargetMode="External"/><Relationship Id="rId382" Type="http://schemas.openxmlformats.org/officeDocument/2006/relationships/hyperlink" Target="http://www.theroar.com.au/rugby-league/nrl/newcastle-knights/" TargetMode="External"/><Relationship Id="rId16" Type="http://schemas.openxmlformats.org/officeDocument/2006/relationships/hyperlink" Target="http://www.theroar.com.au/rugby-league/nrl/st-george-illawarra-dragons/" TargetMode="External"/><Relationship Id="rId221" Type="http://schemas.openxmlformats.org/officeDocument/2006/relationships/hyperlink" Target="http://www.theroar.com.au/rugby-league/nrl/gold-coast-titans/" TargetMode="External"/><Relationship Id="rId242" Type="http://schemas.openxmlformats.org/officeDocument/2006/relationships/hyperlink" Target="http://www.theroar.com.au/rugby-league/nrl/gold-coast-titans/" TargetMode="External"/><Relationship Id="rId263" Type="http://schemas.openxmlformats.org/officeDocument/2006/relationships/hyperlink" Target="http://www.theroar.com.au/rugby-league/nrl/manly-sea-eagles/" TargetMode="External"/><Relationship Id="rId284" Type="http://schemas.openxmlformats.org/officeDocument/2006/relationships/hyperlink" Target="http://www.theroar.com.au/rugby-league/nrl/newcastle-knights/" TargetMode="External"/><Relationship Id="rId319" Type="http://schemas.openxmlformats.org/officeDocument/2006/relationships/hyperlink" Target="http://www.theroar.com.au/rugby-league/nrl/wests-tigers/" TargetMode="External"/><Relationship Id="rId37" Type="http://schemas.openxmlformats.org/officeDocument/2006/relationships/hyperlink" Target="http://www.theroar.com.au/rugby-league/nrl/newcastle-knights/" TargetMode="External"/><Relationship Id="rId58" Type="http://schemas.openxmlformats.org/officeDocument/2006/relationships/hyperlink" Target="http://www.theroar.com.au/rugby-league/nrl/penrith-panthers/" TargetMode="External"/><Relationship Id="rId79" Type="http://schemas.openxmlformats.org/officeDocument/2006/relationships/hyperlink" Target="http://www.theroar.com.au/rugby-league/nrl/canterbury-bulldogs/" TargetMode="External"/><Relationship Id="rId102" Type="http://schemas.openxmlformats.org/officeDocument/2006/relationships/hyperlink" Target="http://www.theroar.com.au/rugby-league/nrl/st-george-illawarra-dragons/" TargetMode="External"/><Relationship Id="rId123" Type="http://schemas.openxmlformats.org/officeDocument/2006/relationships/hyperlink" Target="http://www.theroar.com.au/rugby-league/nrl/newcastle-knights/" TargetMode="External"/><Relationship Id="rId144" Type="http://schemas.openxmlformats.org/officeDocument/2006/relationships/hyperlink" Target="http://www.theroar.com.au/rugby-league/nrl/brisbane-broncos/" TargetMode="External"/><Relationship Id="rId330" Type="http://schemas.openxmlformats.org/officeDocument/2006/relationships/hyperlink" Target="http://www.theroar.com.au/rugby-league/nrl/penrith-panthers/" TargetMode="External"/><Relationship Id="rId90" Type="http://schemas.openxmlformats.org/officeDocument/2006/relationships/hyperlink" Target="http://www.theroar.com.au/rugby-league/nrl/north-queensland-cowboys/" TargetMode="External"/><Relationship Id="rId165" Type="http://schemas.openxmlformats.org/officeDocument/2006/relationships/hyperlink" Target="http://www.theroar.com.au/rugby-league/nrl/wests-tigers/" TargetMode="External"/><Relationship Id="rId186" Type="http://schemas.openxmlformats.org/officeDocument/2006/relationships/hyperlink" Target="http://www.theroar.com.au/rugby-league/nrl/manly-sea-eagles/" TargetMode="External"/><Relationship Id="rId351" Type="http://schemas.openxmlformats.org/officeDocument/2006/relationships/hyperlink" Target="http://www.theroar.com.au/rugby-league/nrl/sydney-roosters/" TargetMode="External"/><Relationship Id="rId372" Type="http://schemas.openxmlformats.org/officeDocument/2006/relationships/hyperlink" Target="http://www.theroar.com.au/rugby-league/nrl/south-sydney-rabbitohs/" TargetMode="External"/><Relationship Id="rId211" Type="http://schemas.openxmlformats.org/officeDocument/2006/relationships/hyperlink" Target="http://www.theroar.com.au/rugby-league/nrl/st-george-illawarra-dragons/" TargetMode="External"/><Relationship Id="rId232" Type="http://schemas.openxmlformats.org/officeDocument/2006/relationships/hyperlink" Target="http://www.theroar.com.au/rugby-league/nrl/canberra-raiders/" TargetMode="External"/><Relationship Id="rId253" Type="http://schemas.openxmlformats.org/officeDocument/2006/relationships/hyperlink" Target="http://www.theroar.com.au/rugby-league/nrl/parramatta-eels/" TargetMode="External"/><Relationship Id="rId274" Type="http://schemas.openxmlformats.org/officeDocument/2006/relationships/hyperlink" Target="http://www.theroar.com.au/rugby-league/nrl/canterbury-bulldogs/" TargetMode="External"/><Relationship Id="rId295" Type="http://schemas.openxmlformats.org/officeDocument/2006/relationships/hyperlink" Target="http://www.theroar.com.au/rugby-league/nrl/new-zealand-warriors/" TargetMode="External"/><Relationship Id="rId309" Type="http://schemas.openxmlformats.org/officeDocument/2006/relationships/hyperlink" Target="http://www.theroar.com.au/rugby-league/nrl/melbourne-storm/" TargetMode="External"/><Relationship Id="rId27" Type="http://schemas.openxmlformats.org/officeDocument/2006/relationships/hyperlink" Target="http://www.theroar.com.au/rugby-league/nrl/cronulla-sharks/" TargetMode="External"/><Relationship Id="rId48" Type="http://schemas.openxmlformats.org/officeDocument/2006/relationships/hyperlink" Target="http://www.theroar.com.au/rugby-league/nrl/cronulla-sharks/" TargetMode="External"/><Relationship Id="rId69" Type="http://schemas.openxmlformats.org/officeDocument/2006/relationships/hyperlink" Target="http://www.theroar.com.au/rugby-league/nrl/melbourne-storm/" TargetMode="External"/><Relationship Id="rId113" Type="http://schemas.openxmlformats.org/officeDocument/2006/relationships/hyperlink" Target="http://www.theroar.com.au/rugby-league/nrl/brisbane-broncos/" TargetMode="External"/><Relationship Id="rId134" Type="http://schemas.openxmlformats.org/officeDocument/2006/relationships/hyperlink" Target="http://www.theroar.com.au/rugby-league/nrl/canberra-raiders/" TargetMode="External"/><Relationship Id="rId320" Type="http://schemas.openxmlformats.org/officeDocument/2006/relationships/hyperlink" Target="http://www.theroar.com.au/rugby-league/nrl/north-queensland-cowboys/" TargetMode="External"/><Relationship Id="rId80" Type="http://schemas.openxmlformats.org/officeDocument/2006/relationships/hyperlink" Target="http://www.theroar.com.au/rugby-league/nrl/canberra-raiders/" TargetMode="External"/><Relationship Id="rId155" Type="http://schemas.openxmlformats.org/officeDocument/2006/relationships/hyperlink" Target="http://www.theroar.com.au/rugby-league/nrl/newcastle-knights/" TargetMode="External"/><Relationship Id="rId176" Type="http://schemas.openxmlformats.org/officeDocument/2006/relationships/hyperlink" Target="http://www.theroar.com.au/rugby-league/nrl/melbourne-storm/" TargetMode="External"/><Relationship Id="rId197" Type="http://schemas.openxmlformats.org/officeDocument/2006/relationships/hyperlink" Target="http://www.theroar.com.au/rugby-league/nrl/canterbury-bulldogs/" TargetMode="External"/><Relationship Id="rId341" Type="http://schemas.openxmlformats.org/officeDocument/2006/relationships/hyperlink" Target="http://www.theroar.com.au/rugby-league/nrl/manly-sea-eagles/" TargetMode="External"/><Relationship Id="rId362" Type="http://schemas.openxmlformats.org/officeDocument/2006/relationships/hyperlink" Target="http://www.theroar.com.au/rugby-league/nrl/brisbane-broncos/" TargetMode="External"/><Relationship Id="rId383" Type="http://schemas.openxmlformats.org/officeDocument/2006/relationships/hyperlink" Target="http://www.theroar.com.au/rugby-league/nrl/wests-tigers/" TargetMode="External"/><Relationship Id="rId201" Type="http://schemas.openxmlformats.org/officeDocument/2006/relationships/hyperlink" Target="http://www.theroar.com.au/rugby-league/nrl/wests-tigers/" TargetMode="External"/><Relationship Id="rId222" Type="http://schemas.openxmlformats.org/officeDocument/2006/relationships/hyperlink" Target="http://www.theroar.com.au/rugby-league/nrl/manly-sea-eagles/" TargetMode="External"/><Relationship Id="rId243" Type="http://schemas.openxmlformats.org/officeDocument/2006/relationships/hyperlink" Target="http://www.theroar.com.au/rugby-league/nrl/wests-tigers/" TargetMode="External"/><Relationship Id="rId264" Type="http://schemas.openxmlformats.org/officeDocument/2006/relationships/hyperlink" Target="http://www.theroar.com.au/rugby-league/nrl/new-zealand-warriors/" TargetMode="External"/><Relationship Id="rId285" Type="http://schemas.openxmlformats.org/officeDocument/2006/relationships/hyperlink" Target="http://www.theroar.com.au/rugby-league/nrl/st-george-illawarra-dragons/" TargetMode="External"/><Relationship Id="rId17" Type="http://schemas.openxmlformats.org/officeDocument/2006/relationships/hyperlink" Target="http://www.theroar.com.au/rugby-league/nrl/penrith-panthers/" TargetMode="External"/><Relationship Id="rId38" Type="http://schemas.openxmlformats.org/officeDocument/2006/relationships/hyperlink" Target="http://www.theroar.com.au/rugby-league/nrl/canberra-raiders/" TargetMode="External"/><Relationship Id="rId59" Type="http://schemas.openxmlformats.org/officeDocument/2006/relationships/hyperlink" Target="http://www.theroar.com.au/rugby-league/nrl/new-zealand-warriors/" TargetMode="External"/><Relationship Id="rId103" Type="http://schemas.openxmlformats.org/officeDocument/2006/relationships/hyperlink" Target="http://www.theroar.com.au/rugby-league/nrl/canterbury-bulldogs/" TargetMode="External"/><Relationship Id="rId124" Type="http://schemas.openxmlformats.org/officeDocument/2006/relationships/hyperlink" Target="http://www.theroar.com.au/rugby-league/nrl/manly-sea-eagles/" TargetMode="External"/><Relationship Id="rId310" Type="http://schemas.openxmlformats.org/officeDocument/2006/relationships/hyperlink" Target="http://www.theroar.com.au/rugby-league/nrl/south-sydney-rabbitohs/" TargetMode="External"/><Relationship Id="rId70" Type="http://schemas.openxmlformats.org/officeDocument/2006/relationships/hyperlink" Target="http://www.theroar.com.au/rugby-league/nrl/newcastle-knights/" TargetMode="External"/><Relationship Id="rId91" Type="http://schemas.openxmlformats.org/officeDocument/2006/relationships/hyperlink" Target="http://www.theroar.com.au/rugby-league/nrl/cronulla-sharks/" TargetMode="External"/><Relationship Id="rId145" Type="http://schemas.openxmlformats.org/officeDocument/2006/relationships/hyperlink" Target="http://www.theroar.com.au/rugby-league/nrl/st-george-illawarra-dragons/" TargetMode="External"/><Relationship Id="rId166" Type="http://schemas.openxmlformats.org/officeDocument/2006/relationships/hyperlink" Target="http://www.theroar.com.au/rugby-league/nrl/newcastle-knights/" TargetMode="External"/><Relationship Id="rId187" Type="http://schemas.openxmlformats.org/officeDocument/2006/relationships/hyperlink" Target="http://www.theroar.com.au/rugby-league/nrl/new-zealand-warriors/" TargetMode="External"/><Relationship Id="rId331" Type="http://schemas.openxmlformats.org/officeDocument/2006/relationships/hyperlink" Target="http://www.theroar.com.au/rugby-league/nrl/st-george-illawarra-dragons/" TargetMode="External"/><Relationship Id="rId352" Type="http://schemas.openxmlformats.org/officeDocument/2006/relationships/hyperlink" Target="http://www.theroar.com.au/rugby-league/nrl/st-george-illawarra-dragons/" TargetMode="External"/><Relationship Id="rId373" Type="http://schemas.openxmlformats.org/officeDocument/2006/relationships/hyperlink" Target="http://www.theroar.com.au/rugby-league/nrl/melbourne-storm/" TargetMode="External"/><Relationship Id="rId1" Type="http://schemas.openxmlformats.org/officeDocument/2006/relationships/hyperlink" Target="http://www.theroar.com.au/rugby-league/nrl/parramatta-eels/" TargetMode="External"/><Relationship Id="rId212" Type="http://schemas.openxmlformats.org/officeDocument/2006/relationships/hyperlink" Target="http://www.theroar.com.au/rugby-league/nrl/canterbury-bulldogs/" TargetMode="External"/><Relationship Id="rId233" Type="http://schemas.openxmlformats.org/officeDocument/2006/relationships/hyperlink" Target="http://www.theroar.com.au/rugby-league/nrl/melbourne-storm/" TargetMode="External"/><Relationship Id="rId254" Type="http://schemas.openxmlformats.org/officeDocument/2006/relationships/hyperlink" Target="http://www.theroar.com.au/rugby-league/nrl/sydney-roosters/" TargetMode="External"/><Relationship Id="rId28" Type="http://schemas.openxmlformats.org/officeDocument/2006/relationships/hyperlink" Target="http://www.theroar.com.au/rugby-league/nrl/st-george-illawarra-dragons/" TargetMode="External"/><Relationship Id="rId49" Type="http://schemas.openxmlformats.org/officeDocument/2006/relationships/hyperlink" Target="http://www.theroar.com.au/rugby-league/nrl/south-sydney-rabbitohs/" TargetMode="External"/><Relationship Id="rId114" Type="http://schemas.openxmlformats.org/officeDocument/2006/relationships/hyperlink" Target="http://www.theroar.com.au/rugby-league/nrl/south-sydney-rabbitohs/" TargetMode="External"/><Relationship Id="rId275" Type="http://schemas.openxmlformats.org/officeDocument/2006/relationships/hyperlink" Target="http://www.theroar.com.au/rugby-league/nrl/brisbane-broncos/" TargetMode="External"/><Relationship Id="rId296" Type="http://schemas.openxmlformats.org/officeDocument/2006/relationships/hyperlink" Target="http://www.theroar.com.au/rugby-league/nrl/penrith-panthers/" TargetMode="External"/><Relationship Id="rId300" Type="http://schemas.openxmlformats.org/officeDocument/2006/relationships/hyperlink" Target="http://www.theroar.com.au/rugby-league/nrl/wests-tigers/" TargetMode="External"/><Relationship Id="rId60" Type="http://schemas.openxmlformats.org/officeDocument/2006/relationships/hyperlink" Target="http://www.theroar.com.au/rugby-league/nrl/newcastle-knights/" TargetMode="External"/><Relationship Id="rId81" Type="http://schemas.openxmlformats.org/officeDocument/2006/relationships/hyperlink" Target="http://www.theroar.com.au/rugby-league/nrl/brisbane-broncos/" TargetMode="External"/><Relationship Id="rId135" Type="http://schemas.openxmlformats.org/officeDocument/2006/relationships/hyperlink" Target="http://www.theroar.com.au/rugby-league/nrl/sydney-roosters/" TargetMode="External"/><Relationship Id="rId156" Type="http://schemas.openxmlformats.org/officeDocument/2006/relationships/hyperlink" Target="http://www.theroar.com.au/rugby-league/nrl/cronulla-sharks/" TargetMode="External"/><Relationship Id="rId177" Type="http://schemas.openxmlformats.org/officeDocument/2006/relationships/hyperlink" Target="http://www.theroar.com.au/rugby-league/nrl/brisbane-broncos/" TargetMode="External"/><Relationship Id="rId198" Type="http://schemas.openxmlformats.org/officeDocument/2006/relationships/hyperlink" Target="http://www.theroar.com.au/rugby-league/nrl/cronulla-sharks/" TargetMode="External"/><Relationship Id="rId321" Type="http://schemas.openxmlformats.org/officeDocument/2006/relationships/hyperlink" Target="http://www.theroar.com.au/rugby-league/nrl/brisbane-broncos/" TargetMode="External"/><Relationship Id="rId342" Type="http://schemas.openxmlformats.org/officeDocument/2006/relationships/hyperlink" Target="http://www.theroar.com.au/rugby-league/nrl/melbourne-storm/" TargetMode="External"/><Relationship Id="rId363" Type="http://schemas.openxmlformats.org/officeDocument/2006/relationships/hyperlink" Target="http://www.theroar.com.au/rugby-league/nrl/new-zealand-warriors/" TargetMode="External"/><Relationship Id="rId384" Type="http://schemas.openxmlformats.org/officeDocument/2006/relationships/hyperlink" Target="http://www.theroar.com.au/rugby-league/nrl/canberra-raiders/" TargetMode="External"/><Relationship Id="rId202" Type="http://schemas.openxmlformats.org/officeDocument/2006/relationships/hyperlink" Target="http://www.theroar.com.au/rugby-league/nrl/south-sydney-rabbitohs/" TargetMode="External"/><Relationship Id="rId223" Type="http://schemas.openxmlformats.org/officeDocument/2006/relationships/hyperlink" Target="http://www.theroar.com.au/rugby-league/nrl/penrith-panthers/" TargetMode="External"/><Relationship Id="rId244" Type="http://schemas.openxmlformats.org/officeDocument/2006/relationships/hyperlink" Target="http://www.theroar.com.au/rugby-league/nrl/penrith-panthers/" TargetMode="External"/><Relationship Id="rId18" Type="http://schemas.openxmlformats.org/officeDocument/2006/relationships/hyperlink" Target="http://www.theroar.com.au/rugby-league/nrl/canterbury-bulldogs/" TargetMode="External"/><Relationship Id="rId39" Type="http://schemas.openxmlformats.org/officeDocument/2006/relationships/hyperlink" Target="http://www.theroar.com.au/rugby-league/nrl/penrith-panthers/" TargetMode="External"/><Relationship Id="rId265" Type="http://schemas.openxmlformats.org/officeDocument/2006/relationships/hyperlink" Target="http://www.theroar.com.au/rugby-league/nrl/south-sydney-rabbitohs/" TargetMode="External"/><Relationship Id="rId286" Type="http://schemas.openxmlformats.org/officeDocument/2006/relationships/hyperlink" Target="http://www.theroar.com.au/rugby-league/nrl/wests-tigers/" TargetMode="External"/><Relationship Id="rId50" Type="http://schemas.openxmlformats.org/officeDocument/2006/relationships/hyperlink" Target="http://www.theroar.com.au/rugby-league/nrl/canterbury-bulldogs/" TargetMode="External"/><Relationship Id="rId104" Type="http://schemas.openxmlformats.org/officeDocument/2006/relationships/hyperlink" Target="http://www.theroar.com.au/rugby-league/nrl/new-zealand-warriors/" TargetMode="External"/><Relationship Id="rId125" Type="http://schemas.openxmlformats.org/officeDocument/2006/relationships/hyperlink" Target="http://www.theroar.com.au/rugby-league/nrl/st-george-illawarra-dragons/" TargetMode="External"/><Relationship Id="rId146" Type="http://schemas.openxmlformats.org/officeDocument/2006/relationships/hyperlink" Target="http://www.theroar.com.au/rugby-league/nrl/canberra-raiders/" TargetMode="External"/><Relationship Id="rId167" Type="http://schemas.openxmlformats.org/officeDocument/2006/relationships/hyperlink" Target="http://www.theroar.com.au/rugby-league/nrl/new-zealand-warriors/" TargetMode="External"/><Relationship Id="rId188" Type="http://schemas.openxmlformats.org/officeDocument/2006/relationships/hyperlink" Target="http://www.theroar.com.au/rugby-league/nrl/brisbane-broncos/" TargetMode="External"/><Relationship Id="rId311" Type="http://schemas.openxmlformats.org/officeDocument/2006/relationships/hyperlink" Target="http://www.theroar.com.au/rugby-league/nrl/newcastle-knights/" TargetMode="External"/><Relationship Id="rId332" Type="http://schemas.openxmlformats.org/officeDocument/2006/relationships/hyperlink" Target="http://www.theroar.com.au/rugby-league/nrl/cronulla-sharks/" TargetMode="External"/><Relationship Id="rId353" Type="http://schemas.openxmlformats.org/officeDocument/2006/relationships/hyperlink" Target="http://www.theroar.com.au/rugby-league/nrl/canterbury-bulldogs/" TargetMode="External"/><Relationship Id="rId374" Type="http://schemas.openxmlformats.org/officeDocument/2006/relationships/hyperlink" Target="http://www.theroar.com.au/rugby-league/nrl/cronulla-sharks/" TargetMode="External"/><Relationship Id="rId71" Type="http://schemas.openxmlformats.org/officeDocument/2006/relationships/hyperlink" Target="http://www.theroar.com.au/rugby-league/nrl/wests-tigers/" TargetMode="External"/><Relationship Id="rId92" Type="http://schemas.openxmlformats.org/officeDocument/2006/relationships/hyperlink" Target="http://www.theroar.com.au/rugby-league/nrl/gold-coast-titans/" TargetMode="External"/><Relationship Id="rId213" Type="http://schemas.openxmlformats.org/officeDocument/2006/relationships/hyperlink" Target="http://www.theroar.com.au/rugby-league/nrl/cronulla-sharks/" TargetMode="External"/><Relationship Id="rId234" Type="http://schemas.openxmlformats.org/officeDocument/2006/relationships/hyperlink" Target="http://www.theroar.com.au/rugby-league/nrl/wests-tigers/" TargetMode="External"/><Relationship Id="rId2" Type="http://schemas.openxmlformats.org/officeDocument/2006/relationships/hyperlink" Target="http://www.theroar.com.au/rugby-league/nrl/brisbane-broncos/" TargetMode="External"/><Relationship Id="rId29" Type="http://schemas.openxmlformats.org/officeDocument/2006/relationships/hyperlink" Target="http://www.theroar.com.au/rugby-league/nrl/melbourne-storm/" TargetMode="External"/><Relationship Id="rId255" Type="http://schemas.openxmlformats.org/officeDocument/2006/relationships/hyperlink" Target="http://www.theroar.com.au/rugby-league/nrl/canterbury-bulldogs/" TargetMode="External"/><Relationship Id="rId276" Type="http://schemas.openxmlformats.org/officeDocument/2006/relationships/hyperlink" Target="http://www.theroar.com.au/rugby-league/nrl/penrith-panthers/" TargetMode="External"/><Relationship Id="rId297" Type="http://schemas.openxmlformats.org/officeDocument/2006/relationships/hyperlink" Target="http://www.theroar.com.au/rugby-league/nrl/north-queensland-cowboys/" TargetMode="External"/><Relationship Id="rId40" Type="http://schemas.openxmlformats.org/officeDocument/2006/relationships/hyperlink" Target="http://www.theroar.com.au/rugby-league/nrl/brisbane-broncos/" TargetMode="External"/><Relationship Id="rId115" Type="http://schemas.openxmlformats.org/officeDocument/2006/relationships/hyperlink" Target="http://www.theroar.com.au/rugby-league/nrl/canterbury-bulldogs/" TargetMode="External"/><Relationship Id="rId136" Type="http://schemas.openxmlformats.org/officeDocument/2006/relationships/hyperlink" Target="http://www.theroar.com.au/rugby-league/nrl/newcastle-knights/" TargetMode="External"/><Relationship Id="rId157" Type="http://schemas.openxmlformats.org/officeDocument/2006/relationships/hyperlink" Target="http://www.theroar.com.au/rugby-league/nrl/wests-tigers/" TargetMode="External"/><Relationship Id="rId178" Type="http://schemas.openxmlformats.org/officeDocument/2006/relationships/hyperlink" Target="http://www.theroar.com.au/rugby-league/nrl/wests-tigers/" TargetMode="External"/><Relationship Id="rId301" Type="http://schemas.openxmlformats.org/officeDocument/2006/relationships/hyperlink" Target="http://www.theroar.com.au/rugby-league/nrl/south-sydney-rabbitohs/" TargetMode="External"/><Relationship Id="rId322" Type="http://schemas.openxmlformats.org/officeDocument/2006/relationships/hyperlink" Target="http://www.theroar.com.au/rugby-league/nrl/parramatta-eels/" TargetMode="External"/><Relationship Id="rId343" Type="http://schemas.openxmlformats.org/officeDocument/2006/relationships/hyperlink" Target="http://www.theroar.com.au/rugby-league/nrl/newcastle-knights/" TargetMode="External"/><Relationship Id="rId364" Type="http://schemas.openxmlformats.org/officeDocument/2006/relationships/hyperlink" Target="http://www.theroar.com.au/rugby-league/nrl/wests-tigers/" TargetMode="External"/><Relationship Id="rId61" Type="http://schemas.openxmlformats.org/officeDocument/2006/relationships/hyperlink" Target="http://www.theroar.com.au/rugby-league/nrl/wests-tigers/" TargetMode="External"/><Relationship Id="rId82" Type="http://schemas.openxmlformats.org/officeDocument/2006/relationships/hyperlink" Target="http://www.theroar.com.au/rugby-league/nrl/st-george-illawarra-dragons/" TargetMode="External"/><Relationship Id="rId199" Type="http://schemas.openxmlformats.org/officeDocument/2006/relationships/hyperlink" Target="http://www.theroar.com.au/rugby-league/nrl/brisbane-broncos/" TargetMode="External"/><Relationship Id="rId203" Type="http://schemas.openxmlformats.org/officeDocument/2006/relationships/hyperlink" Target="http://www.theroar.com.au/rugby-league/nrl/newcastle-knights/" TargetMode="External"/><Relationship Id="rId385" Type="http://schemas.openxmlformats.org/officeDocument/2006/relationships/drawing" Target="../drawings/drawing1.xml"/><Relationship Id="rId19" Type="http://schemas.openxmlformats.org/officeDocument/2006/relationships/hyperlink" Target="http://www.theroar.com.au/rugby-league/nrl/brisbane-broncos/" TargetMode="External"/><Relationship Id="rId224" Type="http://schemas.openxmlformats.org/officeDocument/2006/relationships/hyperlink" Target="http://www.theroar.com.au/rugby-league/nrl/south-sydney-rabbitohs/" TargetMode="External"/><Relationship Id="rId245" Type="http://schemas.openxmlformats.org/officeDocument/2006/relationships/hyperlink" Target="http://www.theroar.com.au/rugby-league/nrl/cronulla-sharks/" TargetMode="External"/><Relationship Id="rId266" Type="http://schemas.openxmlformats.org/officeDocument/2006/relationships/hyperlink" Target="http://www.theroar.com.au/rugby-league/nrl/brisbane-broncos/" TargetMode="External"/><Relationship Id="rId287" Type="http://schemas.openxmlformats.org/officeDocument/2006/relationships/hyperlink" Target="http://www.theroar.com.au/rugby-league/nrl/south-sydney-rabbitohs/" TargetMode="External"/><Relationship Id="rId30" Type="http://schemas.openxmlformats.org/officeDocument/2006/relationships/hyperlink" Target="http://www.theroar.com.au/rugby-league/nrl/gold-coast-titans/" TargetMode="External"/><Relationship Id="rId105" Type="http://schemas.openxmlformats.org/officeDocument/2006/relationships/hyperlink" Target="http://www.theroar.com.au/rugby-league/nrl/brisbane-broncos/" TargetMode="External"/><Relationship Id="rId126" Type="http://schemas.openxmlformats.org/officeDocument/2006/relationships/hyperlink" Target="http://www.theroar.com.au/rugby-league/nrl/sydney-roosters/" TargetMode="External"/><Relationship Id="rId147" Type="http://schemas.openxmlformats.org/officeDocument/2006/relationships/hyperlink" Target="http://www.theroar.com.au/rugby-league/nrl/parramatta-eels/" TargetMode="External"/><Relationship Id="rId168" Type="http://schemas.openxmlformats.org/officeDocument/2006/relationships/hyperlink" Target="http://www.theroar.com.au/rugby-league/nrl/canberra-raiders/" TargetMode="External"/><Relationship Id="rId312" Type="http://schemas.openxmlformats.org/officeDocument/2006/relationships/hyperlink" Target="http://www.theroar.com.au/rugby-league/nrl/canterbury-bulldogs/" TargetMode="External"/><Relationship Id="rId333" Type="http://schemas.openxmlformats.org/officeDocument/2006/relationships/hyperlink" Target="http://www.theroar.com.au/rugby-league/nrl/sydney-roosters/" TargetMode="External"/><Relationship Id="rId354" Type="http://schemas.openxmlformats.org/officeDocument/2006/relationships/hyperlink" Target="http://www.theroar.com.au/rugby-league/nrl/north-queensland-cowboys/" TargetMode="External"/><Relationship Id="rId51" Type="http://schemas.openxmlformats.org/officeDocument/2006/relationships/hyperlink" Target="http://www.theroar.com.au/rugby-league/nrl/brisbane-broncos/" TargetMode="External"/><Relationship Id="rId72" Type="http://schemas.openxmlformats.org/officeDocument/2006/relationships/hyperlink" Target="http://www.theroar.com.au/rugby-league/nrl/cronulla-sharks/" TargetMode="External"/><Relationship Id="rId93" Type="http://schemas.openxmlformats.org/officeDocument/2006/relationships/hyperlink" Target="http://www.theroar.com.au/rugby-league/nrl/newcastle-knights/" TargetMode="External"/><Relationship Id="rId189" Type="http://schemas.openxmlformats.org/officeDocument/2006/relationships/hyperlink" Target="http://www.theroar.com.au/rugby-league/nrl/north-queensland-cowboys/" TargetMode="External"/><Relationship Id="rId375" Type="http://schemas.openxmlformats.org/officeDocument/2006/relationships/hyperlink" Target="http://www.theroar.com.au/rugby-league/nrl/new-zealand-warriors/" TargetMode="External"/><Relationship Id="rId3" Type="http://schemas.openxmlformats.org/officeDocument/2006/relationships/hyperlink" Target="http://www.theroar.com.au/rugby-league/nrl/manly-sea-eagles/" TargetMode="External"/><Relationship Id="rId214" Type="http://schemas.openxmlformats.org/officeDocument/2006/relationships/hyperlink" Target="http://www.theroar.com.au/rugby-league/nrl/north-queensland-cowboys/" TargetMode="External"/><Relationship Id="rId235" Type="http://schemas.openxmlformats.org/officeDocument/2006/relationships/hyperlink" Target="http://www.theroar.com.au/rugby-league/nrl/north-queensland-cowboys/" TargetMode="External"/><Relationship Id="rId256" Type="http://schemas.openxmlformats.org/officeDocument/2006/relationships/hyperlink" Target="http://www.theroar.com.au/rugby-league/nrl/wests-tigers/" TargetMode="External"/><Relationship Id="rId277" Type="http://schemas.openxmlformats.org/officeDocument/2006/relationships/hyperlink" Target="http://www.theroar.com.au/rugby-league/nrl/canberra-raiders/" TargetMode="External"/><Relationship Id="rId298" Type="http://schemas.openxmlformats.org/officeDocument/2006/relationships/hyperlink" Target="http://www.theroar.com.au/rugby-league/nrl/melbourne-storm/" TargetMode="External"/><Relationship Id="rId116" Type="http://schemas.openxmlformats.org/officeDocument/2006/relationships/hyperlink" Target="http://www.theroar.com.au/rugby-league/nrl/gold-coast-titans/" TargetMode="External"/><Relationship Id="rId137" Type="http://schemas.openxmlformats.org/officeDocument/2006/relationships/hyperlink" Target="http://www.theroar.com.au/rugby-league/nrl/manly-sea-eagles/" TargetMode="External"/><Relationship Id="rId158" Type="http://schemas.openxmlformats.org/officeDocument/2006/relationships/hyperlink" Target="http://www.theroar.com.au/rugby-league/nrl/canterbury-bulldogs/" TargetMode="External"/><Relationship Id="rId302" Type="http://schemas.openxmlformats.org/officeDocument/2006/relationships/hyperlink" Target="http://www.theroar.com.au/rugby-league/nrl/canberra-raiders/" TargetMode="External"/><Relationship Id="rId323" Type="http://schemas.openxmlformats.org/officeDocument/2006/relationships/hyperlink" Target="http://www.theroar.com.au/rugby-league/nrl/canberra-raiders/" TargetMode="External"/><Relationship Id="rId344" Type="http://schemas.openxmlformats.org/officeDocument/2006/relationships/hyperlink" Target="http://www.theroar.com.au/rugby-league/nrl/gold-coast-titans/" TargetMode="External"/><Relationship Id="rId20" Type="http://schemas.openxmlformats.org/officeDocument/2006/relationships/hyperlink" Target="http://www.theroar.com.au/rugby-league/nrl/new-zealand-warriors/" TargetMode="External"/><Relationship Id="rId41" Type="http://schemas.openxmlformats.org/officeDocument/2006/relationships/hyperlink" Target="http://www.theroar.com.au/rugby-league/nrl/gold-coast-titans/" TargetMode="External"/><Relationship Id="rId62" Type="http://schemas.openxmlformats.org/officeDocument/2006/relationships/hyperlink" Target="http://www.theroar.com.au/rugby-league/nrl/parramatta-eels/" TargetMode="External"/><Relationship Id="rId83" Type="http://schemas.openxmlformats.org/officeDocument/2006/relationships/hyperlink" Target="http://www.theroar.com.au/rugby-league/nrl/south-sydney-rabbitohs/" TargetMode="External"/><Relationship Id="rId179" Type="http://schemas.openxmlformats.org/officeDocument/2006/relationships/hyperlink" Target="http://www.theroar.com.au/rugby-league/nrl/st-george-illawarra-dragons/" TargetMode="External"/><Relationship Id="rId365" Type="http://schemas.openxmlformats.org/officeDocument/2006/relationships/hyperlink" Target="http://www.theroar.com.au/rugby-league/nrl/newcastle-knights/" TargetMode="External"/><Relationship Id="rId190" Type="http://schemas.openxmlformats.org/officeDocument/2006/relationships/hyperlink" Target="http://www.theroar.com.au/rugby-league/nrl/newcastle-knights/" TargetMode="External"/><Relationship Id="rId204" Type="http://schemas.openxmlformats.org/officeDocument/2006/relationships/hyperlink" Target="http://www.theroar.com.au/rugby-league/nrl/new-zealand-warriors/" TargetMode="External"/><Relationship Id="rId225" Type="http://schemas.openxmlformats.org/officeDocument/2006/relationships/hyperlink" Target="http://www.theroar.com.au/rugby-league/nrl/newcastle-knights/" TargetMode="External"/><Relationship Id="rId246" Type="http://schemas.openxmlformats.org/officeDocument/2006/relationships/hyperlink" Target="http://www.theroar.com.au/rugby-league/nrl/parramatta-eels/" TargetMode="External"/><Relationship Id="rId267" Type="http://schemas.openxmlformats.org/officeDocument/2006/relationships/hyperlink" Target="http://www.theroar.com.au/rugby-league/nrl/newcastle-knights/" TargetMode="External"/><Relationship Id="rId288" Type="http://schemas.openxmlformats.org/officeDocument/2006/relationships/hyperlink" Target="http://www.theroar.com.au/rugby-league/nrl/manly-sea-eagles/" TargetMode="External"/><Relationship Id="rId106" Type="http://schemas.openxmlformats.org/officeDocument/2006/relationships/hyperlink" Target="http://www.theroar.com.au/rugby-league/nrl/newcastle-knights/" TargetMode="External"/><Relationship Id="rId127" Type="http://schemas.openxmlformats.org/officeDocument/2006/relationships/hyperlink" Target="http://www.theroar.com.au/rugby-league/nrl/melbourne-storm/" TargetMode="External"/><Relationship Id="rId313" Type="http://schemas.openxmlformats.org/officeDocument/2006/relationships/hyperlink" Target="http://www.theroar.com.au/rugby-league/nrl/parramatta-eels/" TargetMode="External"/><Relationship Id="rId10" Type="http://schemas.openxmlformats.org/officeDocument/2006/relationships/hyperlink" Target="http://www.theroar.com.au/rugby-league/nrl/cronulla-sharks/" TargetMode="External"/><Relationship Id="rId31" Type="http://schemas.openxmlformats.org/officeDocument/2006/relationships/hyperlink" Target="http://www.theroar.com.au/rugby-league/nrl/wests-tigers/" TargetMode="External"/><Relationship Id="rId52" Type="http://schemas.openxmlformats.org/officeDocument/2006/relationships/hyperlink" Target="http://www.theroar.com.au/rugby-league/nrl/north-queensland-cowboys/" TargetMode="External"/><Relationship Id="rId73" Type="http://schemas.openxmlformats.org/officeDocument/2006/relationships/hyperlink" Target="http://www.theroar.com.au/rugby-league/nrl/north-queensland-cowboys/" TargetMode="External"/><Relationship Id="rId94" Type="http://schemas.openxmlformats.org/officeDocument/2006/relationships/hyperlink" Target="http://www.theroar.com.au/rugby-league/nrl/wests-tigers/" TargetMode="External"/><Relationship Id="rId148" Type="http://schemas.openxmlformats.org/officeDocument/2006/relationships/hyperlink" Target="http://www.theroar.com.au/rugby-league/nrl/south-sydney-rabbitohs/" TargetMode="External"/><Relationship Id="rId169" Type="http://schemas.openxmlformats.org/officeDocument/2006/relationships/hyperlink" Target="http://www.theroar.com.au/rugby-league/nrl/cronulla-sharks/" TargetMode="External"/><Relationship Id="rId334" Type="http://schemas.openxmlformats.org/officeDocument/2006/relationships/hyperlink" Target="http://www.theroar.com.au/rugby-league/nrl/north-queensland-cowboys/" TargetMode="External"/><Relationship Id="rId355" Type="http://schemas.openxmlformats.org/officeDocument/2006/relationships/hyperlink" Target="http://www.theroar.com.au/rugby-league/nrl/cronulla-sharks/" TargetMode="External"/><Relationship Id="rId376" Type="http://schemas.openxmlformats.org/officeDocument/2006/relationships/hyperlink" Target="http://www.theroar.com.au/rugby-league/nrl/parramatta-eels/" TargetMode="External"/><Relationship Id="rId4" Type="http://schemas.openxmlformats.org/officeDocument/2006/relationships/hyperlink" Target="http://www.theroar.com.au/rugby-league/nrl/canterbury-bulldogs/" TargetMode="External"/><Relationship Id="rId180" Type="http://schemas.openxmlformats.org/officeDocument/2006/relationships/hyperlink" Target="http://www.theroar.com.au/rugby-league/nrl/north-queensland-cowboys/" TargetMode="External"/><Relationship Id="rId215" Type="http://schemas.openxmlformats.org/officeDocument/2006/relationships/hyperlink" Target="http://www.theroar.com.au/rugby-league/nrl/south-sydney-rabbitohs/" TargetMode="External"/><Relationship Id="rId236" Type="http://schemas.openxmlformats.org/officeDocument/2006/relationships/hyperlink" Target="http://www.theroar.com.au/rugby-league/nrl/manly-sea-eagles/" TargetMode="External"/><Relationship Id="rId257" Type="http://schemas.openxmlformats.org/officeDocument/2006/relationships/hyperlink" Target="http://www.theroar.com.au/rugby-league/nrl/penrith-panthers/" TargetMode="External"/><Relationship Id="rId278" Type="http://schemas.openxmlformats.org/officeDocument/2006/relationships/hyperlink" Target="http://www.theroar.com.au/rugby-league/nrl/new-zealand-warriors/" TargetMode="External"/><Relationship Id="rId303" Type="http://schemas.openxmlformats.org/officeDocument/2006/relationships/hyperlink" Target="http://www.theroar.com.au/rugby-league/nrl/sydney-roosters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opLeftCell="A40" zoomScale="85" zoomScaleNormal="85" workbookViewId="0">
      <selection activeCell="A2" sqref="A2:XFD2"/>
    </sheetView>
  </sheetViews>
  <sheetFormatPr defaultRowHeight="15"/>
  <cols>
    <col min="1" max="1" width="19.85546875" bestFit="1" customWidth="1"/>
    <col min="9" max="9" width="11.42578125" bestFit="1" customWidth="1"/>
  </cols>
  <sheetData>
    <row r="1" spans="1:17" s="5" customFormat="1" ht="15.75">
      <c r="A1" s="11" t="s">
        <v>416</v>
      </c>
      <c r="B1" s="11" t="s">
        <v>411</v>
      </c>
      <c r="C1" s="11" t="s">
        <v>417</v>
      </c>
      <c r="D1" s="11" t="s">
        <v>418</v>
      </c>
      <c r="E1" s="11" t="s">
        <v>419</v>
      </c>
      <c r="F1" s="12" t="s">
        <v>414</v>
      </c>
      <c r="G1" s="12" t="s">
        <v>1</v>
      </c>
      <c r="H1" s="13" t="s">
        <v>420</v>
      </c>
      <c r="I1" s="28" t="s">
        <v>444</v>
      </c>
      <c r="K1" s="38"/>
      <c r="L1" s="38"/>
      <c r="M1" s="38"/>
    </row>
    <row r="2" spans="1:17" s="5" customFormat="1" ht="15.75">
      <c r="A2" s="43" t="s">
        <v>538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75">
      <c r="A3" s="14" t="s">
        <v>245</v>
      </c>
      <c r="B3" s="10" t="s">
        <v>24</v>
      </c>
      <c r="C3" s="40" t="s">
        <v>398</v>
      </c>
      <c r="D3" s="40"/>
      <c r="E3" s="19">
        <v>22</v>
      </c>
      <c r="F3" s="16">
        <v>43.2273</v>
      </c>
      <c r="G3" s="17">
        <v>71</v>
      </c>
      <c r="H3" s="18">
        <v>0.60883521126760565</v>
      </c>
      <c r="I3" s="30">
        <v>273300</v>
      </c>
    </row>
    <row r="4" spans="1:17" ht="15.75">
      <c r="A4" s="14" t="s">
        <v>199</v>
      </c>
      <c r="B4" s="10" t="s">
        <v>22</v>
      </c>
      <c r="C4" s="39" t="s">
        <v>398</v>
      </c>
      <c r="D4" s="39"/>
      <c r="E4" s="19">
        <v>16</v>
      </c>
      <c r="F4" s="16">
        <v>24.75</v>
      </c>
      <c r="G4" s="17">
        <v>24.9375</v>
      </c>
      <c r="H4" s="18">
        <v>0.99248120300751874</v>
      </c>
      <c r="I4" s="29">
        <v>156500</v>
      </c>
    </row>
    <row r="5" spans="1:17" ht="15.75">
      <c r="A5" s="14" t="s">
        <v>357</v>
      </c>
      <c r="B5" s="10" t="s">
        <v>28</v>
      </c>
      <c r="C5" s="39" t="s">
        <v>8</v>
      </c>
      <c r="D5" s="39" t="s">
        <v>398</v>
      </c>
      <c r="E5" s="19">
        <v>0</v>
      </c>
      <c r="F5" s="16">
        <v>0</v>
      </c>
      <c r="G5" s="17">
        <v>0</v>
      </c>
      <c r="H5" s="18">
        <v>0</v>
      </c>
      <c r="I5" s="29">
        <v>113800</v>
      </c>
    </row>
    <row r="6" spans="1:17" ht="15.75">
      <c r="A6" s="14" t="s">
        <v>450</v>
      </c>
      <c r="B6" s="10" t="s">
        <v>55</v>
      </c>
      <c r="C6" s="40" t="s">
        <v>398</v>
      </c>
      <c r="D6" s="40"/>
      <c r="E6" s="19"/>
      <c r="F6" s="16"/>
      <c r="G6" s="17"/>
      <c r="H6" s="18"/>
      <c r="I6" s="30">
        <v>113800</v>
      </c>
    </row>
    <row r="7" spans="1:17" ht="15.75">
      <c r="A7" s="14" t="s">
        <v>427</v>
      </c>
      <c r="B7" s="10" t="s">
        <v>55</v>
      </c>
      <c r="C7" s="40" t="s">
        <v>398</v>
      </c>
      <c r="D7" s="40" t="s">
        <v>537</v>
      </c>
      <c r="E7" s="19">
        <v>0</v>
      </c>
      <c r="F7" s="16">
        <v>0</v>
      </c>
      <c r="G7" s="17">
        <v>0</v>
      </c>
      <c r="H7" s="18">
        <v>0</v>
      </c>
      <c r="I7" s="30">
        <v>173400</v>
      </c>
    </row>
    <row r="8" spans="1:17" ht="15.75">
      <c r="A8" s="14" t="s">
        <v>432</v>
      </c>
      <c r="B8" s="10" t="s">
        <v>413</v>
      </c>
      <c r="C8" s="40" t="s">
        <v>8</v>
      </c>
      <c r="D8" s="40" t="s">
        <v>398</v>
      </c>
      <c r="E8" s="19">
        <v>3</v>
      </c>
      <c r="F8" s="16">
        <v>26</v>
      </c>
      <c r="G8" s="17">
        <v>30</v>
      </c>
      <c r="H8" s="18">
        <v>0.8666666666666667</v>
      </c>
      <c r="I8" s="30">
        <v>164400</v>
      </c>
    </row>
    <row r="9" spans="1:17" ht="15.75">
      <c r="A9" s="14" t="s">
        <v>318</v>
      </c>
      <c r="B9" s="10" t="s">
        <v>24</v>
      </c>
      <c r="C9" s="40" t="s">
        <v>398</v>
      </c>
      <c r="D9" s="40"/>
      <c r="E9" s="19">
        <v>11</v>
      </c>
      <c r="F9" s="16">
        <v>22.090900000000001</v>
      </c>
      <c r="G9" s="17">
        <v>27.272727272727273</v>
      </c>
      <c r="H9" s="18">
        <v>0.80999966666666667</v>
      </c>
      <c r="I9" s="30">
        <v>139700</v>
      </c>
    </row>
    <row r="10" spans="1:17" ht="31.5">
      <c r="A10" s="14" t="s">
        <v>455</v>
      </c>
      <c r="B10" s="10" t="s">
        <v>53</v>
      </c>
      <c r="C10" s="39" t="s">
        <v>398</v>
      </c>
      <c r="D10" s="39"/>
      <c r="E10" s="19"/>
      <c r="F10" s="16"/>
      <c r="G10" s="17"/>
      <c r="H10" s="18"/>
      <c r="I10" s="29">
        <v>113800</v>
      </c>
    </row>
    <row r="11" spans="1:17" ht="15.75">
      <c r="A11" s="14" t="s">
        <v>158</v>
      </c>
      <c r="B11" s="10" t="s">
        <v>22</v>
      </c>
      <c r="C11" s="39" t="s">
        <v>398</v>
      </c>
      <c r="D11" s="39"/>
      <c r="E11" s="19">
        <v>17</v>
      </c>
      <c r="F11" s="16">
        <v>38.882399999999997</v>
      </c>
      <c r="G11" s="17">
        <v>50.470588235294116</v>
      </c>
      <c r="H11" s="18">
        <v>0.77039720279720281</v>
      </c>
      <c r="I11" s="29">
        <v>245900</v>
      </c>
    </row>
    <row r="12" spans="1:17" ht="15.75">
      <c r="A12" s="14" t="s">
        <v>32</v>
      </c>
      <c r="B12" s="10" t="s">
        <v>413</v>
      </c>
      <c r="C12" s="40" t="s">
        <v>398</v>
      </c>
      <c r="D12" s="40"/>
      <c r="E12" s="19">
        <v>3</v>
      </c>
      <c r="F12" s="16">
        <v>84.666700000000006</v>
      </c>
      <c r="G12" s="17">
        <v>80</v>
      </c>
      <c r="H12" s="18">
        <v>1.0583337500000001</v>
      </c>
      <c r="I12" s="30">
        <v>321200</v>
      </c>
    </row>
    <row r="13" spans="1:17" ht="15.75">
      <c r="A13" s="14" t="s">
        <v>110</v>
      </c>
      <c r="B13" s="10" t="s">
        <v>82</v>
      </c>
      <c r="C13" s="40" t="s">
        <v>398</v>
      </c>
      <c r="D13" s="40"/>
      <c r="E13" s="19">
        <v>17</v>
      </c>
      <c r="F13" s="16">
        <v>29.529399999999999</v>
      </c>
      <c r="G13" s="17">
        <v>46.294117647058826</v>
      </c>
      <c r="H13" s="18">
        <v>0.63786505717916131</v>
      </c>
      <c r="I13" s="30">
        <v>186700</v>
      </c>
    </row>
    <row r="14" spans="1:17" ht="15.75">
      <c r="A14" s="14" t="s">
        <v>111</v>
      </c>
      <c r="B14" s="10" t="s">
        <v>104</v>
      </c>
      <c r="C14" s="40" t="s">
        <v>37</v>
      </c>
      <c r="D14" s="40" t="s">
        <v>398</v>
      </c>
      <c r="E14" s="19">
        <v>0</v>
      </c>
      <c r="F14" s="16">
        <v>0</v>
      </c>
      <c r="G14" s="17">
        <v>0</v>
      </c>
      <c r="H14" s="18">
        <v>0</v>
      </c>
      <c r="I14" s="30">
        <v>113800</v>
      </c>
    </row>
    <row r="15" spans="1:17" ht="15.75">
      <c r="A15" s="14" t="s">
        <v>271</v>
      </c>
      <c r="B15" s="10" t="s">
        <v>55</v>
      </c>
      <c r="C15" s="40" t="s">
        <v>398</v>
      </c>
      <c r="D15" s="40"/>
      <c r="E15" s="19">
        <v>23</v>
      </c>
      <c r="F15" s="16">
        <v>51.304299999999998</v>
      </c>
      <c r="G15" s="17">
        <v>78.913043478260875</v>
      </c>
      <c r="H15" s="18">
        <v>0.65013713498622583</v>
      </c>
      <c r="I15" s="30">
        <v>324400</v>
      </c>
    </row>
    <row r="16" spans="1:17" ht="15.75">
      <c r="A16" s="14" t="s">
        <v>319</v>
      </c>
      <c r="B16" s="10" t="s">
        <v>24</v>
      </c>
      <c r="C16" s="40" t="s">
        <v>398</v>
      </c>
      <c r="D16" s="40"/>
      <c r="E16" s="19">
        <v>17</v>
      </c>
      <c r="F16" s="16">
        <v>57.529400000000003</v>
      </c>
      <c r="G16" s="17">
        <v>72.117647058823536</v>
      </c>
      <c r="H16" s="18">
        <v>0.79771598694942902</v>
      </c>
      <c r="I16" s="30">
        <v>363800</v>
      </c>
    </row>
    <row r="17" spans="1:9" ht="15.75">
      <c r="A17" s="14" t="s">
        <v>466</v>
      </c>
      <c r="B17" s="10" t="s">
        <v>28</v>
      </c>
      <c r="C17" s="39" t="s">
        <v>398</v>
      </c>
      <c r="D17" s="39" t="s">
        <v>8</v>
      </c>
      <c r="E17" s="19"/>
      <c r="F17" s="16"/>
      <c r="G17" s="17"/>
      <c r="H17" s="18"/>
      <c r="I17" s="29">
        <v>113800</v>
      </c>
    </row>
    <row r="18" spans="1:9" ht="15.75">
      <c r="A18" s="14" t="s">
        <v>229</v>
      </c>
      <c r="B18" s="10" t="s">
        <v>107</v>
      </c>
      <c r="C18" s="40" t="s">
        <v>398</v>
      </c>
      <c r="D18" s="40"/>
      <c r="E18" s="19">
        <v>19</v>
      </c>
      <c r="F18" s="16">
        <v>58.842100000000002</v>
      </c>
      <c r="G18" s="17">
        <v>68.89473684210526</v>
      </c>
      <c r="H18" s="18">
        <v>0.85408701298701306</v>
      </c>
      <c r="I18" s="30">
        <v>372100</v>
      </c>
    </row>
    <row r="19" spans="1:9" ht="15.75">
      <c r="A19" s="14" t="s">
        <v>358</v>
      </c>
      <c r="B19" s="10" t="s">
        <v>106</v>
      </c>
      <c r="C19" s="39" t="s">
        <v>398</v>
      </c>
      <c r="D19" s="39"/>
      <c r="E19" s="19">
        <v>24</v>
      </c>
      <c r="F19" s="16">
        <v>42.125</v>
      </c>
      <c r="G19" s="17">
        <v>50.833333333333336</v>
      </c>
      <c r="H19" s="18">
        <v>0.82868852459016384</v>
      </c>
      <c r="I19" s="29">
        <v>266400</v>
      </c>
    </row>
    <row r="20" spans="1:9" ht="15.75">
      <c r="A20" s="14" t="s">
        <v>93</v>
      </c>
      <c r="B20" s="10" t="s">
        <v>31</v>
      </c>
      <c r="C20" s="39" t="s">
        <v>398</v>
      </c>
      <c r="D20" s="39"/>
      <c r="E20" s="19">
        <v>7</v>
      </c>
      <c r="F20" s="16">
        <v>21.285699999999999</v>
      </c>
      <c r="G20" s="17">
        <v>23.428571428571427</v>
      </c>
      <c r="H20" s="18">
        <v>0.90853597560975607</v>
      </c>
      <c r="I20" s="29">
        <v>134600</v>
      </c>
    </row>
    <row r="21" spans="1:9" ht="31.5">
      <c r="A21" s="14" t="s">
        <v>59</v>
      </c>
      <c r="B21" s="10" t="s">
        <v>53</v>
      </c>
      <c r="C21" s="39" t="s">
        <v>398</v>
      </c>
      <c r="D21" s="39"/>
      <c r="E21" s="19">
        <v>24</v>
      </c>
      <c r="F21" s="16">
        <v>54.208300000000001</v>
      </c>
      <c r="G21" s="17">
        <v>52.333333333333336</v>
      </c>
      <c r="H21" s="18">
        <v>1.0358273885350318</v>
      </c>
      <c r="I21" s="29">
        <v>342800</v>
      </c>
    </row>
    <row r="22" spans="1:9" ht="15.75">
      <c r="A22" s="14" t="s">
        <v>296</v>
      </c>
      <c r="B22" s="10" t="s">
        <v>23</v>
      </c>
      <c r="C22" s="41" t="s">
        <v>398</v>
      </c>
      <c r="D22" s="41" t="s">
        <v>8</v>
      </c>
      <c r="E22" s="19">
        <v>0</v>
      </c>
      <c r="F22" s="16">
        <v>0</v>
      </c>
      <c r="G22" s="17">
        <v>0</v>
      </c>
      <c r="H22" s="18">
        <v>0</v>
      </c>
      <c r="I22" s="31">
        <v>122600</v>
      </c>
    </row>
    <row r="23" spans="1:9" ht="15.75">
      <c r="A23" s="14" t="s">
        <v>320</v>
      </c>
      <c r="B23" s="10" t="s">
        <v>24</v>
      </c>
      <c r="C23" s="40" t="s">
        <v>8</v>
      </c>
      <c r="D23" s="40" t="s">
        <v>398</v>
      </c>
      <c r="E23" s="19">
        <v>22</v>
      </c>
      <c r="F23" s="16">
        <v>31.818200000000001</v>
      </c>
      <c r="G23" s="17">
        <v>48.18181818181818</v>
      </c>
      <c r="H23" s="18">
        <v>0.66037773584905668</v>
      </c>
      <c r="I23" s="30">
        <v>201200</v>
      </c>
    </row>
    <row r="24" spans="1:9" ht="15.75">
      <c r="A24" s="14" t="s">
        <v>361</v>
      </c>
      <c r="B24" s="10" t="s">
        <v>58</v>
      </c>
      <c r="C24" s="40" t="s">
        <v>398</v>
      </c>
      <c r="D24" s="40"/>
      <c r="E24" s="19">
        <v>8</v>
      </c>
      <c r="F24" s="16">
        <v>20.875</v>
      </c>
      <c r="G24" s="17">
        <v>21.875</v>
      </c>
      <c r="H24" s="18">
        <v>0.95428571428571429</v>
      </c>
      <c r="I24" s="30">
        <v>133300</v>
      </c>
    </row>
    <row r="25" spans="1:9" ht="15.75">
      <c r="A25" s="14" t="s">
        <v>479</v>
      </c>
      <c r="B25" s="10" t="s">
        <v>107</v>
      </c>
      <c r="C25" s="40" t="s">
        <v>398</v>
      </c>
      <c r="D25" s="40"/>
      <c r="E25" s="19"/>
      <c r="F25" s="16"/>
      <c r="G25" s="17"/>
      <c r="H25" s="18"/>
      <c r="I25" s="30">
        <v>175500</v>
      </c>
    </row>
    <row r="26" spans="1:9" ht="15.75">
      <c r="A26" s="14" t="s">
        <v>252</v>
      </c>
      <c r="B26" s="10" t="s">
        <v>412</v>
      </c>
      <c r="C26" s="39" t="s">
        <v>398</v>
      </c>
      <c r="D26" s="39"/>
      <c r="E26" s="19">
        <v>7</v>
      </c>
      <c r="F26" s="16">
        <v>29.571400000000001</v>
      </c>
      <c r="G26" s="17">
        <v>42.714285714285715</v>
      </c>
      <c r="H26" s="18">
        <v>0.69230702341137118</v>
      </c>
      <c r="I26" s="29">
        <v>187000</v>
      </c>
    </row>
    <row r="27" spans="1:9" ht="15.75">
      <c r="A27" s="14" t="s">
        <v>220</v>
      </c>
      <c r="B27" s="10" t="s">
        <v>22</v>
      </c>
      <c r="C27" s="39" t="s">
        <v>398</v>
      </c>
      <c r="D27" s="39"/>
      <c r="E27" s="19">
        <v>24</v>
      </c>
      <c r="F27" s="16">
        <v>53.875</v>
      </c>
      <c r="G27" s="17">
        <v>60.291666666666664</v>
      </c>
      <c r="H27" s="18">
        <v>0.89357290946786461</v>
      </c>
      <c r="I27" s="29">
        <v>340700</v>
      </c>
    </row>
    <row r="28" spans="1:9" ht="15.75">
      <c r="A28" s="14" t="s">
        <v>484</v>
      </c>
      <c r="B28" s="10" t="s">
        <v>104</v>
      </c>
      <c r="C28" s="40" t="s">
        <v>398</v>
      </c>
      <c r="D28" s="40" t="s">
        <v>8</v>
      </c>
      <c r="E28" s="19"/>
      <c r="F28" s="16"/>
      <c r="G28" s="17"/>
      <c r="H28" s="18"/>
      <c r="I28" s="30">
        <v>113800</v>
      </c>
    </row>
    <row r="29" spans="1:9" ht="15.75">
      <c r="A29" s="14" t="s">
        <v>485</v>
      </c>
      <c r="B29" s="10" t="s">
        <v>106</v>
      </c>
      <c r="C29" s="40" t="s">
        <v>398</v>
      </c>
      <c r="D29" s="40" t="s">
        <v>37</v>
      </c>
      <c r="E29" s="19"/>
      <c r="F29" s="16"/>
      <c r="G29" s="17"/>
      <c r="H29" s="18"/>
      <c r="I29" s="29">
        <v>113800</v>
      </c>
    </row>
    <row r="30" spans="1:9" ht="15.75">
      <c r="A30" s="14" t="s">
        <v>68</v>
      </c>
      <c r="B30" s="10" t="s">
        <v>82</v>
      </c>
      <c r="C30" s="40" t="s">
        <v>398</v>
      </c>
      <c r="D30" s="40"/>
      <c r="E30" s="19">
        <v>2</v>
      </c>
      <c r="F30" s="16">
        <v>15</v>
      </c>
      <c r="G30" s="17">
        <v>19.5</v>
      </c>
      <c r="H30" s="18">
        <v>0.76923076923076927</v>
      </c>
      <c r="I30" s="30">
        <v>133300</v>
      </c>
    </row>
    <row r="31" spans="1:9" ht="15.75">
      <c r="A31" s="14" t="s">
        <v>178</v>
      </c>
      <c r="B31" s="10" t="s">
        <v>412</v>
      </c>
      <c r="C31" s="39" t="s">
        <v>398</v>
      </c>
      <c r="D31" s="39" t="s">
        <v>537</v>
      </c>
      <c r="E31" s="19">
        <v>16</v>
      </c>
      <c r="F31" s="16">
        <v>49.5625</v>
      </c>
      <c r="G31" s="17">
        <v>70.1875</v>
      </c>
      <c r="H31" s="18">
        <v>0.7061442564559216</v>
      </c>
      <c r="I31" s="29">
        <v>313400</v>
      </c>
    </row>
    <row r="32" spans="1:9" ht="31.5">
      <c r="A32" s="14" t="s">
        <v>69</v>
      </c>
      <c r="B32" s="10" t="s">
        <v>53</v>
      </c>
      <c r="C32" s="39" t="s">
        <v>398</v>
      </c>
      <c r="D32" s="39" t="s">
        <v>8</v>
      </c>
      <c r="E32" s="19">
        <v>20</v>
      </c>
      <c r="F32" s="16">
        <v>26.3</v>
      </c>
      <c r="G32" s="17">
        <v>41.05</v>
      </c>
      <c r="H32" s="18">
        <v>0.64068209500609019</v>
      </c>
      <c r="I32" s="29">
        <v>166300</v>
      </c>
    </row>
    <row r="33" spans="1:9" ht="15.75">
      <c r="A33" s="14" t="s">
        <v>491</v>
      </c>
      <c r="B33" s="10" t="s">
        <v>106</v>
      </c>
      <c r="C33" s="39" t="s">
        <v>37</v>
      </c>
      <c r="D33" s="39" t="s">
        <v>398</v>
      </c>
      <c r="E33" s="19"/>
      <c r="F33" s="16"/>
      <c r="G33" s="17"/>
      <c r="H33" s="18"/>
      <c r="I33" s="29">
        <v>113800</v>
      </c>
    </row>
    <row r="34" spans="1:9" ht="15.75">
      <c r="A34" s="14" t="s">
        <v>367</v>
      </c>
      <c r="B34" s="10" t="s">
        <v>105</v>
      </c>
      <c r="C34" s="40" t="s">
        <v>537</v>
      </c>
      <c r="D34" s="40" t="s">
        <v>398</v>
      </c>
      <c r="E34" s="19">
        <v>10</v>
      </c>
      <c r="F34" s="16">
        <v>37.6</v>
      </c>
      <c r="G34" s="17">
        <v>54.5</v>
      </c>
      <c r="H34" s="18">
        <v>0.68990825688073398</v>
      </c>
      <c r="I34" s="30">
        <v>237800</v>
      </c>
    </row>
    <row r="35" spans="1:9" ht="15.75">
      <c r="A35" s="14" t="s">
        <v>425</v>
      </c>
      <c r="B35" s="10" t="s">
        <v>28</v>
      </c>
      <c r="C35" s="39" t="s">
        <v>398</v>
      </c>
      <c r="D35" s="39"/>
      <c r="E35" s="19">
        <v>7</v>
      </c>
      <c r="F35" s="16">
        <v>29.142900000000001</v>
      </c>
      <c r="G35" s="17">
        <v>31.428571428571427</v>
      </c>
      <c r="H35" s="18">
        <v>0.92727409090909096</v>
      </c>
      <c r="I35" s="29">
        <v>184300</v>
      </c>
    </row>
    <row r="36" spans="1:9" ht="15.75">
      <c r="A36" s="14" t="s">
        <v>54</v>
      </c>
      <c r="B36" s="10" t="s">
        <v>31</v>
      </c>
      <c r="C36" s="39" t="s">
        <v>398</v>
      </c>
      <c r="D36" s="39"/>
      <c r="E36" s="19">
        <v>21</v>
      </c>
      <c r="F36" s="16">
        <v>52.476199999999999</v>
      </c>
      <c r="G36" s="17">
        <v>73.19047619047619</v>
      </c>
      <c r="H36" s="18">
        <v>0.71698126219908909</v>
      </c>
      <c r="I36" s="29">
        <v>331800</v>
      </c>
    </row>
    <row r="37" spans="1:9" ht="15.75">
      <c r="A37" s="14" t="s">
        <v>190</v>
      </c>
      <c r="B37" s="10" t="s">
        <v>105</v>
      </c>
      <c r="C37" s="40" t="s">
        <v>398</v>
      </c>
      <c r="D37" s="40"/>
      <c r="E37" s="19">
        <v>20</v>
      </c>
      <c r="F37" s="16">
        <v>58.6</v>
      </c>
      <c r="G37" s="17">
        <v>74.150000000000006</v>
      </c>
      <c r="H37" s="18">
        <v>0.79028995279838166</v>
      </c>
      <c r="I37" s="30">
        <v>370500</v>
      </c>
    </row>
    <row r="38" spans="1:9" ht="15.75">
      <c r="A38" s="14" t="s">
        <v>499</v>
      </c>
      <c r="B38" s="10" t="s">
        <v>58</v>
      </c>
      <c r="C38" s="40" t="s">
        <v>37</v>
      </c>
      <c r="D38" s="40" t="s">
        <v>398</v>
      </c>
      <c r="E38" s="19"/>
      <c r="F38" s="16"/>
      <c r="G38" s="17"/>
      <c r="H38" s="18"/>
      <c r="I38" s="30">
        <v>133300</v>
      </c>
    </row>
    <row r="39" spans="1:9" ht="15.75">
      <c r="A39" s="14" t="s">
        <v>13</v>
      </c>
      <c r="B39" s="10" t="s">
        <v>4</v>
      </c>
      <c r="C39" s="39" t="s">
        <v>398</v>
      </c>
      <c r="D39" s="39"/>
      <c r="E39" s="19">
        <v>24</v>
      </c>
      <c r="F39" s="16">
        <v>59.125</v>
      </c>
      <c r="G39" s="17">
        <v>70.166666666666671</v>
      </c>
      <c r="H39" s="18">
        <v>0.84263657957244653</v>
      </c>
      <c r="I39" s="29">
        <v>373900</v>
      </c>
    </row>
    <row r="40" spans="1:9" ht="15.75">
      <c r="A40" s="14" t="s">
        <v>211</v>
      </c>
      <c r="B40" s="10" t="s">
        <v>55</v>
      </c>
      <c r="C40" s="40" t="s">
        <v>398</v>
      </c>
      <c r="D40" s="40"/>
      <c r="E40" s="19">
        <v>7</v>
      </c>
      <c r="F40" s="16">
        <v>22.857099999999999</v>
      </c>
      <c r="G40" s="17">
        <v>35.428571428571431</v>
      </c>
      <c r="H40" s="18">
        <v>0.64516008064516128</v>
      </c>
      <c r="I40" s="30">
        <v>144500</v>
      </c>
    </row>
    <row r="41" spans="1:9" ht="15.75">
      <c r="A41" s="14" t="s">
        <v>191</v>
      </c>
      <c r="B41" s="10" t="s">
        <v>413</v>
      </c>
      <c r="C41" s="40" t="s">
        <v>398</v>
      </c>
      <c r="D41" s="40"/>
      <c r="E41" s="19">
        <v>12</v>
      </c>
      <c r="F41" s="16">
        <v>36.083300000000001</v>
      </c>
      <c r="G41" s="17">
        <v>36.833333333333336</v>
      </c>
      <c r="H41" s="18">
        <v>0.97963710407239812</v>
      </c>
      <c r="I41" s="30">
        <v>228200</v>
      </c>
    </row>
    <row r="42" spans="1:9" ht="15.75">
      <c r="A42" s="14" t="s">
        <v>347</v>
      </c>
      <c r="B42" s="10" t="s">
        <v>106</v>
      </c>
      <c r="C42" s="39" t="s">
        <v>398</v>
      </c>
      <c r="D42" s="39" t="s">
        <v>37</v>
      </c>
      <c r="E42" s="19">
        <v>17</v>
      </c>
      <c r="F42" s="16">
        <v>46.588200000000001</v>
      </c>
      <c r="G42" s="17">
        <v>66.17647058823529</v>
      </c>
      <c r="H42" s="18">
        <v>0.70399946666666668</v>
      </c>
      <c r="I42" s="29">
        <v>294600</v>
      </c>
    </row>
    <row r="43" spans="1:9" ht="15.75">
      <c r="A43" s="14" t="s">
        <v>336</v>
      </c>
      <c r="B43" s="10" t="s">
        <v>106</v>
      </c>
      <c r="C43" s="39" t="s">
        <v>398</v>
      </c>
      <c r="D43" s="39"/>
      <c r="E43" s="19">
        <v>16</v>
      </c>
      <c r="F43" s="16">
        <v>34.625</v>
      </c>
      <c r="G43" s="17">
        <v>49.25</v>
      </c>
      <c r="H43" s="18">
        <v>0.70304568527918787</v>
      </c>
      <c r="I43" s="29">
        <v>218900</v>
      </c>
    </row>
    <row r="44" spans="1:9" ht="15.75">
      <c r="A44" s="14" t="s">
        <v>131</v>
      </c>
      <c r="B44" s="10" t="s">
        <v>82</v>
      </c>
      <c r="C44" s="40" t="s">
        <v>8</v>
      </c>
      <c r="D44" s="40" t="s">
        <v>398</v>
      </c>
      <c r="E44" s="19">
        <v>1</v>
      </c>
      <c r="F44" s="16">
        <v>63</v>
      </c>
      <c r="G44" s="17">
        <v>80</v>
      </c>
      <c r="H44" s="18">
        <v>0.78749999999999998</v>
      </c>
      <c r="I44" s="30">
        <v>219100</v>
      </c>
    </row>
    <row r="45" spans="1:9" ht="15.75">
      <c r="A45" s="14" t="s">
        <v>506</v>
      </c>
      <c r="B45" s="10" t="s">
        <v>107</v>
      </c>
      <c r="C45" s="40" t="s">
        <v>37</v>
      </c>
      <c r="D45" s="40" t="s">
        <v>398</v>
      </c>
      <c r="E45" s="19"/>
      <c r="F45" s="16"/>
      <c r="G45" s="17"/>
      <c r="H45" s="18"/>
      <c r="I45" s="30">
        <v>113800</v>
      </c>
    </row>
    <row r="46" spans="1:9" ht="15.75">
      <c r="A46" s="14" t="s">
        <v>26</v>
      </c>
      <c r="B46" s="10" t="s">
        <v>4</v>
      </c>
      <c r="C46" s="39" t="s">
        <v>398</v>
      </c>
      <c r="D46" s="39" t="s">
        <v>537</v>
      </c>
      <c r="E46" s="19">
        <v>17</v>
      </c>
      <c r="F46" s="16">
        <v>20.470600000000001</v>
      </c>
      <c r="G46" s="17">
        <v>22.764705882352942</v>
      </c>
      <c r="H46" s="18">
        <v>0.89922532299741609</v>
      </c>
      <c r="I46" s="29">
        <v>133300</v>
      </c>
    </row>
    <row r="47" spans="1:9" ht="15.75">
      <c r="A47" s="14" t="s">
        <v>439</v>
      </c>
      <c r="B47" s="10" t="s">
        <v>412</v>
      </c>
      <c r="C47" s="39" t="s">
        <v>398</v>
      </c>
      <c r="D47" s="39"/>
      <c r="E47" s="19">
        <v>6</v>
      </c>
      <c r="F47" s="16">
        <v>21.666699999999999</v>
      </c>
      <c r="G47" s="17">
        <v>24.5</v>
      </c>
      <c r="H47" s="18">
        <v>0.88435510204081624</v>
      </c>
      <c r="I47" s="29">
        <v>137000</v>
      </c>
    </row>
    <row r="48" spans="1:9" ht="15.75">
      <c r="A48" s="14" t="s">
        <v>126</v>
      </c>
      <c r="B48" s="10" t="s">
        <v>82</v>
      </c>
      <c r="C48" s="40" t="s">
        <v>398</v>
      </c>
      <c r="D48" s="40" t="s">
        <v>8</v>
      </c>
      <c r="E48" s="19">
        <v>19</v>
      </c>
      <c r="F48" s="16">
        <v>58.1053</v>
      </c>
      <c r="G48" s="17">
        <v>75.421052631578945</v>
      </c>
      <c r="H48" s="18">
        <v>0.77041221214235867</v>
      </c>
      <c r="I48" s="30">
        <v>367400</v>
      </c>
    </row>
    <row r="49" spans="1:9" ht="15.75">
      <c r="A49" s="14" t="s">
        <v>127</v>
      </c>
      <c r="B49" s="10" t="s">
        <v>82</v>
      </c>
      <c r="C49" s="40" t="s">
        <v>398</v>
      </c>
      <c r="D49" s="40"/>
      <c r="E49" s="19">
        <v>1</v>
      </c>
      <c r="F49" s="16">
        <v>37</v>
      </c>
      <c r="G49" s="17">
        <v>65</v>
      </c>
      <c r="H49" s="18">
        <v>0.56923076923076921</v>
      </c>
      <c r="I49" s="30">
        <v>163800</v>
      </c>
    </row>
    <row r="50" spans="1:9" ht="15.75">
      <c r="A50" s="14" t="s">
        <v>147</v>
      </c>
      <c r="B50" s="10" t="s">
        <v>28</v>
      </c>
      <c r="C50" s="39" t="s">
        <v>398</v>
      </c>
      <c r="D50" s="39" t="s">
        <v>37</v>
      </c>
      <c r="E50" s="19">
        <v>20</v>
      </c>
      <c r="F50" s="16">
        <v>34.6</v>
      </c>
      <c r="G50" s="17">
        <v>43.05</v>
      </c>
      <c r="H50" s="18">
        <v>0.80371660859465743</v>
      </c>
      <c r="I50" s="29">
        <v>218800</v>
      </c>
    </row>
    <row r="51" spans="1:9" ht="15.75">
      <c r="A51" s="14" t="s">
        <v>99</v>
      </c>
      <c r="B51" s="10" t="s">
        <v>58</v>
      </c>
      <c r="C51" s="40" t="s">
        <v>398</v>
      </c>
      <c r="D51" s="40"/>
      <c r="E51" s="19">
        <v>23</v>
      </c>
      <c r="F51" s="16">
        <v>55.173900000000003</v>
      </c>
      <c r="G51" s="17">
        <v>57.086956521739133</v>
      </c>
      <c r="H51" s="18">
        <v>0.96648872810357966</v>
      </c>
      <c r="I51" s="30">
        <v>348900</v>
      </c>
    </row>
    <row r="52" spans="1:9" ht="15.75">
      <c r="A52" s="14" t="s">
        <v>170</v>
      </c>
      <c r="B52" s="10" t="s">
        <v>104</v>
      </c>
      <c r="C52" s="40" t="s">
        <v>398</v>
      </c>
      <c r="D52" s="40"/>
      <c r="E52" s="19">
        <v>18</v>
      </c>
      <c r="F52" s="16">
        <v>63.666699999999999</v>
      </c>
      <c r="G52" s="17">
        <v>69.611111111111114</v>
      </c>
      <c r="H52" s="18">
        <v>0.91460542697525937</v>
      </c>
      <c r="I52" s="30">
        <v>402600</v>
      </c>
    </row>
    <row r="53" spans="1:9" ht="15.75">
      <c r="A53" s="14" t="s">
        <v>337</v>
      </c>
      <c r="B53" s="10" t="s">
        <v>106</v>
      </c>
      <c r="C53" s="39" t="s">
        <v>8</v>
      </c>
      <c r="D53" s="39" t="s">
        <v>398</v>
      </c>
      <c r="E53" s="19">
        <v>6</v>
      </c>
      <c r="F53" s="16">
        <v>37.333300000000001</v>
      </c>
      <c r="G53" s="17">
        <v>41.5</v>
      </c>
      <c r="H53" s="18">
        <v>0.89959759036144582</v>
      </c>
      <c r="I53" s="29">
        <v>212500</v>
      </c>
    </row>
    <row r="54" spans="1:9" ht="15.75">
      <c r="A54" s="14" t="s">
        <v>309</v>
      </c>
      <c r="B54" s="10" t="s">
        <v>23</v>
      </c>
      <c r="C54" s="41" t="s">
        <v>398</v>
      </c>
      <c r="D54" s="41"/>
      <c r="E54" s="19">
        <v>23</v>
      </c>
      <c r="F54" s="16">
        <v>68.565200000000004</v>
      </c>
      <c r="G54" s="17">
        <v>79.739130434782609</v>
      </c>
      <c r="H54" s="18">
        <v>0.85986892039258456</v>
      </c>
      <c r="I54" s="31">
        <v>433500</v>
      </c>
    </row>
    <row r="55" spans="1:9" ht="15.75">
      <c r="A55" s="14" t="s">
        <v>354</v>
      </c>
      <c r="B55" s="10" t="s">
        <v>106</v>
      </c>
      <c r="C55" s="39" t="s">
        <v>398</v>
      </c>
      <c r="D55" s="39"/>
      <c r="E55" s="19">
        <v>3</v>
      </c>
      <c r="F55" s="16">
        <v>21</v>
      </c>
      <c r="G55" s="17">
        <v>28.666666666666668</v>
      </c>
      <c r="H55" s="18">
        <v>0.73255813953488369</v>
      </c>
      <c r="I55" s="29">
        <v>133300</v>
      </c>
    </row>
    <row r="56" spans="1:9" ht="31.5">
      <c r="A56" s="14" t="s">
        <v>78</v>
      </c>
      <c r="B56" s="10" t="s">
        <v>53</v>
      </c>
      <c r="C56" s="39" t="s">
        <v>398</v>
      </c>
      <c r="D56" s="39" t="s">
        <v>37</v>
      </c>
      <c r="E56" s="19">
        <v>8</v>
      </c>
      <c r="F56" s="16">
        <v>32.75</v>
      </c>
      <c r="G56" s="17">
        <v>56.625</v>
      </c>
      <c r="H56" s="18">
        <v>0.57836644591611475</v>
      </c>
      <c r="I56" s="29">
        <v>207100</v>
      </c>
    </row>
    <row r="57" spans="1:9" ht="15.75">
      <c r="A57" s="14" t="s">
        <v>29</v>
      </c>
      <c r="B57" s="10" t="s">
        <v>4</v>
      </c>
      <c r="C57" s="39" t="s">
        <v>398</v>
      </c>
      <c r="D57" s="39"/>
      <c r="E57" s="19">
        <v>0</v>
      </c>
      <c r="F57" s="16">
        <v>0</v>
      </c>
      <c r="G57" s="17">
        <v>0</v>
      </c>
      <c r="H57" s="18">
        <v>0</v>
      </c>
      <c r="I57" s="29">
        <v>133300</v>
      </c>
    </row>
  </sheetData>
  <autoFilter ref="A1:A57">
    <sortState ref="A2:I56">
      <sortCondition ref="A1:A56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H26" sqref="H26"/>
    </sheetView>
  </sheetViews>
  <sheetFormatPr defaultRowHeight="15"/>
  <cols>
    <col min="3" max="3" width="11.7109375" customWidth="1"/>
    <col min="4" max="11" width="10.7109375" customWidth="1"/>
    <col min="12" max="12" width="1" customWidth="1"/>
    <col min="13" max="13" width="9.140625" style="95"/>
  </cols>
  <sheetData>
    <row r="1" spans="1:13"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>
      <c r="L2" s="32"/>
    </row>
    <row r="3" spans="1:13">
      <c r="L3" s="32"/>
    </row>
    <row r="4" spans="1:13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>
      <c r="A5" s="5"/>
      <c r="B5" s="5"/>
      <c r="C5" s="233"/>
      <c r="D5" s="234" t="s">
        <v>394</v>
      </c>
      <c r="E5" s="234"/>
      <c r="F5" s="234"/>
      <c r="G5" s="234"/>
      <c r="H5" s="234"/>
      <c r="I5" s="234"/>
      <c r="J5" s="234"/>
      <c r="K5" s="235"/>
      <c r="L5" s="231"/>
      <c r="M5" s="107"/>
    </row>
    <row r="6" spans="1:13">
      <c r="A6" s="5"/>
      <c r="B6" s="5"/>
      <c r="C6" s="236"/>
      <c r="D6" s="99">
        <v>12</v>
      </c>
      <c r="E6" s="99">
        <v>13</v>
      </c>
      <c r="F6" s="99">
        <v>14</v>
      </c>
      <c r="G6" s="99">
        <v>15</v>
      </c>
      <c r="H6" s="99">
        <v>16</v>
      </c>
      <c r="I6" s="99">
        <v>17</v>
      </c>
      <c r="J6" s="99">
        <v>18</v>
      </c>
      <c r="K6" s="223">
        <v>19</v>
      </c>
      <c r="L6" s="216"/>
      <c r="M6" s="100" t="s">
        <v>803</v>
      </c>
    </row>
    <row r="7" spans="1:13">
      <c r="A7" s="5"/>
      <c r="B7" s="5"/>
      <c r="C7" s="237" t="s">
        <v>4</v>
      </c>
      <c r="D7" s="78" t="s">
        <v>105</v>
      </c>
      <c r="E7" s="78" t="s">
        <v>107</v>
      </c>
      <c r="F7" s="78" t="s">
        <v>768</v>
      </c>
      <c r="G7" s="78" t="s">
        <v>766</v>
      </c>
      <c r="H7" s="78" t="s">
        <v>22</v>
      </c>
      <c r="I7" s="78" t="s">
        <v>23</v>
      </c>
      <c r="J7" s="78" t="s">
        <v>766</v>
      </c>
      <c r="K7" s="225" t="s">
        <v>28</v>
      </c>
      <c r="L7" s="216"/>
      <c r="M7" s="108">
        <f>COUNTIF(D7:K7,"Bye")</f>
        <v>2</v>
      </c>
    </row>
    <row r="8" spans="1:13">
      <c r="A8" s="5"/>
      <c r="B8" s="5"/>
      <c r="C8" s="237" t="s">
        <v>31</v>
      </c>
      <c r="D8" s="78" t="s">
        <v>55</v>
      </c>
      <c r="E8" s="78" t="s">
        <v>104</v>
      </c>
      <c r="F8" s="78" t="s">
        <v>58</v>
      </c>
      <c r="G8" s="78" t="s">
        <v>766</v>
      </c>
      <c r="H8" s="78" t="s">
        <v>105</v>
      </c>
      <c r="I8" s="78" t="s">
        <v>82</v>
      </c>
      <c r="J8" s="78" t="s">
        <v>28</v>
      </c>
      <c r="K8" s="225" t="s">
        <v>766</v>
      </c>
      <c r="L8" s="216"/>
      <c r="M8" s="108">
        <f t="shared" ref="M8:M22" si="0">COUNTIF(D8:K8,"Bye")</f>
        <v>2</v>
      </c>
    </row>
    <row r="9" spans="1:13">
      <c r="A9" s="5"/>
      <c r="B9" s="5"/>
      <c r="C9" s="237" t="s">
        <v>22</v>
      </c>
      <c r="D9" s="78" t="s">
        <v>107</v>
      </c>
      <c r="E9" s="78" t="s">
        <v>569</v>
      </c>
      <c r="F9" s="78" t="s">
        <v>104</v>
      </c>
      <c r="G9" s="78" t="s">
        <v>766</v>
      </c>
      <c r="H9" s="78" t="s">
        <v>4</v>
      </c>
      <c r="I9" s="78" t="s">
        <v>53</v>
      </c>
      <c r="J9" s="78" t="s">
        <v>766</v>
      </c>
      <c r="K9" s="225" t="s">
        <v>58</v>
      </c>
      <c r="L9" s="216"/>
      <c r="M9" s="108">
        <f t="shared" si="0"/>
        <v>2</v>
      </c>
    </row>
    <row r="10" spans="1:13">
      <c r="A10" s="5"/>
      <c r="B10" s="5"/>
      <c r="C10" s="237" t="s">
        <v>58</v>
      </c>
      <c r="D10" s="78" t="s">
        <v>766</v>
      </c>
      <c r="E10" s="78" t="s">
        <v>24</v>
      </c>
      <c r="F10" s="78" t="s">
        <v>31</v>
      </c>
      <c r="G10" s="78" t="s">
        <v>82</v>
      </c>
      <c r="H10" s="78" t="s">
        <v>28</v>
      </c>
      <c r="I10" s="78" t="s">
        <v>106</v>
      </c>
      <c r="J10" s="78" t="s">
        <v>766</v>
      </c>
      <c r="K10" s="225" t="s">
        <v>22</v>
      </c>
      <c r="L10" s="232"/>
      <c r="M10" s="108">
        <f t="shared" si="0"/>
        <v>2</v>
      </c>
    </row>
    <row r="11" spans="1:13">
      <c r="A11" s="5"/>
      <c r="B11" s="5"/>
      <c r="C11" s="237" t="s">
        <v>569</v>
      </c>
      <c r="D11" s="78" t="s">
        <v>766</v>
      </c>
      <c r="E11" s="78" t="s">
        <v>22</v>
      </c>
      <c r="F11" s="78" t="s">
        <v>28</v>
      </c>
      <c r="G11" s="78" t="s">
        <v>766</v>
      </c>
      <c r="H11" s="78" t="s">
        <v>55</v>
      </c>
      <c r="I11" s="78" t="s">
        <v>105</v>
      </c>
      <c r="J11" s="78" t="s">
        <v>104</v>
      </c>
      <c r="K11" s="225" t="s">
        <v>24</v>
      </c>
      <c r="L11" s="232"/>
      <c r="M11" s="108">
        <f t="shared" si="0"/>
        <v>2</v>
      </c>
    </row>
    <row r="12" spans="1:13">
      <c r="A12" s="5"/>
      <c r="B12" s="5"/>
      <c r="C12" s="237" t="s">
        <v>23</v>
      </c>
      <c r="D12" s="78" t="s">
        <v>766</v>
      </c>
      <c r="E12" s="78" t="s">
        <v>28</v>
      </c>
      <c r="F12" s="78" t="s">
        <v>55</v>
      </c>
      <c r="G12" s="78" t="s">
        <v>53</v>
      </c>
      <c r="H12" s="78" t="s">
        <v>107</v>
      </c>
      <c r="I12" s="78" t="s">
        <v>4</v>
      </c>
      <c r="J12" s="78" t="s">
        <v>82</v>
      </c>
      <c r="K12" s="225" t="s">
        <v>766</v>
      </c>
      <c r="L12" s="232"/>
      <c r="M12" s="108">
        <f t="shared" si="0"/>
        <v>2</v>
      </c>
    </row>
    <row r="13" spans="1:13">
      <c r="A13" s="5"/>
      <c r="B13" s="5"/>
      <c r="C13" s="237" t="s">
        <v>28</v>
      </c>
      <c r="D13" s="78" t="s">
        <v>766</v>
      </c>
      <c r="E13" s="78" t="s">
        <v>23</v>
      </c>
      <c r="F13" s="78" t="s">
        <v>569</v>
      </c>
      <c r="G13" s="78" t="s">
        <v>766</v>
      </c>
      <c r="H13" s="78" t="s">
        <v>58</v>
      </c>
      <c r="I13" s="78" t="s">
        <v>24</v>
      </c>
      <c r="J13" s="78" t="s">
        <v>31</v>
      </c>
      <c r="K13" s="225" t="s">
        <v>4</v>
      </c>
      <c r="L13" s="232"/>
      <c r="M13" s="108">
        <f t="shared" si="0"/>
        <v>2</v>
      </c>
    </row>
    <row r="14" spans="1:13">
      <c r="A14" s="5"/>
      <c r="B14" s="5"/>
      <c r="C14" s="237" t="s">
        <v>53</v>
      </c>
      <c r="D14" s="78" t="s">
        <v>766</v>
      </c>
      <c r="E14" s="78" t="s">
        <v>106</v>
      </c>
      <c r="F14" s="78" t="s">
        <v>82</v>
      </c>
      <c r="G14" s="78" t="s">
        <v>23</v>
      </c>
      <c r="H14" s="78" t="s">
        <v>104</v>
      </c>
      <c r="I14" s="78" t="s">
        <v>22</v>
      </c>
      <c r="J14" s="78" t="s">
        <v>766</v>
      </c>
      <c r="K14" s="225" t="s">
        <v>768</v>
      </c>
      <c r="L14" s="232"/>
      <c r="M14" s="108">
        <f t="shared" si="0"/>
        <v>2</v>
      </c>
    </row>
    <row r="15" spans="1:13">
      <c r="A15" s="5"/>
      <c r="B15" s="5"/>
      <c r="C15" s="237" t="s">
        <v>82</v>
      </c>
      <c r="D15" s="78" t="s">
        <v>768</v>
      </c>
      <c r="E15" s="78" t="s">
        <v>105</v>
      </c>
      <c r="F15" s="78" t="s">
        <v>53</v>
      </c>
      <c r="G15" s="78" t="s">
        <v>58</v>
      </c>
      <c r="H15" s="78" t="s">
        <v>766</v>
      </c>
      <c r="I15" s="78" t="s">
        <v>31</v>
      </c>
      <c r="J15" s="78" t="s">
        <v>23</v>
      </c>
      <c r="K15" s="225" t="s">
        <v>766</v>
      </c>
      <c r="L15" s="232"/>
      <c r="M15" s="108">
        <f t="shared" si="0"/>
        <v>2</v>
      </c>
    </row>
    <row r="16" spans="1:13">
      <c r="A16" s="5"/>
      <c r="B16" s="5"/>
      <c r="C16" s="237" t="s">
        <v>104</v>
      </c>
      <c r="D16" s="78" t="s">
        <v>766</v>
      </c>
      <c r="E16" s="78" t="s">
        <v>31</v>
      </c>
      <c r="F16" s="78" t="s">
        <v>22</v>
      </c>
      <c r="G16" s="78" t="s">
        <v>766</v>
      </c>
      <c r="H16" s="78" t="s">
        <v>53</v>
      </c>
      <c r="I16" s="78" t="s">
        <v>768</v>
      </c>
      <c r="J16" s="78" t="s">
        <v>569</v>
      </c>
      <c r="K16" s="225" t="s">
        <v>105</v>
      </c>
      <c r="L16" s="232"/>
      <c r="M16" s="108">
        <f t="shared" si="0"/>
        <v>2</v>
      </c>
    </row>
    <row r="17" spans="1:13">
      <c r="A17" s="5"/>
      <c r="B17" s="5"/>
      <c r="C17" s="237" t="s">
        <v>55</v>
      </c>
      <c r="D17" s="78" t="s">
        <v>31</v>
      </c>
      <c r="E17" s="78" t="s">
        <v>766</v>
      </c>
      <c r="F17" s="78" t="s">
        <v>23</v>
      </c>
      <c r="G17" s="78" t="s">
        <v>24</v>
      </c>
      <c r="H17" s="78" t="s">
        <v>569</v>
      </c>
      <c r="I17" s="78" t="s">
        <v>107</v>
      </c>
      <c r="J17" s="78" t="s">
        <v>766</v>
      </c>
      <c r="K17" s="225" t="s">
        <v>106</v>
      </c>
      <c r="L17" s="232"/>
      <c r="M17" s="108">
        <f t="shared" si="0"/>
        <v>2</v>
      </c>
    </row>
    <row r="18" spans="1:13">
      <c r="A18" s="5"/>
      <c r="B18" s="5"/>
      <c r="C18" s="237" t="s">
        <v>768</v>
      </c>
      <c r="D18" s="78" t="s">
        <v>82</v>
      </c>
      <c r="E18" s="78" t="s">
        <v>766</v>
      </c>
      <c r="F18" s="78" t="s">
        <v>4</v>
      </c>
      <c r="G18" s="78" t="s">
        <v>106</v>
      </c>
      <c r="H18" s="78" t="s">
        <v>766</v>
      </c>
      <c r="I18" s="78" t="s">
        <v>104</v>
      </c>
      <c r="J18" s="78" t="s">
        <v>107</v>
      </c>
      <c r="K18" s="225" t="s">
        <v>53</v>
      </c>
      <c r="L18" s="232"/>
      <c r="M18" s="108">
        <f t="shared" si="0"/>
        <v>2</v>
      </c>
    </row>
    <row r="19" spans="1:13">
      <c r="A19" s="5"/>
      <c r="B19" s="5"/>
      <c r="C19" s="237" t="s">
        <v>107</v>
      </c>
      <c r="D19" s="78" t="s">
        <v>22</v>
      </c>
      <c r="E19" s="78" t="s">
        <v>4</v>
      </c>
      <c r="F19" s="78" t="s">
        <v>24</v>
      </c>
      <c r="G19" s="78" t="s">
        <v>766</v>
      </c>
      <c r="H19" s="78" t="s">
        <v>23</v>
      </c>
      <c r="I19" s="78" t="s">
        <v>55</v>
      </c>
      <c r="J19" s="78" t="s">
        <v>768</v>
      </c>
      <c r="K19" s="225" t="s">
        <v>766</v>
      </c>
      <c r="L19" s="232"/>
      <c r="M19" s="108">
        <f t="shared" si="0"/>
        <v>2</v>
      </c>
    </row>
    <row r="20" spans="1:13">
      <c r="A20" s="5"/>
      <c r="B20" s="5"/>
      <c r="C20" s="237" t="s">
        <v>106</v>
      </c>
      <c r="D20" s="78" t="s">
        <v>766</v>
      </c>
      <c r="E20" s="78" t="s">
        <v>53</v>
      </c>
      <c r="F20" s="78" t="s">
        <v>105</v>
      </c>
      <c r="G20" s="78" t="s">
        <v>768</v>
      </c>
      <c r="H20" s="78" t="s">
        <v>24</v>
      </c>
      <c r="I20" s="78" t="s">
        <v>58</v>
      </c>
      <c r="J20" s="78" t="s">
        <v>766</v>
      </c>
      <c r="K20" s="225" t="s">
        <v>55</v>
      </c>
      <c r="L20" s="216"/>
      <c r="M20" s="108">
        <f t="shared" si="0"/>
        <v>2</v>
      </c>
    </row>
    <row r="21" spans="1:13">
      <c r="A21" s="5"/>
      <c r="B21" s="5"/>
      <c r="C21" s="237" t="s">
        <v>105</v>
      </c>
      <c r="D21" s="78" t="s">
        <v>4</v>
      </c>
      <c r="E21" s="78" t="s">
        <v>82</v>
      </c>
      <c r="F21" s="78" t="s">
        <v>106</v>
      </c>
      <c r="G21" s="78" t="s">
        <v>766</v>
      </c>
      <c r="H21" s="78" t="s">
        <v>31</v>
      </c>
      <c r="I21" s="78" t="s">
        <v>569</v>
      </c>
      <c r="J21" s="78" t="s">
        <v>766</v>
      </c>
      <c r="K21" s="225" t="s">
        <v>104</v>
      </c>
      <c r="L21" s="216"/>
      <c r="M21" s="108">
        <f t="shared" si="0"/>
        <v>2</v>
      </c>
    </row>
    <row r="22" spans="1:13" ht="15.75" thickBot="1">
      <c r="A22" s="5"/>
      <c r="B22" s="5"/>
      <c r="C22" s="238" t="s">
        <v>24</v>
      </c>
      <c r="D22" s="229" t="s">
        <v>766</v>
      </c>
      <c r="E22" s="229" t="s">
        <v>58</v>
      </c>
      <c r="F22" s="229" t="s">
        <v>107</v>
      </c>
      <c r="G22" s="229" t="s">
        <v>55</v>
      </c>
      <c r="H22" s="229" t="s">
        <v>106</v>
      </c>
      <c r="I22" s="229" t="s">
        <v>28</v>
      </c>
      <c r="J22" s="229" t="s">
        <v>766</v>
      </c>
      <c r="K22" s="230" t="s">
        <v>569</v>
      </c>
      <c r="L22" s="218"/>
      <c r="M22" s="109">
        <f t="shared" si="0"/>
        <v>2</v>
      </c>
    </row>
    <row r="25" spans="1:13">
      <c r="B25" s="34"/>
      <c r="C25" s="33"/>
      <c r="D25" s="33"/>
      <c r="E25" s="33"/>
      <c r="F25" s="33"/>
      <c r="G25" s="33"/>
      <c r="H25" s="33"/>
      <c r="I25" s="33"/>
      <c r="J25" s="33"/>
      <c r="K25" s="33"/>
    </row>
    <row r="26" spans="1:13">
      <c r="B26" s="33"/>
      <c r="C26" s="33"/>
      <c r="D26" s="33"/>
      <c r="E26" s="33"/>
      <c r="F26" s="33"/>
      <c r="G26" s="35"/>
      <c r="H26" s="33"/>
      <c r="I26" s="33"/>
      <c r="J26" s="33"/>
      <c r="K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11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2:11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11"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2:11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2:11"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2:11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2:11"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2:11"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2:11"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2:11">
      <c r="B44" s="33"/>
      <c r="C44" s="33"/>
      <c r="D44" s="33"/>
      <c r="E44" s="33"/>
      <c r="F44" s="33"/>
      <c r="G44" s="33"/>
      <c r="H44" s="33"/>
      <c r="I44" s="33"/>
      <c r="J44" s="33"/>
      <c r="K44" s="33"/>
    </row>
  </sheetData>
  <sortState ref="C27:C42">
    <sortCondition ref="C4:C19"/>
  </sortState>
  <mergeCells count="1">
    <mergeCell ref="D5:K5"/>
  </mergeCells>
  <conditionalFormatting sqref="C26:J42">
    <cfRule type="cellIs" dxfId="26" priority="14" operator="greaterThan">
      <formula>0</formula>
    </cfRule>
    <cfRule type="cellIs" dxfId="25" priority="15" operator="greaterThan">
      <formula>0</formula>
    </cfRule>
  </conditionalFormatting>
  <conditionalFormatting sqref="K28">
    <cfRule type="cellIs" dxfId="24" priority="4" operator="greaterThan">
      <formula>0</formula>
    </cfRule>
    <cfRule type="cellIs" dxfId="23" priority="5" operator="greaterThan">
      <formula>0</formula>
    </cfRule>
  </conditionalFormatting>
  <conditionalFormatting sqref="K26">
    <cfRule type="cellIs" dxfId="22" priority="12" operator="greaterThan">
      <formula>0</formula>
    </cfRule>
    <cfRule type="cellIs" dxfId="21" priority="13" operator="greaterThan">
      <formula>0</formula>
    </cfRule>
  </conditionalFormatting>
  <conditionalFormatting sqref="K29:K32 K34:K40 K42">
    <cfRule type="cellIs" dxfId="20" priority="10" operator="greaterThan">
      <formula>0</formula>
    </cfRule>
    <cfRule type="cellIs" dxfId="19" priority="11" operator="greaterThan">
      <formula>0</formula>
    </cfRule>
  </conditionalFormatting>
  <conditionalFormatting sqref="K27">
    <cfRule type="cellIs" dxfId="18" priority="8" operator="greaterThan">
      <formula>0</formula>
    </cfRule>
    <cfRule type="cellIs" dxfId="17" priority="9" operator="greaterThan">
      <formula>0</formula>
    </cfRule>
  </conditionalFormatting>
  <conditionalFormatting sqref="K33">
    <cfRule type="cellIs" dxfId="16" priority="6" operator="greaterThan">
      <formula>0</formula>
    </cfRule>
    <cfRule type="cellIs" dxfId="15" priority="7" operator="greaterThan">
      <formula>0</formula>
    </cfRule>
  </conditionalFormatting>
  <conditionalFormatting sqref="K41">
    <cfRule type="cellIs" dxfId="14" priority="2" operator="greaterThan">
      <formula>0</formula>
    </cfRule>
    <cfRule type="cellIs" dxfId="13" priority="3" operator="greaterThan">
      <formula>0</formula>
    </cfRule>
  </conditionalFormatting>
  <conditionalFormatting sqref="D7:K22">
    <cfRule type="cellIs" dxfId="12" priority="1" operator="equal">
      <formula>"BYE"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5" sqref="H25"/>
    </sheetView>
  </sheetViews>
  <sheetFormatPr defaultRowHeight="15"/>
  <cols>
    <col min="1" max="1" width="10.140625" style="95" bestFit="1" customWidth="1"/>
    <col min="2" max="3" width="12.85546875" style="7" bestFit="1" customWidth="1"/>
    <col min="4" max="4" width="11.7109375" style="7" bestFit="1" customWidth="1"/>
    <col min="5" max="5" width="12.85546875" style="7" bestFit="1" customWidth="1"/>
    <col min="6" max="6" width="11.7109375" style="7" bestFit="1" customWidth="1"/>
    <col min="7" max="8" width="12.85546875" style="7" bestFit="1" customWidth="1"/>
    <col min="9" max="10" width="11.7109375" style="7" bestFit="1" customWidth="1"/>
    <col min="11" max="11" width="11.5703125" style="7" bestFit="1" customWidth="1"/>
    <col min="12" max="13" width="11.28515625" style="7" bestFit="1" customWidth="1"/>
    <col min="14" max="15" width="12.85546875" style="7" bestFit="1" customWidth="1"/>
    <col min="16" max="16" width="10.28515625" style="7" bestFit="1" customWidth="1"/>
    <col min="17" max="17" width="11.7109375" style="7" bestFit="1" customWidth="1"/>
    <col min="18" max="18" width="12.85546875" style="7" bestFit="1" customWidth="1"/>
    <col min="19" max="19" width="11.5703125" style="7" bestFit="1" customWidth="1"/>
    <col min="20" max="20" width="12.85546875" style="7" bestFit="1" customWidth="1"/>
    <col min="21" max="21" width="11.7109375" style="7" bestFit="1" customWidth="1"/>
    <col min="22" max="22" width="11.5703125" style="7" bestFit="1" customWidth="1"/>
    <col min="23" max="23" width="12.85546875" style="7" bestFit="1" customWidth="1"/>
    <col min="24" max="24" width="11.5703125" style="7" bestFit="1" customWidth="1"/>
    <col min="25" max="25" width="11.7109375" style="7" bestFit="1" customWidth="1"/>
    <col min="26" max="26" width="11.5703125" style="7" bestFit="1" customWidth="1"/>
    <col min="27" max="27" width="12.85546875" style="7" bestFit="1" customWidth="1"/>
    <col min="28" max="16384" width="9.140625" style="5"/>
  </cols>
  <sheetData>
    <row r="1" spans="1:27" ht="15.75">
      <c r="A1" s="105" t="s">
        <v>784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09"/>
      <c r="M1" s="219"/>
      <c r="N1" s="220"/>
      <c r="O1" s="220"/>
      <c r="P1" s="220"/>
      <c r="Q1" s="220"/>
      <c r="R1" s="220"/>
      <c r="S1" s="220"/>
      <c r="T1" s="221"/>
      <c r="U1" s="214"/>
      <c r="V1" s="96"/>
      <c r="W1" s="96"/>
      <c r="X1" s="96"/>
      <c r="Y1" s="96"/>
      <c r="Z1" s="96"/>
      <c r="AA1" s="97"/>
    </row>
    <row r="2" spans="1:27" s="62" customFormat="1">
      <c r="A2" s="98" t="s">
        <v>411</v>
      </c>
      <c r="B2" s="99" t="s">
        <v>555</v>
      </c>
      <c r="C2" s="99" t="s">
        <v>556</v>
      </c>
      <c r="D2" s="99" t="s">
        <v>557</v>
      </c>
      <c r="E2" s="99" t="s">
        <v>558</v>
      </c>
      <c r="F2" s="99" t="s">
        <v>559</v>
      </c>
      <c r="G2" s="99" t="s">
        <v>560</v>
      </c>
      <c r="H2" s="99" t="s">
        <v>553</v>
      </c>
      <c r="I2" s="99" t="s">
        <v>551</v>
      </c>
      <c r="J2" s="99" t="s">
        <v>552</v>
      </c>
      <c r="K2" s="99" t="s">
        <v>786</v>
      </c>
      <c r="L2" s="210" t="s">
        <v>787</v>
      </c>
      <c r="M2" s="222" t="s">
        <v>788</v>
      </c>
      <c r="N2" s="99" t="s">
        <v>789</v>
      </c>
      <c r="O2" s="99" t="s">
        <v>790</v>
      </c>
      <c r="P2" s="99" t="s">
        <v>791</v>
      </c>
      <c r="Q2" s="99" t="s">
        <v>792</v>
      </c>
      <c r="R2" s="99" t="s">
        <v>793</v>
      </c>
      <c r="S2" s="99" t="s">
        <v>794</v>
      </c>
      <c r="T2" s="223" t="s">
        <v>795</v>
      </c>
      <c r="U2" s="215" t="s">
        <v>796</v>
      </c>
      <c r="V2" s="99" t="s">
        <v>797</v>
      </c>
      <c r="W2" s="99" t="s">
        <v>798</v>
      </c>
      <c r="X2" s="99" t="s">
        <v>799</v>
      </c>
      <c r="Y2" s="99" t="s">
        <v>800</v>
      </c>
      <c r="Z2" s="99" t="s">
        <v>801</v>
      </c>
      <c r="AA2" s="99" t="s">
        <v>802</v>
      </c>
    </row>
    <row r="3" spans="1:27">
      <c r="A3" s="101" t="s">
        <v>4</v>
      </c>
      <c r="B3" s="78" t="s">
        <v>55</v>
      </c>
      <c r="C3" s="78" t="s">
        <v>53</v>
      </c>
      <c r="D3" s="78" t="s">
        <v>23</v>
      </c>
      <c r="E3" s="78" t="s">
        <v>22</v>
      </c>
      <c r="F3" s="78" t="s">
        <v>31</v>
      </c>
      <c r="G3" s="78" t="s">
        <v>107</v>
      </c>
      <c r="H3" s="78" t="s">
        <v>106</v>
      </c>
      <c r="I3" s="78" t="s">
        <v>768</v>
      </c>
      <c r="J3" s="78" t="s">
        <v>104</v>
      </c>
      <c r="K3" s="78" t="s">
        <v>569</v>
      </c>
      <c r="L3" s="211" t="s">
        <v>24</v>
      </c>
      <c r="M3" s="224" t="s">
        <v>105</v>
      </c>
      <c r="N3" s="78" t="s">
        <v>107</v>
      </c>
      <c r="O3" s="78" t="s">
        <v>768</v>
      </c>
      <c r="P3" s="78" t="s">
        <v>766</v>
      </c>
      <c r="Q3" s="78" t="s">
        <v>22</v>
      </c>
      <c r="R3" s="78" t="s">
        <v>23</v>
      </c>
      <c r="S3" s="78" t="s">
        <v>766</v>
      </c>
      <c r="T3" s="225" t="s">
        <v>28</v>
      </c>
      <c r="U3" s="216" t="s">
        <v>31</v>
      </c>
      <c r="V3" s="78" t="s">
        <v>82</v>
      </c>
      <c r="W3" s="78" t="s">
        <v>106</v>
      </c>
      <c r="X3" s="78" t="s">
        <v>55</v>
      </c>
      <c r="Y3" s="78" t="s">
        <v>58</v>
      </c>
      <c r="Z3" s="78" t="s">
        <v>82</v>
      </c>
      <c r="AA3" s="87" t="s">
        <v>53</v>
      </c>
    </row>
    <row r="4" spans="1:27">
      <c r="A4" s="101" t="s">
        <v>31</v>
      </c>
      <c r="B4" s="78" t="s">
        <v>23</v>
      </c>
      <c r="C4" s="78" t="s">
        <v>107</v>
      </c>
      <c r="D4" s="78" t="s">
        <v>105</v>
      </c>
      <c r="E4" s="78" t="s">
        <v>569</v>
      </c>
      <c r="F4" s="78" t="s">
        <v>4</v>
      </c>
      <c r="G4" s="78" t="s">
        <v>28</v>
      </c>
      <c r="H4" s="78" t="s">
        <v>768</v>
      </c>
      <c r="I4" s="78" t="s">
        <v>24</v>
      </c>
      <c r="J4" s="78" t="s">
        <v>22</v>
      </c>
      <c r="K4" s="78" t="s">
        <v>53</v>
      </c>
      <c r="L4" s="211" t="s">
        <v>107</v>
      </c>
      <c r="M4" s="224" t="s">
        <v>55</v>
      </c>
      <c r="N4" s="78" t="s">
        <v>104</v>
      </c>
      <c r="O4" s="78" t="s">
        <v>58</v>
      </c>
      <c r="P4" s="78" t="s">
        <v>766</v>
      </c>
      <c r="Q4" s="78" t="s">
        <v>105</v>
      </c>
      <c r="R4" s="78" t="s">
        <v>82</v>
      </c>
      <c r="S4" s="78" t="s">
        <v>28</v>
      </c>
      <c r="T4" s="225" t="s">
        <v>766</v>
      </c>
      <c r="U4" s="216" t="s">
        <v>4</v>
      </c>
      <c r="V4" s="78" t="s">
        <v>104</v>
      </c>
      <c r="W4" s="78" t="s">
        <v>82</v>
      </c>
      <c r="X4" s="78" t="s">
        <v>768</v>
      </c>
      <c r="Y4" s="78" t="s">
        <v>569</v>
      </c>
      <c r="Z4" s="78" t="s">
        <v>106</v>
      </c>
      <c r="AA4" s="87" t="s">
        <v>58</v>
      </c>
    </row>
    <row r="5" spans="1:27">
      <c r="A5" s="101" t="s">
        <v>22</v>
      </c>
      <c r="B5" s="78" t="s">
        <v>53</v>
      </c>
      <c r="C5" s="78" t="s">
        <v>55</v>
      </c>
      <c r="D5" s="78" t="s">
        <v>24</v>
      </c>
      <c r="E5" s="78" t="s">
        <v>4</v>
      </c>
      <c r="F5" s="78" t="s">
        <v>82</v>
      </c>
      <c r="G5" s="78" t="s">
        <v>106</v>
      </c>
      <c r="H5" s="78" t="s">
        <v>105</v>
      </c>
      <c r="I5" s="78" t="s">
        <v>569</v>
      </c>
      <c r="J5" s="78" t="s">
        <v>31</v>
      </c>
      <c r="K5" s="78" t="s">
        <v>28</v>
      </c>
      <c r="L5" s="211" t="s">
        <v>82</v>
      </c>
      <c r="M5" s="224" t="s">
        <v>107</v>
      </c>
      <c r="N5" s="78" t="s">
        <v>569</v>
      </c>
      <c r="O5" s="78" t="s">
        <v>104</v>
      </c>
      <c r="P5" s="78" t="s">
        <v>766</v>
      </c>
      <c r="Q5" s="78" t="s">
        <v>4</v>
      </c>
      <c r="R5" s="78" t="s">
        <v>53</v>
      </c>
      <c r="S5" s="78" t="s">
        <v>766</v>
      </c>
      <c r="T5" s="225" t="s">
        <v>58</v>
      </c>
      <c r="U5" s="216" t="s">
        <v>23</v>
      </c>
      <c r="V5" s="78" t="s">
        <v>768</v>
      </c>
      <c r="W5" s="78" t="s">
        <v>55</v>
      </c>
      <c r="X5" s="78" t="s">
        <v>105</v>
      </c>
      <c r="Y5" s="78" t="s">
        <v>104</v>
      </c>
      <c r="Z5" s="78" t="s">
        <v>28</v>
      </c>
      <c r="AA5" s="87" t="s">
        <v>23</v>
      </c>
    </row>
    <row r="6" spans="1:27">
      <c r="A6" s="101" t="s">
        <v>58</v>
      </c>
      <c r="B6" s="78" t="s">
        <v>104</v>
      </c>
      <c r="C6" s="78" t="s">
        <v>82</v>
      </c>
      <c r="D6" s="78" t="s">
        <v>55</v>
      </c>
      <c r="E6" s="78" t="s">
        <v>105</v>
      </c>
      <c r="F6" s="78" t="s">
        <v>24</v>
      </c>
      <c r="G6" s="78" t="s">
        <v>569</v>
      </c>
      <c r="H6" s="78" t="s">
        <v>53</v>
      </c>
      <c r="I6" s="78" t="s">
        <v>107</v>
      </c>
      <c r="J6" s="78" t="s">
        <v>23</v>
      </c>
      <c r="K6" s="78" t="s">
        <v>55</v>
      </c>
      <c r="L6" s="211" t="s">
        <v>105</v>
      </c>
      <c r="M6" s="224" t="s">
        <v>766</v>
      </c>
      <c r="N6" s="78" t="s">
        <v>24</v>
      </c>
      <c r="O6" s="78" t="s">
        <v>31</v>
      </c>
      <c r="P6" s="78" t="s">
        <v>82</v>
      </c>
      <c r="Q6" s="78" t="s">
        <v>28</v>
      </c>
      <c r="R6" s="78" t="s">
        <v>106</v>
      </c>
      <c r="S6" s="78" t="s">
        <v>766</v>
      </c>
      <c r="T6" s="225" t="s">
        <v>22</v>
      </c>
      <c r="U6" s="216" t="s">
        <v>569</v>
      </c>
      <c r="V6" s="78" t="s">
        <v>28</v>
      </c>
      <c r="W6" s="78" t="s">
        <v>768</v>
      </c>
      <c r="X6" s="78" t="s">
        <v>106</v>
      </c>
      <c r="Y6" s="78" t="s">
        <v>4</v>
      </c>
      <c r="Z6" s="78" t="s">
        <v>104</v>
      </c>
      <c r="AA6" s="87" t="s">
        <v>31</v>
      </c>
    </row>
    <row r="7" spans="1:27">
      <c r="A7" s="101" t="s">
        <v>569</v>
      </c>
      <c r="B7" s="78" t="s">
        <v>82</v>
      </c>
      <c r="C7" s="78" t="s">
        <v>768</v>
      </c>
      <c r="D7" s="78" t="s">
        <v>53</v>
      </c>
      <c r="E7" s="78" t="s">
        <v>31</v>
      </c>
      <c r="F7" s="78" t="s">
        <v>107</v>
      </c>
      <c r="G7" s="78" t="s">
        <v>58</v>
      </c>
      <c r="H7" s="78" t="s">
        <v>23</v>
      </c>
      <c r="I7" s="78" t="s">
        <v>22</v>
      </c>
      <c r="J7" s="78" t="s">
        <v>768</v>
      </c>
      <c r="K7" s="78" t="s">
        <v>4</v>
      </c>
      <c r="L7" s="211" t="s">
        <v>106</v>
      </c>
      <c r="M7" s="224" t="s">
        <v>766</v>
      </c>
      <c r="N7" s="78" t="s">
        <v>22</v>
      </c>
      <c r="O7" s="78" t="s">
        <v>28</v>
      </c>
      <c r="P7" s="78" t="s">
        <v>766</v>
      </c>
      <c r="Q7" s="78" t="s">
        <v>55</v>
      </c>
      <c r="R7" s="78" t="s">
        <v>105</v>
      </c>
      <c r="S7" s="78" t="s">
        <v>104</v>
      </c>
      <c r="T7" s="225" t="s">
        <v>24</v>
      </c>
      <c r="U7" s="216" t="s">
        <v>58</v>
      </c>
      <c r="V7" s="78" t="s">
        <v>23</v>
      </c>
      <c r="W7" s="78" t="s">
        <v>107</v>
      </c>
      <c r="X7" s="78" t="s">
        <v>24</v>
      </c>
      <c r="Y7" s="78" t="s">
        <v>31</v>
      </c>
      <c r="Z7" s="78" t="s">
        <v>105</v>
      </c>
      <c r="AA7" s="87" t="s">
        <v>104</v>
      </c>
    </row>
    <row r="8" spans="1:27">
      <c r="A8" s="101" t="s">
        <v>23</v>
      </c>
      <c r="B8" s="78" t="s">
        <v>31</v>
      </c>
      <c r="C8" s="78" t="s">
        <v>105</v>
      </c>
      <c r="D8" s="78" t="s">
        <v>4</v>
      </c>
      <c r="E8" s="78" t="s">
        <v>24</v>
      </c>
      <c r="F8" s="78" t="s">
        <v>104</v>
      </c>
      <c r="G8" s="78" t="s">
        <v>55</v>
      </c>
      <c r="H8" s="78" t="s">
        <v>569</v>
      </c>
      <c r="I8" s="78" t="s">
        <v>105</v>
      </c>
      <c r="J8" s="78" t="s">
        <v>58</v>
      </c>
      <c r="K8" s="78" t="s">
        <v>106</v>
      </c>
      <c r="L8" s="211" t="s">
        <v>768</v>
      </c>
      <c r="M8" s="224" t="s">
        <v>766</v>
      </c>
      <c r="N8" s="78" t="s">
        <v>28</v>
      </c>
      <c r="O8" s="78" t="s">
        <v>55</v>
      </c>
      <c r="P8" s="78" t="s">
        <v>53</v>
      </c>
      <c r="Q8" s="78" t="s">
        <v>107</v>
      </c>
      <c r="R8" s="78" t="s">
        <v>4</v>
      </c>
      <c r="S8" s="78" t="s">
        <v>82</v>
      </c>
      <c r="T8" s="225" t="s">
        <v>766</v>
      </c>
      <c r="U8" s="216" t="s">
        <v>22</v>
      </c>
      <c r="V8" s="78" t="s">
        <v>569</v>
      </c>
      <c r="W8" s="78" t="s">
        <v>53</v>
      </c>
      <c r="X8" s="78" t="s">
        <v>107</v>
      </c>
      <c r="Y8" s="78" t="s">
        <v>28</v>
      </c>
      <c r="Z8" s="78" t="s">
        <v>768</v>
      </c>
      <c r="AA8" s="87" t="s">
        <v>22</v>
      </c>
    </row>
    <row r="9" spans="1:27">
      <c r="A9" s="101" t="s">
        <v>28</v>
      </c>
      <c r="B9" s="78" t="s">
        <v>105</v>
      </c>
      <c r="C9" s="78" t="s">
        <v>106</v>
      </c>
      <c r="D9" s="78" t="s">
        <v>768</v>
      </c>
      <c r="E9" s="78" t="s">
        <v>104</v>
      </c>
      <c r="F9" s="78" t="s">
        <v>55</v>
      </c>
      <c r="G9" s="78" t="s">
        <v>31</v>
      </c>
      <c r="H9" s="78" t="s">
        <v>107</v>
      </c>
      <c r="I9" s="78" t="s">
        <v>53</v>
      </c>
      <c r="J9" s="78" t="s">
        <v>106</v>
      </c>
      <c r="K9" s="78" t="s">
        <v>22</v>
      </c>
      <c r="L9" s="211" t="s">
        <v>104</v>
      </c>
      <c r="M9" s="224" t="s">
        <v>766</v>
      </c>
      <c r="N9" s="78" t="s">
        <v>23</v>
      </c>
      <c r="O9" s="78" t="s">
        <v>569</v>
      </c>
      <c r="P9" s="78" t="s">
        <v>766</v>
      </c>
      <c r="Q9" s="78" t="s">
        <v>58</v>
      </c>
      <c r="R9" s="78" t="s">
        <v>24</v>
      </c>
      <c r="S9" s="78" t="s">
        <v>31</v>
      </c>
      <c r="T9" s="225" t="s">
        <v>4</v>
      </c>
      <c r="U9" s="216" t="s">
        <v>107</v>
      </c>
      <c r="V9" s="78" t="s">
        <v>58</v>
      </c>
      <c r="W9" s="78" t="s">
        <v>105</v>
      </c>
      <c r="X9" s="78" t="s">
        <v>82</v>
      </c>
      <c r="Y9" s="78" t="s">
        <v>23</v>
      </c>
      <c r="Z9" s="78" t="s">
        <v>22</v>
      </c>
      <c r="AA9" s="87" t="s">
        <v>55</v>
      </c>
    </row>
    <row r="10" spans="1:27">
      <c r="A10" s="101" t="s">
        <v>53</v>
      </c>
      <c r="B10" s="78" t="s">
        <v>22</v>
      </c>
      <c r="C10" s="78" t="s">
        <v>4</v>
      </c>
      <c r="D10" s="78" t="s">
        <v>569</v>
      </c>
      <c r="E10" s="78" t="s">
        <v>106</v>
      </c>
      <c r="F10" s="78" t="s">
        <v>768</v>
      </c>
      <c r="G10" s="78" t="s">
        <v>24</v>
      </c>
      <c r="H10" s="78" t="s">
        <v>58</v>
      </c>
      <c r="I10" s="78" t="s">
        <v>28</v>
      </c>
      <c r="J10" s="78" t="s">
        <v>82</v>
      </c>
      <c r="K10" s="78" t="s">
        <v>31</v>
      </c>
      <c r="L10" s="211" t="s">
        <v>55</v>
      </c>
      <c r="M10" s="224" t="s">
        <v>766</v>
      </c>
      <c r="N10" s="78" t="s">
        <v>106</v>
      </c>
      <c r="O10" s="78" t="s">
        <v>82</v>
      </c>
      <c r="P10" s="78" t="s">
        <v>23</v>
      </c>
      <c r="Q10" s="78" t="s">
        <v>104</v>
      </c>
      <c r="R10" s="78" t="s">
        <v>22</v>
      </c>
      <c r="S10" s="78" t="s">
        <v>766</v>
      </c>
      <c r="T10" s="225" t="s">
        <v>768</v>
      </c>
      <c r="U10" s="216" t="s">
        <v>105</v>
      </c>
      <c r="V10" s="78" t="s">
        <v>107</v>
      </c>
      <c r="W10" s="78" t="s">
        <v>23</v>
      </c>
      <c r="X10" s="78" t="s">
        <v>104</v>
      </c>
      <c r="Y10" s="78" t="s">
        <v>55</v>
      </c>
      <c r="Z10" s="78" t="s">
        <v>24</v>
      </c>
      <c r="AA10" s="87" t="s">
        <v>4</v>
      </c>
    </row>
    <row r="11" spans="1:27">
      <c r="A11" s="101" t="s">
        <v>82</v>
      </c>
      <c r="B11" s="78" t="s">
        <v>569</v>
      </c>
      <c r="C11" s="78" t="s">
        <v>58</v>
      </c>
      <c r="D11" s="78" t="s">
        <v>106</v>
      </c>
      <c r="E11" s="78" t="s">
        <v>55</v>
      </c>
      <c r="F11" s="78" t="s">
        <v>22</v>
      </c>
      <c r="G11" s="78" t="s">
        <v>105</v>
      </c>
      <c r="H11" s="78" t="s">
        <v>24</v>
      </c>
      <c r="I11" s="78" t="s">
        <v>104</v>
      </c>
      <c r="J11" s="78" t="s">
        <v>53</v>
      </c>
      <c r="K11" s="78" t="s">
        <v>107</v>
      </c>
      <c r="L11" s="211" t="s">
        <v>22</v>
      </c>
      <c r="M11" s="224" t="s">
        <v>768</v>
      </c>
      <c r="N11" s="78" t="s">
        <v>105</v>
      </c>
      <c r="O11" s="78" t="s">
        <v>53</v>
      </c>
      <c r="P11" s="78" t="s">
        <v>58</v>
      </c>
      <c r="Q11" s="78" t="s">
        <v>766</v>
      </c>
      <c r="R11" s="78" t="s">
        <v>31</v>
      </c>
      <c r="S11" s="78" t="s">
        <v>23</v>
      </c>
      <c r="T11" s="225" t="s">
        <v>766</v>
      </c>
      <c r="U11" s="216" t="s">
        <v>24</v>
      </c>
      <c r="V11" s="78" t="s">
        <v>4</v>
      </c>
      <c r="W11" s="78" t="s">
        <v>31</v>
      </c>
      <c r="X11" s="78" t="s">
        <v>28</v>
      </c>
      <c r="Y11" s="78" t="s">
        <v>106</v>
      </c>
      <c r="Z11" s="78" t="s">
        <v>4</v>
      </c>
      <c r="AA11" s="87" t="s">
        <v>768</v>
      </c>
    </row>
    <row r="12" spans="1:27">
      <c r="A12" s="101" t="s">
        <v>104</v>
      </c>
      <c r="B12" s="78" t="s">
        <v>58</v>
      </c>
      <c r="C12" s="78" t="s">
        <v>24</v>
      </c>
      <c r="D12" s="78" t="s">
        <v>107</v>
      </c>
      <c r="E12" s="78" t="s">
        <v>28</v>
      </c>
      <c r="F12" s="78" t="s">
        <v>23</v>
      </c>
      <c r="G12" s="78" t="s">
        <v>768</v>
      </c>
      <c r="H12" s="78" t="s">
        <v>55</v>
      </c>
      <c r="I12" s="78" t="s">
        <v>82</v>
      </c>
      <c r="J12" s="78" t="s">
        <v>4</v>
      </c>
      <c r="K12" s="78" t="s">
        <v>105</v>
      </c>
      <c r="L12" s="211" t="s">
        <v>28</v>
      </c>
      <c r="M12" s="224" t="s">
        <v>766</v>
      </c>
      <c r="N12" s="78" t="s">
        <v>31</v>
      </c>
      <c r="O12" s="78" t="s">
        <v>22</v>
      </c>
      <c r="P12" s="78" t="s">
        <v>766</v>
      </c>
      <c r="Q12" s="78" t="s">
        <v>53</v>
      </c>
      <c r="R12" s="78" t="s">
        <v>768</v>
      </c>
      <c r="S12" s="78" t="s">
        <v>569</v>
      </c>
      <c r="T12" s="225" t="s">
        <v>105</v>
      </c>
      <c r="U12" s="216" t="s">
        <v>106</v>
      </c>
      <c r="V12" s="78" t="s">
        <v>31</v>
      </c>
      <c r="W12" s="78" t="s">
        <v>24</v>
      </c>
      <c r="X12" s="78" t="s">
        <v>53</v>
      </c>
      <c r="Y12" s="78" t="s">
        <v>22</v>
      </c>
      <c r="Z12" s="78" t="s">
        <v>58</v>
      </c>
      <c r="AA12" s="87" t="s">
        <v>569</v>
      </c>
    </row>
    <row r="13" spans="1:27">
      <c r="A13" s="101" t="s">
        <v>55</v>
      </c>
      <c r="B13" s="78" t="s">
        <v>4</v>
      </c>
      <c r="C13" s="78" t="s">
        <v>22</v>
      </c>
      <c r="D13" s="78" t="s">
        <v>58</v>
      </c>
      <c r="E13" s="78" t="s">
        <v>82</v>
      </c>
      <c r="F13" s="78" t="s">
        <v>28</v>
      </c>
      <c r="G13" s="78" t="s">
        <v>23</v>
      </c>
      <c r="H13" s="78" t="s">
        <v>104</v>
      </c>
      <c r="I13" s="78" t="s">
        <v>106</v>
      </c>
      <c r="J13" s="78" t="s">
        <v>24</v>
      </c>
      <c r="K13" s="78" t="s">
        <v>58</v>
      </c>
      <c r="L13" s="211" t="s">
        <v>53</v>
      </c>
      <c r="M13" s="224" t="s">
        <v>31</v>
      </c>
      <c r="N13" s="78" t="s">
        <v>766</v>
      </c>
      <c r="O13" s="78" t="s">
        <v>23</v>
      </c>
      <c r="P13" s="78" t="s">
        <v>24</v>
      </c>
      <c r="Q13" s="78" t="s">
        <v>569</v>
      </c>
      <c r="R13" s="78" t="s">
        <v>107</v>
      </c>
      <c r="S13" s="78" t="s">
        <v>766</v>
      </c>
      <c r="T13" s="225" t="s">
        <v>106</v>
      </c>
      <c r="U13" s="216" t="s">
        <v>768</v>
      </c>
      <c r="V13" s="78" t="s">
        <v>105</v>
      </c>
      <c r="W13" s="78" t="s">
        <v>22</v>
      </c>
      <c r="X13" s="78" t="s">
        <v>4</v>
      </c>
      <c r="Y13" s="78" t="s">
        <v>53</v>
      </c>
      <c r="Z13" s="78" t="s">
        <v>107</v>
      </c>
      <c r="AA13" s="87" t="s">
        <v>28</v>
      </c>
    </row>
    <row r="14" spans="1:27">
      <c r="A14" s="101" t="s">
        <v>768</v>
      </c>
      <c r="B14" s="78" t="s">
        <v>24</v>
      </c>
      <c r="C14" s="78" t="s">
        <v>569</v>
      </c>
      <c r="D14" s="78" t="s">
        <v>28</v>
      </c>
      <c r="E14" s="78" t="s">
        <v>107</v>
      </c>
      <c r="F14" s="78" t="s">
        <v>53</v>
      </c>
      <c r="G14" s="78" t="s">
        <v>104</v>
      </c>
      <c r="H14" s="78" t="s">
        <v>31</v>
      </c>
      <c r="I14" s="78" t="s">
        <v>4</v>
      </c>
      <c r="J14" s="78" t="s">
        <v>569</v>
      </c>
      <c r="K14" s="78" t="s">
        <v>24</v>
      </c>
      <c r="L14" s="211" t="s">
        <v>23</v>
      </c>
      <c r="M14" s="224" t="s">
        <v>82</v>
      </c>
      <c r="N14" s="78" t="s">
        <v>766</v>
      </c>
      <c r="O14" s="78" t="s">
        <v>4</v>
      </c>
      <c r="P14" s="78" t="s">
        <v>106</v>
      </c>
      <c r="Q14" s="78" t="s">
        <v>766</v>
      </c>
      <c r="R14" s="78" t="s">
        <v>104</v>
      </c>
      <c r="S14" s="78" t="s">
        <v>107</v>
      </c>
      <c r="T14" s="225" t="s">
        <v>53</v>
      </c>
      <c r="U14" s="216" t="s">
        <v>55</v>
      </c>
      <c r="V14" s="78" t="s">
        <v>22</v>
      </c>
      <c r="W14" s="78" t="s">
        <v>58</v>
      </c>
      <c r="X14" s="78" t="s">
        <v>31</v>
      </c>
      <c r="Y14" s="78" t="s">
        <v>105</v>
      </c>
      <c r="Z14" s="78" t="s">
        <v>23</v>
      </c>
      <c r="AA14" s="87" t="s">
        <v>82</v>
      </c>
    </row>
    <row r="15" spans="1:27">
      <c r="A15" s="101" t="s">
        <v>107</v>
      </c>
      <c r="B15" s="78" t="s">
        <v>106</v>
      </c>
      <c r="C15" s="78" t="s">
        <v>31</v>
      </c>
      <c r="D15" s="78" t="s">
        <v>104</v>
      </c>
      <c r="E15" s="78" t="s">
        <v>768</v>
      </c>
      <c r="F15" s="78" t="s">
        <v>569</v>
      </c>
      <c r="G15" s="78" t="s">
        <v>4</v>
      </c>
      <c r="H15" s="78" t="s">
        <v>28</v>
      </c>
      <c r="I15" s="78" t="s">
        <v>58</v>
      </c>
      <c r="J15" s="78" t="s">
        <v>105</v>
      </c>
      <c r="K15" s="78" t="s">
        <v>82</v>
      </c>
      <c r="L15" s="211" t="s">
        <v>31</v>
      </c>
      <c r="M15" s="224" t="s">
        <v>22</v>
      </c>
      <c r="N15" s="78" t="s">
        <v>4</v>
      </c>
      <c r="O15" s="78" t="s">
        <v>24</v>
      </c>
      <c r="P15" s="78" t="s">
        <v>766</v>
      </c>
      <c r="Q15" s="78" t="s">
        <v>23</v>
      </c>
      <c r="R15" s="78" t="s">
        <v>55</v>
      </c>
      <c r="S15" s="78" t="s">
        <v>768</v>
      </c>
      <c r="T15" s="225" t="s">
        <v>766</v>
      </c>
      <c r="U15" s="216" t="s">
        <v>28</v>
      </c>
      <c r="V15" s="78" t="s">
        <v>53</v>
      </c>
      <c r="W15" s="78" t="s">
        <v>569</v>
      </c>
      <c r="X15" s="78" t="s">
        <v>23</v>
      </c>
      <c r="Y15" s="78" t="s">
        <v>24</v>
      </c>
      <c r="Z15" s="78" t="s">
        <v>55</v>
      </c>
      <c r="AA15" s="87" t="s">
        <v>106</v>
      </c>
    </row>
    <row r="16" spans="1:27">
      <c r="A16" s="101" t="s">
        <v>106</v>
      </c>
      <c r="B16" s="78" t="s">
        <v>107</v>
      </c>
      <c r="C16" s="78" t="s">
        <v>28</v>
      </c>
      <c r="D16" s="78" t="s">
        <v>82</v>
      </c>
      <c r="E16" s="78" t="s">
        <v>53</v>
      </c>
      <c r="F16" s="78" t="s">
        <v>105</v>
      </c>
      <c r="G16" s="78" t="s">
        <v>22</v>
      </c>
      <c r="H16" s="78" t="s">
        <v>4</v>
      </c>
      <c r="I16" s="78" t="s">
        <v>55</v>
      </c>
      <c r="J16" s="78" t="s">
        <v>28</v>
      </c>
      <c r="K16" s="78" t="s">
        <v>23</v>
      </c>
      <c r="L16" s="211" t="s">
        <v>569</v>
      </c>
      <c r="M16" s="224" t="s">
        <v>766</v>
      </c>
      <c r="N16" s="78" t="s">
        <v>53</v>
      </c>
      <c r="O16" s="78" t="s">
        <v>105</v>
      </c>
      <c r="P16" s="78" t="s">
        <v>768</v>
      </c>
      <c r="Q16" s="78" t="s">
        <v>24</v>
      </c>
      <c r="R16" s="78" t="s">
        <v>58</v>
      </c>
      <c r="S16" s="78" t="s">
        <v>766</v>
      </c>
      <c r="T16" s="225" t="s">
        <v>55</v>
      </c>
      <c r="U16" s="216" t="s">
        <v>104</v>
      </c>
      <c r="V16" s="78" t="s">
        <v>24</v>
      </c>
      <c r="W16" s="78" t="s">
        <v>4</v>
      </c>
      <c r="X16" s="78" t="s">
        <v>58</v>
      </c>
      <c r="Y16" s="78" t="s">
        <v>82</v>
      </c>
      <c r="Z16" s="78" t="s">
        <v>31</v>
      </c>
      <c r="AA16" s="87" t="s">
        <v>107</v>
      </c>
    </row>
    <row r="17" spans="1:27">
      <c r="A17" s="101" t="s">
        <v>105</v>
      </c>
      <c r="B17" s="78" t="s">
        <v>28</v>
      </c>
      <c r="C17" s="78" t="s">
        <v>23</v>
      </c>
      <c r="D17" s="78" t="s">
        <v>31</v>
      </c>
      <c r="E17" s="78" t="s">
        <v>58</v>
      </c>
      <c r="F17" s="78" t="s">
        <v>106</v>
      </c>
      <c r="G17" s="78" t="s">
        <v>82</v>
      </c>
      <c r="H17" s="78" t="s">
        <v>22</v>
      </c>
      <c r="I17" s="78" t="s">
        <v>23</v>
      </c>
      <c r="J17" s="78" t="s">
        <v>107</v>
      </c>
      <c r="K17" s="78" t="s">
        <v>104</v>
      </c>
      <c r="L17" s="211" t="s">
        <v>58</v>
      </c>
      <c r="M17" s="224" t="s">
        <v>4</v>
      </c>
      <c r="N17" s="78" t="s">
        <v>82</v>
      </c>
      <c r="O17" s="78" t="s">
        <v>106</v>
      </c>
      <c r="P17" s="78" t="s">
        <v>766</v>
      </c>
      <c r="Q17" s="78" t="s">
        <v>31</v>
      </c>
      <c r="R17" s="78" t="s">
        <v>569</v>
      </c>
      <c r="S17" s="78" t="s">
        <v>766</v>
      </c>
      <c r="T17" s="225" t="s">
        <v>104</v>
      </c>
      <c r="U17" s="216" t="s">
        <v>53</v>
      </c>
      <c r="V17" s="78" t="s">
        <v>55</v>
      </c>
      <c r="W17" s="78" t="s">
        <v>28</v>
      </c>
      <c r="X17" s="78" t="s">
        <v>22</v>
      </c>
      <c r="Y17" s="78" t="s">
        <v>768</v>
      </c>
      <c r="Z17" s="78" t="s">
        <v>569</v>
      </c>
      <c r="AA17" s="87" t="s">
        <v>24</v>
      </c>
    </row>
    <row r="18" spans="1:27">
      <c r="A18" s="101" t="s">
        <v>24</v>
      </c>
      <c r="B18" s="78" t="s">
        <v>768</v>
      </c>
      <c r="C18" s="78" t="s">
        <v>104</v>
      </c>
      <c r="D18" s="78" t="s">
        <v>22</v>
      </c>
      <c r="E18" s="78" t="s">
        <v>23</v>
      </c>
      <c r="F18" s="78" t="s">
        <v>58</v>
      </c>
      <c r="G18" s="78" t="s">
        <v>53</v>
      </c>
      <c r="H18" s="78" t="s">
        <v>82</v>
      </c>
      <c r="I18" s="78" t="s">
        <v>31</v>
      </c>
      <c r="J18" s="78" t="s">
        <v>55</v>
      </c>
      <c r="K18" s="78" t="s">
        <v>768</v>
      </c>
      <c r="L18" s="211" t="s">
        <v>4</v>
      </c>
      <c r="M18" s="224" t="s">
        <v>766</v>
      </c>
      <c r="N18" s="78" t="s">
        <v>58</v>
      </c>
      <c r="O18" s="78" t="s">
        <v>107</v>
      </c>
      <c r="P18" s="78" t="s">
        <v>55</v>
      </c>
      <c r="Q18" s="78" t="s">
        <v>106</v>
      </c>
      <c r="R18" s="78" t="s">
        <v>28</v>
      </c>
      <c r="S18" s="78" t="s">
        <v>766</v>
      </c>
      <c r="T18" s="225" t="s">
        <v>569</v>
      </c>
      <c r="U18" s="216" t="s">
        <v>82</v>
      </c>
      <c r="V18" s="78" t="s">
        <v>106</v>
      </c>
      <c r="W18" s="78" t="s">
        <v>104</v>
      </c>
      <c r="X18" s="78" t="s">
        <v>569</v>
      </c>
      <c r="Y18" s="78" t="s">
        <v>107</v>
      </c>
      <c r="Z18" s="78" t="s">
        <v>53</v>
      </c>
      <c r="AA18" s="87" t="s">
        <v>105</v>
      </c>
    </row>
    <row r="19" spans="1:27" ht="9.75" customHeight="1">
      <c r="A19" s="101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211"/>
      <c r="M19" s="224"/>
      <c r="N19" s="78"/>
      <c r="O19" s="78"/>
      <c r="P19" s="78"/>
      <c r="Q19" s="78"/>
      <c r="R19" s="78"/>
      <c r="S19" s="78"/>
      <c r="T19" s="225"/>
      <c r="U19" s="216"/>
      <c r="V19" s="78"/>
      <c r="W19" s="78"/>
      <c r="X19" s="78"/>
      <c r="Y19" s="78"/>
      <c r="Z19" s="78"/>
      <c r="AA19" s="87"/>
    </row>
    <row r="20" spans="1:27" ht="15.75">
      <c r="A20" s="106" t="s">
        <v>785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212"/>
      <c r="M20" s="226"/>
      <c r="N20" s="102"/>
      <c r="O20" s="102"/>
      <c r="P20" s="102"/>
      <c r="Q20" s="102"/>
      <c r="R20" s="102"/>
      <c r="S20" s="102"/>
      <c r="T20" s="227"/>
      <c r="U20" s="217"/>
      <c r="V20" s="102"/>
      <c r="W20" s="102"/>
      <c r="X20" s="102"/>
      <c r="Y20" s="102"/>
      <c r="Z20" s="102"/>
      <c r="AA20" s="103"/>
    </row>
    <row r="21" spans="1:27" s="62" customFormat="1">
      <c r="A21" s="98" t="s">
        <v>411</v>
      </c>
      <c r="B21" s="99" t="s">
        <v>555</v>
      </c>
      <c r="C21" s="99" t="s">
        <v>556</v>
      </c>
      <c r="D21" s="99" t="s">
        <v>557</v>
      </c>
      <c r="E21" s="99" t="s">
        <v>558</v>
      </c>
      <c r="F21" s="99" t="s">
        <v>559</v>
      </c>
      <c r="G21" s="99" t="s">
        <v>560</v>
      </c>
      <c r="H21" s="99" t="s">
        <v>553</v>
      </c>
      <c r="I21" s="99" t="s">
        <v>551</v>
      </c>
      <c r="J21" s="99" t="s">
        <v>552</v>
      </c>
      <c r="K21" s="99" t="s">
        <v>786</v>
      </c>
      <c r="L21" s="210" t="s">
        <v>787</v>
      </c>
      <c r="M21" s="222" t="s">
        <v>788</v>
      </c>
      <c r="N21" s="99" t="s">
        <v>789</v>
      </c>
      <c r="O21" s="99" t="s">
        <v>790</v>
      </c>
      <c r="P21" s="99" t="s">
        <v>791</v>
      </c>
      <c r="Q21" s="99" t="s">
        <v>792</v>
      </c>
      <c r="R21" s="99" t="s">
        <v>793</v>
      </c>
      <c r="S21" s="99" t="s">
        <v>794</v>
      </c>
      <c r="T21" s="223" t="s">
        <v>795</v>
      </c>
      <c r="U21" s="215" t="s">
        <v>796</v>
      </c>
      <c r="V21" s="99" t="s">
        <v>797</v>
      </c>
      <c r="W21" s="99" t="s">
        <v>798</v>
      </c>
      <c r="X21" s="99" t="s">
        <v>799</v>
      </c>
      <c r="Y21" s="99" t="s">
        <v>800</v>
      </c>
      <c r="Z21" s="99" t="s">
        <v>801</v>
      </c>
      <c r="AA21" s="99" t="s">
        <v>802</v>
      </c>
    </row>
    <row r="22" spans="1:27">
      <c r="A22" s="101" t="s">
        <v>4</v>
      </c>
      <c r="B22" s="78" t="s">
        <v>781</v>
      </c>
      <c r="C22" s="78" t="s">
        <v>53</v>
      </c>
      <c r="D22" s="78" t="s">
        <v>777</v>
      </c>
      <c r="E22" s="78" t="s">
        <v>22</v>
      </c>
      <c r="F22" s="78" t="s">
        <v>773</v>
      </c>
      <c r="G22" s="78" t="s">
        <v>107</v>
      </c>
      <c r="H22" s="78" t="s">
        <v>106</v>
      </c>
      <c r="I22" s="78" t="s">
        <v>782</v>
      </c>
      <c r="J22" s="78" t="s">
        <v>104</v>
      </c>
      <c r="K22" s="78" t="s">
        <v>569</v>
      </c>
      <c r="L22" s="211" t="s">
        <v>24</v>
      </c>
      <c r="M22" s="224" t="s">
        <v>770</v>
      </c>
      <c r="N22" s="78" t="s">
        <v>783</v>
      </c>
      <c r="O22" s="78" t="s">
        <v>768</v>
      </c>
      <c r="P22" s="78" t="s">
        <v>766</v>
      </c>
      <c r="Q22" s="78" t="s">
        <v>774</v>
      </c>
      <c r="R22" s="78" t="s">
        <v>23</v>
      </c>
      <c r="S22" s="78" t="s">
        <v>766</v>
      </c>
      <c r="T22" s="225" t="s">
        <v>767</v>
      </c>
      <c r="U22" s="216" t="s">
        <v>31</v>
      </c>
      <c r="V22" s="78" t="s">
        <v>779</v>
      </c>
      <c r="W22" s="78" t="s">
        <v>771</v>
      </c>
      <c r="X22" s="78" t="s">
        <v>55</v>
      </c>
      <c r="Y22" s="78" t="s">
        <v>58</v>
      </c>
      <c r="Z22" s="78" t="s">
        <v>82</v>
      </c>
      <c r="AA22" s="87" t="s">
        <v>778</v>
      </c>
    </row>
    <row r="23" spans="1:27">
      <c r="A23" s="101" t="s">
        <v>31</v>
      </c>
      <c r="B23" s="78" t="s">
        <v>23</v>
      </c>
      <c r="C23" s="78" t="s">
        <v>783</v>
      </c>
      <c r="D23" s="78" t="s">
        <v>105</v>
      </c>
      <c r="E23" s="78" t="s">
        <v>776</v>
      </c>
      <c r="F23" s="78" t="s">
        <v>4</v>
      </c>
      <c r="G23" s="78" t="s">
        <v>767</v>
      </c>
      <c r="H23" s="78" t="s">
        <v>768</v>
      </c>
      <c r="I23" s="78" t="s">
        <v>769</v>
      </c>
      <c r="J23" s="78" t="s">
        <v>22</v>
      </c>
      <c r="K23" s="78" t="s">
        <v>53</v>
      </c>
      <c r="L23" s="211" t="s">
        <v>107</v>
      </c>
      <c r="M23" s="224" t="s">
        <v>781</v>
      </c>
      <c r="N23" s="78" t="s">
        <v>104</v>
      </c>
      <c r="O23" s="78" t="s">
        <v>58</v>
      </c>
      <c r="P23" s="78" t="s">
        <v>766</v>
      </c>
      <c r="Q23" s="78" t="s">
        <v>770</v>
      </c>
      <c r="R23" s="78" t="s">
        <v>779</v>
      </c>
      <c r="S23" s="78" t="s">
        <v>28</v>
      </c>
      <c r="T23" s="225" t="s">
        <v>766</v>
      </c>
      <c r="U23" s="216" t="s">
        <v>772</v>
      </c>
      <c r="V23" s="78" t="s">
        <v>780</v>
      </c>
      <c r="W23" s="78" t="s">
        <v>82</v>
      </c>
      <c r="X23" s="78" t="s">
        <v>782</v>
      </c>
      <c r="Y23" s="78" t="s">
        <v>569</v>
      </c>
      <c r="Z23" s="78" t="s">
        <v>771</v>
      </c>
      <c r="AA23" s="87" t="s">
        <v>775</v>
      </c>
    </row>
    <row r="24" spans="1:27">
      <c r="A24" s="101" t="s">
        <v>22</v>
      </c>
      <c r="B24" s="78" t="s">
        <v>778</v>
      </c>
      <c r="C24" s="78" t="s">
        <v>55</v>
      </c>
      <c r="D24" s="78" t="s">
        <v>24</v>
      </c>
      <c r="E24" s="78" t="s">
        <v>772</v>
      </c>
      <c r="F24" s="78" t="s">
        <v>82</v>
      </c>
      <c r="G24" s="78" t="s">
        <v>771</v>
      </c>
      <c r="H24" s="78" t="s">
        <v>105</v>
      </c>
      <c r="I24" s="78" t="s">
        <v>569</v>
      </c>
      <c r="J24" s="78" t="s">
        <v>773</v>
      </c>
      <c r="K24" s="78" t="s">
        <v>767</v>
      </c>
      <c r="L24" s="211" t="s">
        <v>779</v>
      </c>
      <c r="M24" s="224" t="s">
        <v>107</v>
      </c>
      <c r="N24" s="78" t="s">
        <v>776</v>
      </c>
      <c r="O24" s="78" t="s">
        <v>780</v>
      </c>
      <c r="P24" s="78" t="s">
        <v>766</v>
      </c>
      <c r="Q24" s="78" t="s">
        <v>4</v>
      </c>
      <c r="R24" s="78" t="s">
        <v>53</v>
      </c>
      <c r="S24" s="78" t="s">
        <v>766</v>
      </c>
      <c r="T24" s="225" t="s">
        <v>58</v>
      </c>
      <c r="U24" s="216" t="s">
        <v>23</v>
      </c>
      <c r="V24" s="78" t="s">
        <v>782</v>
      </c>
      <c r="W24" s="78" t="s">
        <v>781</v>
      </c>
      <c r="X24" s="78" t="s">
        <v>770</v>
      </c>
      <c r="Y24" s="78" t="s">
        <v>104</v>
      </c>
      <c r="Z24" s="78" t="s">
        <v>28</v>
      </c>
      <c r="AA24" s="87" t="s">
        <v>777</v>
      </c>
    </row>
    <row r="25" spans="1:27">
      <c r="A25" s="101" t="s">
        <v>58</v>
      </c>
      <c r="B25" s="78" t="s">
        <v>104</v>
      </c>
      <c r="C25" s="78" t="s">
        <v>82</v>
      </c>
      <c r="D25" s="78" t="s">
        <v>781</v>
      </c>
      <c r="E25" s="78" t="s">
        <v>105</v>
      </c>
      <c r="F25" s="78" t="s">
        <v>769</v>
      </c>
      <c r="G25" s="78" t="s">
        <v>776</v>
      </c>
      <c r="H25" s="78" t="s">
        <v>53</v>
      </c>
      <c r="I25" s="78" t="s">
        <v>783</v>
      </c>
      <c r="J25" s="78" t="s">
        <v>23</v>
      </c>
      <c r="K25" s="78" t="s">
        <v>55</v>
      </c>
      <c r="L25" s="211" t="s">
        <v>770</v>
      </c>
      <c r="M25" s="224" t="s">
        <v>766</v>
      </c>
      <c r="N25" s="78" t="s">
        <v>24</v>
      </c>
      <c r="O25" s="78" t="s">
        <v>773</v>
      </c>
      <c r="P25" s="78" t="s">
        <v>779</v>
      </c>
      <c r="Q25" s="78" t="s">
        <v>28</v>
      </c>
      <c r="R25" s="78" t="s">
        <v>771</v>
      </c>
      <c r="S25" s="78" t="s">
        <v>766</v>
      </c>
      <c r="T25" s="225" t="s">
        <v>774</v>
      </c>
      <c r="U25" s="216" t="s">
        <v>569</v>
      </c>
      <c r="V25" s="78" t="s">
        <v>767</v>
      </c>
      <c r="W25" s="78" t="s">
        <v>768</v>
      </c>
      <c r="X25" s="78" t="s">
        <v>106</v>
      </c>
      <c r="Y25" s="78" t="s">
        <v>772</v>
      </c>
      <c r="Z25" s="78" t="s">
        <v>780</v>
      </c>
      <c r="AA25" s="87" t="s">
        <v>31</v>
      </c>
    </row>
    <row r="26" spans="1:27">
      <c r="A26" s="101" t="s">
        <v>569</v>
      </c>
      <c r="B26" s="78" t="s">
        <v>82</v>
      </c>
      <c r="C26" s="78" t="s">
        <v>768</v>
      </c>
      <c r="D26" s="78" t="s">
        <v>778</v>
      </c>
      <c r="E26" s="78" t="s">
        <v>31</v>
      </c>
      <c r="F26" s="78" t="s">
        <v>783</v>
      </c>
      <c r="G26" s="78" t="s">
        <v>58</v>
      </c>
      <c r="H26" s="78" t="s">
        <v>23</v>
      </c>
      <c r="I26" s="78" t="s">
        <v>774</v>
      </c>
      <c r="J26" s="78" t="s">
        <v>782</v>
      </c>
      <c r="K26" s="78" t="s">
        <v>4</v>
      </c>
      <c r="L26" s="211" t="s">
        <v>771</v>
      </c>
      <c r="M26" s="224" t="s">
        <v>766</v>
      </c>
      <c r="N26" s="78" t="s">
        <v>22</v>
      </c>
      <c r="O26" s="78" t="s">
        <v>28</v>
      </c>
      <c r="P26" s="78" t="s">
        <v>766</v>
      </c>
      <c r="Q26" s="78" t="s">
        <v>781</v>
      </c>
      <c r="R26" s="78" t="s">
        <v>105</v>
      </c>
      <c r="S26" s="78" t="s">
        <v>780</v>
      </c>
      <c r="T26" s="225" t="s">
        <v>24</v>
      </c>
      <c r="U26" s="216" t="s">
        <v>775</v>
      </c>
      <c r="V26" s="78" t="s">
        <v>777</v>
      </c>
      <c r="W26" s="78" t="s">
        <v>107</v>
      </c>
      <c r="X26" s="78" t="s">
        <v>769</v>
      </c>
      <c r="Y26" s="78" t="s">
        <v>773</v>
      </c>
      <c r="Z26" s="78" t="s">
        <v>770</v>
      </c>
      <c r="AA26" s="87" t="s">
        <v>104</v>
      </c>
    </row>
    <row r="27" spans="1:27">
      <c r="A27" s="101" t="s">
        <v>23</v>
      </c>
      <c r="B27" s="78" t="s">
        <v>773</v>
      </c>
      <c r="C27" s="78" t="s">
        <v>770</v>
      </c>
      <c r="D27" s="78" t="s">
        <v>4</v>
      </c>
      <c r="E27" s="78" t="s">
        <v>769</v>
      </c>
      <c r="F27" s="78" t="s">
        <v>104</v>
      </c>
      <c r="G27" s="78" t="s">
        <v>55</v>
      </c>
      <c r="H27" s="78" t="s">
        <v>776</v>
      </c>
      <c r="I27" s="78" t="s">
        <v>105</v>
      </c>
      <c r="J27" s="78" t="s">
        <v>775</v>
      </c>
      <c r="K27" s="78" t="s">
        <v>106</v>
      </c>
      <c r="L27" s="211" t="s">
        <v>782</v>
      </c>
      <c r="M27" s="224" t="s">
        <v>766</v>
      </c>
      <c r="N27" s="78" t="s">
        <v>28</v>
      </c>
      <c r="O27" s="78" t="s">
        <v>781</v>
      </c>
      <c r="P27" s="78" t="s">
        <v>53</v>
      </c>
      <c r="Q27" s="78" t="s">
        <v>783</v>
      </c>
      <c r="R27" s="78" t="s">
        <v>772</v>
      </c>
      <c r="S27" s="78" t="s">
        <v>82</v>
      </c>
      <c r="T27" s="225" t="s">
        <v>766</v>
      </c>
      <c r="U27" s="216" t="s">
        <v>774</v>
      </c>
      <c r="V27" s="78" t="s">
        <v>569</v>
      </c>
      <c r="W27" s="78" t="s">
        <v>778</v>
      </c>
      <c r="X27" s="78" t="s">
        <v>107</v>
      </c>
      <c r="Y27" s="78" t="s">
        <v>767</v>
      </c>
      <c r="Z27" s="78" t="s">
        <v>768</v>
      </c>
      <c r="AA27" s="87" t="s">
        <v>22</v>
      </c>
    </row>
    <row r="28" spans="1:27">
      <c r="A28" s="101" t="s">
        <v>28</v>
      </c>
      <c r="B28" s="78" t="s">
        <v>770</v>
      </c>
      <c r="C28" s="78" t="s">
        <v>106</v>
      </c>
      <c r="D28" s="78" t="s">
        <v>768</v>
      </c>
      <c r="E28" s="78" t="s">
        <v>780</v>
      </c>
      <c r="F28" s="78" t="s">
        <v>781</v>
      </c>
      <c r="G28" s="78" t="s">
        <v>31</v>
      </c>
      <c r="H28" s="78" t="s">
        <v>107</v>
      </c>
      <c r="I28" s="78" t="s">
        <v>778</v>
      </c>
      <c r="J28" s="78" t="s">
        <v>771</v>
      </c>
      <c r="K28" s="78" t="s">
        <v>22</v>
      </c>
      <c r="L28" s="211" t="s">
        <v>104</v>
      </c>
      <c r="M28" s="224" t="s">
        <v>766</v>
      </c>
      <c r="N28" s="78" t="s">
        <v>777</v>
      </c>
      <c r="O28" s="78" t="s">
        <v>776</v>
      </c>
      <c r="P28" s="78" t="s">
        <v>766</v>
      </c>
      <c r="Q28" s="78" t="s">
        <v>775</v>
      </c>
      <c r="R28" s="78" t="s">
        <v>24</v>
      </c>
      <c r="S28" s="78" t="s">
        <v>773</v>
      </c>
      <c r="T28" s="225" t="s">
        <v>4</v>
      </c>
      <c r="U28" s="216" t="s">
        <v>783</v>
      </c>
      <c r="V28" s="78" t="s">
        <v>58</v>
      </c>
      <c r="W28" s="78" t="s">
        <v>105</v>
      </c>
      <c r="X28" s="78" t="s">
        <v>779</v>
      </c>
      <c r="Y28" s="78" t="s">
        <v>23</v>
      </c>
      <c r="Z28" s="78" t="s">
        <v>774</v>
      </c>
      <c r="AA28" s="87" t="s">
        <v>55</v>
      </c>
    </row>
    <row r="29" spans="1:27">
      <c r="A29" s="101" t="s">
        <v>53</v>
      </c>
      <c r="B29" s="78" t="s">
        <v>22</v>
      </c>
      <c r="C29" s="78" t="s">
        <v>772</v>
      </c>
      <c r="D29" s="78" t="s">
        <v>569</v>
      </c>
      <c r="E29" s="78" t="s">
        <v>771</v>
      </c>
      <c r="F29" s="78" t="s">
        <v>768</v>
      </c>
      <c r="G29" s="78" t="s">
        <v>24</v>
      </c>
      <c r="H29" s="78" t="s">
        <v>775</v>
      </c>
      <c r="I29" s="78" t="s">
        <v>28</v>
      </c>
      <c r="J29" s="78" t="s">
        <v>82</v>
      </c>
      <c r="K29" s="78" t="s">
        <v>773</v>
      </c>
      <c r="L29" s="211" t="s">
        <v>781</v>
      </c>
      <c r="M29" s="224" t="s">
        <v>766</v>
      </c>
      <c r="N29" s="78" t="s">
        <v>106</v>
      </c>
      <c r="O29" s="78" t="s">
        <v>779</v>
      </c>
      <c r="P29" s="78" t="s">
        <v>777</v>
      </c>
      <c r="Q29" s="78" t="s">
        <v>104</v>
      </c>
      <c r="R29" s="78" t="s">
        <v>774</v>
      </c>
      <c r="S29" s="78" t="s">
        <v>766</v>
      </c>
      <c r="T29" s="225" t="s">
        <v>782</v>
      </c>
      <c r="U29" s="216" t="s">
        <v>105</v>
      </c>
      <c r="V29" s="78" t="s">
        <v>783</v>
      </c>
      <c r="W29" s="78" t="s">
        <v>23</v>
      </c>
      <c r="X29" s="78" t="s">
        <v>780</v>
      </c>
      <c r="Y29" s="78" t="s">
        <v>55</v>
      </c>
      <c r="Z29" s="78" t="s">
        <v>769</v>
      </c>
      <c r="AA29" s="87" t="s">
        <v>4</v>
      </c>
    </row>
    <row r="30" spans="1:27">
      <c r="A30" s="101" t="s">
        <v>82</v>
      </c>
      <c r="B30" s="78" t="s">
        <v>776</v>
      </c>
      <c r="C30" s="78" t="s">
        <v>775</v>
      </c>
      <c r="D30" s="78" t="s">
        <v>771</v>
      </c>
      <c r="E30" s="78" t="s">
        <v>55</v>
      </c>
      <c r="F30" s="78" t="s">
        <v>774</v>
      </c>
      <c r="G30" s="78" t="s">
        <v>770</v>
      </c>
      <c r="H30" s="78" t="s">
        <v>24</v>
      </c>
      <c r="I30" s="78" t="s">
        <v>104</v>
      </c>
      <c r="J30" s="78" t="s">
        <v>778</v>
      </c>
      <c r="K30" s="78" t="s">
        <v>783</v>
      </c>
      <c r="L30" s="211" t="s">
        <v>22</v>
      </c>
      <c r="M30" s="224" t="s">
        <v>782</v>
      </c>
      <c r="N30" s="78" t="s">
        <v>105</v>
      </c>
      <c r="O30" s="78" t="s">
        <v>53</v>
      </c>
      <c r="P30" s="78" t="s">
        <v>58</v>
      </c>
      <c r="Q30" s="78" t="s">
        <v>766</v>
      </c>
      <c r="R30" s="78" t="s">
        <v>31</v>
      </c>
      <c r="S30" s="78" t="s">
        <v>777</v>
      </c>
      <c r="T30" s="225" t="s">
        <v>766</v>
      </c>
      <c r="U30" s="216" t="s">
        <v>769</v>
      </c>
      <c r="V30" s="78" t="s">
        <v>4</v>
      </c>
      <c r="W30" s="78" t="s">
        <v>773</v>
      </c>
      <c r="X30" s="78" t="s">
        <v>28</v>
      </c>
      <c r="Y30" s="78" t="s">
        <v>106</v>
      </c>
      <c r="Z30" s="78" t="s">
        <v>772</v>
      </c>
      <c r="AA30" s="87" t="s">
        <v>768</v>
      </c>
    </row>
    <row r="31" spans="1:27">
      <c r="A31" s="101" t="s">
        <v>104</v>
      </c>
      <c r="B31" s="78" t="s">
        <v>775</v>
      </c>
      <c r="C31" s="78" t="s">
        <v>769</v>
      </c>
      <c r="D31" s="78" t="s">
        <v>107</v>
      </c>
      <c r="E31" s="78" t="s">
        <v>28</v>
      </c>
      <c r="F31" s="78" t="s">
        <v>777</v>
      </c>
      <c r="G31" s="78" t="s">
        <v>768</v>
      </c>
      <c r="H31" s="78" t="s">
        <v>55</v>
      </c>
      <c r="I31" s="78" t="s">
        <v>779</v>
      </c>
      <c r="J31" s="78" t="s">
        <v>772</v>
      </c>
      <c r="K31" s="78" t="s">
        <v>105</v>
      </c>
      <c r="L31" s="211" t="s">
        <v>767</v>
      </c>
      <c r="M31" s="224" t="s">
        <v>766</v>
      </c>
      <c r="N31" s="78" t="s">
        <v>773</v>
      </c>
      <c r="O31" s="78" t="s">
        <v>22</v>
      </c>
      <c r="P31" s="78" t="s">
        <v>766</v>
      </c>
      <c r="Q31" s="78" t="s">
        <v>778</v>
      </c>
      <c r="R31" s="78" t="s">
        <v>782</v>
      </c>
      <c r="S31" s="78" t="s">
        <v>569</v>
      </c>
      <c r="T31" s="225" t="s">
        <v>770</v>
      </c>
      <c r="U31" s="216" t="s">
        <v>106</v>
      </c>
      <c r="V31" s="78" t="s">
        <v>31</v>
      </c>
      <c r="W31" s="78" t="s">
        <v>24</v>
      </c>
      <c r="X31" s="78" t="s">
        <v>53</v>
      </c>
      <c r="Y31" s="78" t="s">
        <v>774</v>
      </c>
      <c r="Z31" s="78" t="s">
        <v>58</v>
      </c>
      <c r="AA31" s="87" t="s">
        <v>776</v>
      </c>
    </row>
    <row r="32" spans="1:27">
      <c r="A32" s="101" t="s">
        <v>55</v>
      </c>
      <c r="B32" s="78" t="s">
        <v>4</v>
      </c>
      <c r="C32" s="78" t="s">
        <v>774</v>
      </c>
      <c r="D32" s="78" t="s">
        <v>58</v>
      </c>
      <c r="E32" s="78" t="s">
        <v>779</v>
      </c>
      <c r="F32" s="78" t="s">
        <v>28</v>
      </c>
      <c r="G32" s="78" t="s">
        <v>777</v>
      </c>
      <c r="H32" s="78" t="s">
        <v>780</v>
      </c>
      <c r="I32" s="78" t="s">
        <v>106</v>
      </c>
      <c r="J32" s="78" t="s">
        <v>769</v>
      </c>
      <c r="K32" s="78" t="s">
        <v>775</v>
      </c>
      <c r="L32" s="211" t="s">
        <v>53</v>
      </c>
      <c r="M32" s="224" t="s">
        <v>31</v>
      </c>
      <c r="N32" s="78" t="s">
        <v>766</v>
      </c>
      <c r="O32" s="78" t="s">
        <v>23</v>
      </c>
      <c r="P32" s="78" t="s">
        <v>24</v>
      </c>
      <c r="Q32" s="78" t="s">
        <v>569</v>
      </c>
      <c r="R32" s="78" t="s">
        <v>783</v>
      </c>
      <c r="S32" s="78" t="s">
        <v>766</v>
      </c>
      <c r="T32" s="225" t="s">
        <v>771</v>
      </c>
      <c r="U32" s="216" t="s">
        <v>768</v>
      </c>
      <c r="V32" s="78" t="s">
        <v>770</v>
      </c>
      <c r="W32" s="78" t="s">
        <v>22</v>
      </c>
      <c r="X32" s="78" t="s">
        <v>772</v>
      </c>
      <c r="Y32" s="78" t="s">
        <v>778</v>
      </c>
      <c r="Z32" s="78" t="s">
        <v>107</v>
      </c>
      <c r="AA32" s="87" t="s">
        <v>767</v>
      </c>
    </row>
    <row r="33" spans="1:27">
      <c r="A33" s="101" t="s">
        <v>768</v>
      </c>
      <c r="B33" s="78" t="s">
        <v>24</v>
      </c>
      <c r="C33" s="78" t="s">
        <v>776</v>
      </c>
      <c r="D33" s="78" t="s">
        <v>767</v>
      </c>
      <c r="E33" s="78" t="s">
        <v>107</v>
      </c>
      <c r="F33" s="78" t="s">
        <v>778</v>
      </c>
      <c r="G33" s="78" t="s">
        <v>780</v>
      </c>
      <c r="H33" s="78" t="s">
        <v>773</v>
      </c>
      <c r="I33" s="78" t="s">
        <v>4</v>
      </c>
      <c r="J33" s="78" t="s">
        <v>569</v>
      </c>
      <c r="K33" s="78" t="s">
        <v>769</v>
      </c>
      <c r="L33" s="211" t="s">
        <v>23</v>
      </c>
      <c r="M33" s="224" t="s">
        <v>82</v>
      </c>
      <c r="N33" s="78" t="s">
        <v>766</v>
      </c>
      <c r="O33" s="78" t="s">
        <v>772</v>
      </c>
      <c r="P33" s="78" t="s">
        <v>106</v>
      </c>
      <c r="Q33" s="78" t="s">
        <v>766</v>
      </c>
      <c r="R33" s="78" t="s">
        <v>104</v>
      </c>
      <c r="S33" s="78" t="s">
        <v>783</v>
      </c>
      <c r="T33" s="225" t="s">
        <v>53</v>
      </c>
      <c r="U33" s="216" t="s">
        <v>781</v>
      </c>
      <c r="V33" s="78" t="s">
        <v>22</v>
      </c>
      <c r="W33" s="78" t="s">
        <v>775</v>
      </c>
      <c r="X33" s="78" t="s">
        <v>31</v>
      </c>
      <c r="Y33" s="78" t="s">
        <v>105</v>
      </c>
      <c r="Z33" s="78" t="s">
        <v>777</v>
      </c>
      <c r="AA33" s="87" t="s">
        <v>779</v>
      </c>
    </row>
    <row r="34" spans="1:27">
      <c r="A34" s="101" t="s">
        <v>107</v>
      </c>
      <c r="B34" s="78" t="s">
        <v>771</v>
      </c>
      <c r="C34" s="78" t="s">
        <v>31</v>
      </c>
      <c r="D34" s="78" t="s">
        <v>780</v>
      </c>
      <c r="E34" s="78" t="s">
        <v>782</v>
      </c>
      <c r="F34" s="78" t="s">
        <v>569</v>
      </c>
      <c r="G34" s="78" t="s">
        <v>772</v>
      </c>
      <c r="H34" s="78" t="s">
        <v>767</v>
      </c>
      <c r="I34" s="78" t="s">
        <v>58</v>
      </c>
      <c r="J34" s="78" t="s">
        <v>770</v>
      </c>
      <c r="K34" s="78" t="s">
        <v>82</v>
      </c>
      <c r="L34" s="211" t="s">
        <v>773</v>
      </c>
      <c r="M34" s="224" t="s">
        <v>774</v>
      </c>
      <c r="N34" s="78" t="s">
        <v>4</v>
      </c>
      <c r="O34" s="78" t="s">
        <v>769</v>
      </c>
      <c r="P34" s="78" t="s">
        <v>766</v>
      </c>
      <c r="Q34" s="78" t="s">
        <v>23</v>
      </c>
      <c r="R34" s="78" t="s">
        <v>55</v>
      </c>
      <c r="S34" s="78" t="s">
        <v>768</v>
      </c>
      <c r="T34" s="225" t="s">
        <v>766</v>
      </c>
      <c r="U34" s="216" t="s">
        <v>28</v>
      </c>
      <c r="V34" s="78" t="s">
        <v>53</v>
      </c>
      <c r="W34" s="78" t="s">
        <v>776</v>
      </c>
      <c r="X34" s="78" t="s">
        <v>777</v>
      </c>
      <c r="Y34" s="78" t="s">
        <v>24</v>
      </c>
      <c r="Z34" s="78" t="s">
        <v>781</v>
      </c>
      <c r="AA34" s="87" t="s">
        <v>106</v>
      </c>
    </row>
    <row r="35" spans="1:27">
      <c r="A35" s="101" t="s">
        <v>106</v>
      </c>
      <c r="B35" s="78" t="s">
        <v>107</v>
      </c>
      <c r="C35" s="78" t="s">
        <v>767</v>
      </c>
      <c r="D35" s="78" t="s">
        <v>82</v>
      </c>
      <c r="E35" s="78" t="s">
        <v>53</v>
      </c>
      <c r="F35" s="78" t="s">
        <v>770</v>
      </c>
      <c r="G35" s="78" t="s">
        <v>22</v>
      </c>
      <c r="H35" s="78" t="s">
        <v>772</v>
      </c>
      <c r="I35" s="78" t="s">
        <v>781</v>
      </c>
      <c r="J35" s="78" t="s">
        <v>28</v>
      </c>
      <c r="K35" s="78" t="s">
        <v>777</v>
      </c>
      <c r="L35" s="211" t="s">
        <v>569</v>
      </c>
      <c r="M35" s="224" t="s">
        <v>766</v>
      </c>
      <c r="N35" s="78" t="s">
        <v>778</v>
      </c>
      <c r="O35" s="78" t="s">
        <v>105</v>
      </c>
      <c r="P35" s="78" t="s">
        <v>782</v>
      </c>
      <c r="Q35" s="78" t="s">
        <v>769</v>
      </c>
      <c r="R35" s="78" t="s">
        <v>58</v>
      </c>
      <c r="S35" s="78" t="s">
        <v>766</v>
      </c>
      <c r="T35" s="225" t="s">
        <v>55</v>
      </c>
      <c r="U35" s="216" t="s">
        <v>780</v>
      </c>
      <c r="V35" s="78" t="s">
        <v>24</v>
      </c>
      <c r="W35" s="78" t="s">
        <v>4</v>
      </c>
      <c r="X35" s="78" t="s">
        <v>775</v>
      </c>
      <c r="Y35" s="78" t="s">
        <v>779</v>
      </c>
      <c r="Z35" s="78" t="s">
        <v>31</v>
      </c>
      <c r="AA35" s="87" t="s">
        <v>783</v>
      </c>
    </row>
    <row r="36" spans="1:27">
      <c r="A36" s="101" t="s">
        <v>105</v>
      </c>
      <c r="B36" s="78" t="s">
        <v>28</v>
      </c>
      <c r="C36" s="78" t="s">
        <v>23</v>
      </c>
      <c r="D36" s="78" t="s">
        <v>773</v>
      </c>
      <c r="E36" s="78" t="s">
        <v>775</v>
      </c>
      <c r="F36" s="78" t="s">
        <v>106</v>
      </c>
      <c r="G36" s="78" t="s">
        <v>82</v>
      </c>
      <c r="H36" s="78" t="s">
        <v>774</v>
      </c>
      <c r="I36" s="78" t="s">
        <v>777</v>
      </c>
      <c r="J36" s="78" t="s">
        <v>107</v>
      </c>
      <c r="K36" s="78" t="s">
        <v>780</v>
      </c>
      <c r="L36" s="211" t="s">
        <v>58</v>
      </c>
      <c r="M36" s="224" t="s">
        <v>4</v>
      </c>
      <c r="N36" s="78" t="s">
        <v>779</v>
      </c>
      <c r="O36" s="78" t="s">
        <v>771</v>
      </c>
      <c r="P36" s="78" t="s">
        <v>766</v>
      </c>
      <c r="Q36" s="78" t="s">
        <v>31</v>
      </c>
      <c r="R36" s="78" t="s">
        <v>776</v>
      </c>
      <c r="S36" s="78" t="s">
        <v>766</v>
      </c>
      <c r="T36" s="225" t="s">
        <v>104</v>
      </c>
      <c r="U36" s="216" t="s">
        <v>778</v>
      </c>
      <c r="V36" s="78" t="s">
        <v>55</v>
      </c>
      <c r="W36" s="78" t="s">
        <v>767</v>
      </c>
      <c r="X36" s="78" t="s">
        <v>22</v>
      </c>
      <c r="Y36" s="78" t="s">
        <v>782</v>
      </c>
      <c r="Z36" s="78" t="s">
        <v>569</v>
      </c>
      <c r="AA36" s="87" t="s">
        <v>769</v>
      </c>
    </row>
    <row r="37" spans="1:27" ht="15.75" thickBot="1">
      <c r="A37" s="104" t="s">
        <v>24</v>
      </c>
      <c r="B37" s="93" t="s">
        <v>782</v>
      </c>
      <c r="C37" s="93" t="s">
        <v>104</v>
      </c>
      <c r="D37" s="93" t="s">
        <v>774</v>
      </c>
      <c r="E37" s="93" t="s">
        <v>23</v>
      </c>
      <c r="F37" s="93" t="s">
        <v>58</v>
      </c>
      <c r="G37" s="93" t="s">
        <v>778</v>
      </c>
      <c r="H37" s="93" t="s">
        <v>779</v>
      </c>
      <c r="I37" s="93" t="s">
        <v>31</v>
      </c>
      <c r="J37" s="93" t="s">
        <v>55</v>
      </c>
      <c r="K37" s="93" t="s">
        <v>768</v>
      </c>
      <c r="L37" s="213" t="s">
        <v>772</v>
      </c>
      <c r="M37" s="228" t="s">
        <v>766</v>
      </c>
      <c r="N37" s="229" t="s">
        <v>775</v>
      </c>
      <c r="O37" s="229" t="s">
        <v>107</v>
      </c>
      <c r="P37" s="229" t="s">
        <v>781</v>
      </c>
      <c r="Q37" s="229" t="s">
        <v>106</v>
      </c>
      <c r="R37" s="229" t="s">
        <v>767</v>
      </c>
      <c r="S37" s="229" t="s">
        <v>766</v>
      </c>
      <c r="T37" s="230" t="s">
        <v>776</v>
      </c>
      <c r="U37" s="218" t="s">
        <v>82</v>
      </c>
      <c r="V37" s="93" t="s">
        <v>771</v>
      </c>
      <c r="W37" s="93" t="s">
        <v>780</v>
      </c>
      <c r="X37" s="93" t="s">
        <v>569</v>
      </c>
      <c r="Y37" s="93" t="s">
        <v>783</v>
      </c>
      <c r="Z37" s="93" t="s">
        <v>53</v>
      </c>
      <c r="AA37" s="94" t="s">
        <v>105</v>
      </c>
    </row>
  </sheetData>
  <conditionalFormatting sqref="B3:AA18">
    <cfRule type="cellIs" dxfId="11" priority="2" operator="equal">
      <formula>"BYE"</formula>
    </cfRule>
  </conditionalFormatting>
  <conditionalFormatting sqref="B22:AA37">
    <cfRule type="cellIs" dxfId="10" priority="1" operator="equal">
      <formula>"BYE"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1"/>
  <sheetViews>
    <sheetView workbookViewId="0">
      <selection activeCell="H29" sqref="H29"/>
    </sheetView>
  </sheetViews>
  <sheetFormatPr defaultColWidth="12.42578125" defaultRowHeight="15"/>
  <cols>
    <col min="1" max="1" width="18.85546875" style="5" customWidth="1"/>
    <col min="2" max="3" width="13.28515625" style="7" bestFit="1" customWidth="1"/>
    <col min="4" max="4" width="30.85546875" style="7" bestFit="1" customWidth="1"/>
    <col min="5" max="5" width="9.7109375" style="7" bestFit="1" customWidth="1"/>
    <col min="6" max="6" width="8.85546875" style="7" bestFit="1" customWidth="1"/>
    <col min="7" max="16384" width="12.42578125" style="5"/>
  </cols>
  <sheetData>
    <row r="1" spans="1:6" ht="26.25" customHeight="1">
      <c r="A1" s="63" t="s">
        <v>662</v>
      </c>
      <c r="B1" s="64"/>
      <c r="C1" s="64"/>
      <c r="D1" s="64"/>
      <c r="E1" s="64"/>
      <c r="F1" s="64"/>
    </row>
    <row r="2" spans="1:6" ht="15.75" thickBot="1">
      <c r="A2" s="70" t="s">
        <v>663</v>
      </c>
      <c r="B2" s="64"/>
      <c r="C2" s="64"/>
      <c r="D2" s="64"/>
      <c r="E2" s="64"/>
      <c r="F2" s="64"/>
    </row>
    <row r="3" spans="1:6" s="74" customFormat="1">
      <c r="A3" s="71" t="s">
        <v>561</v>
      </c>
      <c r="B3" s="72"/>
      <c r="C3" s="72"/>
      <c r="D3" s="72"/>
      <c r="E3" s="72"/>
      <c r="F3" s="73"/>
    </row>
    <row r="4" spans="1:6" s="74" customFormat="1">
      <c r="A4" s="75" t="s">
        <v>562</v>
      </c>
      <c r="B4" s="65" t="s">
        <v>563</v>
      </c>
      <c r="C4" s="65" t="s">
        <v>564</v>
      </c>
      <c r="D4" s="65" t="s">
        <v>565</v>
      </c>
      <c r="E4" s="65" t="s">
        <v>566</v>
      </c>
      <c r="F4" s="76" t="s">
        <v>567</v>
      </c>
    </row>
    <row r="5" spans="1:6">
      <c r="A5" s="77" t="s">
        <v>664</v>
      </c>
      <c r="B5" s="78" t="s">
        <v>55</v>
      </c>
      <c r="C5" s="78" t="s">
        <v>4</v>
      </c>
      <c r="D5" s="78" t="s">
        <v>665</v>
      </c>
      <c r="E5" s="78" t="s">
        <v>666</v>
      </c>
      <c r="F5" s="79">
        <v>0.83680555555555547</v>
      </c>
    </row>
    <row r="6" spans="1:6">
      <c r="A6" s="77" t="s">
        <v>667</v>
      </c>
      <c r="B6" s="78" t="s">
        <v>31</v>
      </c>
      <c r="C6" s="78" t="s">
        <v>23</v>
      </c>
      <c r="D6" s="78" t="s">
        <v>668</v>
      </c>
      <c r="E6" s="78" t="s">
        <v>572</v>
      </c>
      <c r="F6" s="79">
        <v>0.75</v>
      </c>
    </row>
    <row r="7" spans="1:6">
      <c r="A7" s="77" t="s">
        <v>667</v>
      </c>
      <c r="B7" s="78" t="s">
        <v>574</v>
      </c>
      <c r="C7" s="78" t="s">
        <v>24</v>
      </c>
      <c r="D7" s="78" t="s">
        <v>580</v>
      </c>
      <c r="E7" s="78" t="s">
        <v>666</v>
      </c>
      <c r="F7" s="79">
        <v>0.83680555555555547</v>
      </c>
    </row>
    <row r="8" spans="1:6">
      <c r="A8" s="77" t="s">
        <v>669</v>
      </c>
      <c r="B8" s="78" t="s">
        <v>58</v>
      </c>
      <c r="C8" s="78" t="s">
        <v>104</v>
      </c>
      <c r="D8" s="78" t="s">
        <v>594</v>
      </c>
      <c r="E8" s="78" t="s">
        <v>572</v>
      </c>
      <c r="F8" s="79">
        <v>0.6875</v>
      </c>
    </row>
    <row r="9" spans="1:6">
      <c r="A9" s="77" t="s">
        <v>669</v>
      </c>
      <c r="B9" s="78" t="s">
        <v>53</v>
      </c>
      <c r="C9" s="78" t="s">
        <v>22</v>
      </c>
      <c r="D9" s="78" t="s">
        <v>590</v>
      </c>
      <c r="E9" s="78" t="s">
        <v>572</v>
      </c>
      <c r="F9" s="79">
        <v>0.79166666666666663</v>
      </c>
    </row>
    <row r="10" spans="1:6">
      <c r="A10" s="77" t="s">
        <v>669</v>
      </c>
      <c r="B10" s="78" t="s">
        <v>106</v>
      </c>
      <c r="C10" s="78" t="s">
        <v>107</v>
      </c>
      <c r="D10" s="78" t="s">
        <v>670</v>
      </c>
      <c r="E10" s="78" t="s">
        <v>572</v>
      </c>
      <c r="F10" s="79">
        <v>0.875</v>
      </c>
    </row>
    <row r="11" spans="1:6">
      <c r="A11" s="77" t="s">
        <v>671</v>
      </c>
      <c r="B11" s="78" t="s">
        <v>105</v>
      </c>
      <c r="C11" s="78" t="s">
        <v>28</v>
      </c>
      <c r="D11" s="78" t="s">
        <v>583</v>
      </c>
      <c r="E11" s="78" t="s">
        <v>572</v>
      </c>
      <c r="F11" s="79">
        <v>0.58333333333333337</v>
      </c>
    </row>
    <row r="12" spans="1:6">
      <c r="A12" s="77" t="s">
        <v>671</v>
      </c>
      <c r="B12" s="78" t="s">
        <v>569</v>
      </c>
      <c r="C12" s="78" t="s">
        <v>82</v>
      </c>
      <c r="D12" s="78" t="s">
        <v>570</v>
      </c>
      <c r="E12" s="78" t="s">
        <v>666</v>
      </c>
      <c r="F12" s="79">
        <v>0.66666666666666663</v>
      </c>
    </row>
    <row r="13" spans="1:6">
      <c r="A13" s="77"/>
      <c r="B13" s="78"/>
      <c r="C13" s="78"/>
      <c r="D13" s="78"/>
      <c r="E13" s="78"/>
      <c r="F13" s="79"/>
    </row>
    <row r="14" spans="1:6" s="74" customFormat="1">
      <c r="A14" s="80" t="s">
        <v>577</v>
      </c>
      <c r="B14" s="81"/>
      <c r="C14" s="81"/>
      <c r="D14" s="81"/>
      <c r="E14" s="81"/>
      <c r="F14" s="82"/>
    </row>
    <row r="15" spans="1:6" s="74" customFormat="1">
      <c r="A15" s="75" t="s">
        <v>562</v>
      </c>
      <c r="B15" s="65" t="s">
        <v>563</v>
      </c>
      <c r="C15" s="65" t="s">
        <v>564</v>
      </c>
      <c r="D15" s="65" t="s">
        <v>565</v>
      </c>
      <c r="E15" s="65" t="s">
        <v>566</v>
      </c>
      <c r="F15" s="76" t="s">
        <v>567</v>
      </c>
    </row>
    <row r="16" spans="1:6">
      <c r="A16" s="77" t="s">
        <v>672</v>
      </c>
      <c r="B16" s="78" t="s">
        <v>107</v>
      </c>
      <c r="C16" s="78" t="s">
        <v>31</v>
      </c>
      <c r="D16" s="78" t="s">
        <v>575</v>
      </c>
      <c r="E16" s="78" t="s">
        <v>666</v>
      </c>
      <c r="F16" s="79">
        <v>0.83680555555555547</v>
      </c>
    </row>
    <row r="17" spans="1:6">
      <c r="A17" s="77" t="s">
        <v>673</v>
      </c>
      <c r="B17" s="78" t="s">
        <v>105</v>
      </c>
      <c r="C17" s="78" t="s">
        <v>23</v>
      </c>
      <c r="D17" s="78" t="s">
        <v>583</v>
      </c>
      <c r="E17" s="78" t="s">
        <v>572</v>
      </c>
      <c r="F17" s="79">
        <v>0.75</v>
      </c>
    </row>
    <row r="18" spans="1:6">
      <c r="A18" s="77" t="s">
        <v>673</v>
      </c>
      <c r="B18" s="78" t="s">
        <v>4</v>
      </c>
      <c r="C18" s="78" t="s">
        <v>53</v>
      </c>
      <c r="D18" s="78" t="s">
        <v>579</v>
      </c>
      <c r="E18" s="78" t="s">
        <v>666</v>
      </c>
      <c r="F18" s="79">
        <v>0.83680555555555547</v>
      </c>
    </row>
    <row r="19" spans="1:6">
      <c r="A19" s="77" t="s">
        <v>674</v>
      </c>
      <c r="B19" s="78" t="s">
        <v>28</v>
      </c>
      <c r="C19" s="78" t="s">
        <v>106</v>
      </c>
      <c r="D19" s="78" t="s">
        <v>675</v>
      </c>
      <c r="E19" s="78" t="s">
        <v>572</v>
      </c>
      <c r="F19" s="79">
        <v>0.625</v>
      </c>
    </row>
    <row r="20" spans="1:6">
      <c r="A20" s="77" t="s">
        <v>674</v>
      </c>
      <c r="B20" s="78" t="s">
        <v>569</v>
      </c>
      <c r="C20" s="78" t="s">
        <v>574</v>
      </c>
      <c r="D20" s="78" t="s">
        <v>570</v>
      </c>
      <c r="E20" s="78" t="s">
        <v>572</v>
      </c>
      <c r="F20" s="79">
        <v>0.72916666666666663</v>
      </c>
    </row>
    <row r="21" spans="1:6">
      <c r="A21" s="77" t="s">
        <v>674</v>
      </c>
      <c r="B21" s="78" t="s">
        <v>22</v>
      </c>
      <c r="C21" s="78" t="s">
        <v>55</v>
      </c>
      <c r="D21" s="78" t="s">
        <v>571</v>
      </c>
      <c r="E21" s="78" t="s">
        <v>572</v>
      </c>
      <c r="F21" s="79">
        <v>0.8125</v>
      </c>
    </row>
    <row r="22" spans="1:6">
      <c r="A22" s="77" t="s">
        <v>676</v>
      </c>
      <c r="B22" s="78" t="s">
        <v>24</v>
      </c>
      <c r="C22" s="78" t="s">
        <v>104</v>
      </c>
      <c r="D22" s="78" t="s">
        <v>573</v>
      </c>
      <c r="E22" s="78" t="s">
        <v>666</v>
      </c>
      <c r="F22" s="79">
        <v>0.66666666666666663</v>
      </c>
    </row>
    <row r="23" spans="1:6">
      <c r="A23" s="77" t="s">
        <v>676</v>
      </c>
      <c r="B23" s="78" t="s">
        <v>58</v>
      </c>
      <c r="C23" s="78" t="s">
        <v>82</v>
      </c>
      <c r="D23" s="78" t="s">
        <v>585</v>
      </c>
      <c r="E23" s="78" t="s">
        <v>572</v>
      </c>
      <c r="F23" s="79">
        <v>0.77083333333333337</v>
      </c>
    </row>
    <row r="24" spans="1:6">
      <c r="A24" s="77"/>
      <c r="B24" s="78"/>
      <c r="C24" s="78"/>
      <c r="D24" s="78"/>
      <c r="E24" s="78"/>
      <c r="F24" s="79"/>
    </row>
    <row r="25" spans="1:6" s="74" customFormat="1">
      <c r="A25" s="80" t="s">
        <v>582</v>
      </c>
      <c r="B25" s="81"/>
      <c r="C25" s="81"/>
      <c r="D25" s="81"/>
      <c r="E25" s="81"/>
      <c r="F25" s="82"/>
    </row>
    <row r="26" spans="1:6" s="74" customFormat="1">
      <c r="A26" s="75" t="s">
        <v>562</v>
      </c>
      <c r="B26" s="65" t="s">
        <v>563</v>
      </c>
      <c r="C26" s="65" t="s">
        <v>564</v>
      </c>
      <c r="D26" s="65" t="s">
        <v>565</v>
      </c>
      <c r="E26" s="65" t="s">
        <v>566</v>
      </c>
      <c r="F26" s="76" t="s">
        <v>567</v>
      </c>
    </row>
    <row r="27" spans="1:6">
      <c r="A27" s="77" t="s">
        <v>677</v>
      </c>
      <c r="B27" s="78" t="s">
        <v>23</v>
      </c>
      <c r="C27" s="78" t="s">
        <v>4</v>
      </c>
      <c r="D27" s="78" t="s">
        <v>576</v>
      </c>
      <c r="E27" s="78" t="s">
        <v>666</v>
      </c>
      <c r="F27" s="79">
        <v>0.83680555555555547</v>
      </c>
    </row>
    <row r="28" spans="1:6">
      <c r="A28" s="77" t="s">
        <v>678</v>
      </c>
      <c r="B28" s="78" t="s">
        <v>31</v>
      </c>
      <c r="C28" s="78" t="s">
        <v>105</v>
      </c>
      <c r="D28" s="78" t="s">
        <v>679</v>
      </c>
      <c r="E28" s="78" t="s">
        <v>572</v>
      </c>
      <c r="F28" s="79">
        <v>0.75</v>
      </c>
    </row>
    <row r="29" spans="1:6">
      <c r="A29" s="77" t="s">
        <v>678</v>
      </c>
      <c r="B29" s="78" t="s">
        <v>106</v>
      </c>
      <c r="C29" s="78" t="s">
        <v>82</v>
      </c>
      <c r="D29" s="78" t="s">
        <v>670</v>
      </c>
      <c r="E29" s="78" t="s">
        <v>666</v>
      </c>
      <c r="F29" s="79">
        <v>0.83680555555555547</v>
      </c>
    </row>
    <row r="30" spans="1:6">
      <c r="A30" s="77" t="s">
        <v>680</v>
      </c>
      <c r="B30" s="78" t="s">
        <v>28</v>
      </c>
      <c r="C30" s="78" t="s">
        <v>574</v>
      </c>
      <c r="D30" s="78" t="s">
        <v>675</v>
      </c>
      <c r="E30" s="78" t="s">
        <v>572</v>
      </c>
      <c r="F30" s="79">
        <v>0.6875</v>
      </c>
    </row>
    <row r="31" spans="1:6">
      <c r="A31" s="77" t="s">
        <v>680</v>
      </c>
      <c r="B31" s="78" t="s">
        <v>104</v>
      </c>
      <c r="C31" s="78" t="s">
        <v>107</v>
      </c>
      <c r="D31" s="78" t="s">
        <v>578</v>
      </c>
      <c r="E31" s="78" t="s">
        <v>572</v>
      </c>
      <c r="F31" s="79">
        <v>0.79166666666666663</v>
      </c>
    </row>
    <row r="32" spans="1:6">
      <c r="A32" s="77" t="s">
        <v>680</v>
      </c>
      <c r="B32" s="78" t="s">
        <v>53</v>
      </c>
      <c r="C32" s="78" t="s">
        <v>569</v>
      </c>
      <c r="D32" s="78" t="s">
        <v>590</v>
      </c>
      <c r="E32" s="78" t="s">
        <v>572</v>
      </c>
      <c r="F32" s="79">
        <v>0.875</v>
      </c>
    </row>
    <row r="33" spans="1:6">
      <c r="A33" s="77" t="s">
        <v>681</v>
      </c>
      <c r="B33" s="78" t="s">
        <v>22</v>
      </c>
      <c r="C33" s="78" t="s">
        <v>24</v>
      </c>
      <c r="D33" s="78" t="s">
        <v>571</v>
      </c>
      <c r="E33" s="78" t="s">
        <v>666</v>
      </c>
      <c r="F33" s="79">
        <v>0.66666666666666663</v>
      </c>
    </row>
    <row r="34" spans="1:6">
      <c r="A34" s="77" t="s">
        <v>681</v>
      </c>
      <c r="B34" s="78" t="s">
        <v>55</v>
      </c>
      <c r="C34" s="78" t="s">
        <v>58</v>
      </c>
      <c r="D34" s="78" t="s">
        <v>665</v>
      </c>
      <c r="E34" s="78" t="s">
        <v>572</v>
      </c>
      <c r="F34" s="79">
        <v>0.77083333333333337</v>
      </c>
    </row>
    <row r="35" spans="1:6">
      <c r="A35" s="77"/>
      <c r="B35" s="78"/>
      <c r="C35" s="78"/>
      <c r="D35" s="78"/>
      <c r="E35" s="78"/>
      <c r="F35" s="79"/>
    </row>
    <row r="36" spans="1:6" s="74" customFormat="1">
      <c r="A36" s="80" t="s">
        <v>584</v>
      </c>
      <c r="B36" s="81"/>
      <c r="C36" s="81"/>
      <c r="D36" s="81"/>
      <c r="E36" s="81"/>
      <c r="F36" s="82"/>
    </row>
    <row r="37" spans="1:6" s="74" customFormat="1">
      <c r="A37" s="75" t="s">
        <v>562</v>
      </c>
      <c r="B37" s="65" t="s">
        <v>563</v>
      </c>
      <c r="C37" s="65" t="s">
        <v>564</v>
      </c>
      <c r="D37" s="65" t="s">
        <v>565</v>
      </c>
      <c r="E37" s="65" t="s">
        <v>566</v>
      </c>
      <c r="F37" s="76" t="s">
        <v>567</v>
      </c>
    </row>
    <row r="38" spans="1:6">
      <c r="A38" s="77" t="s">
        <v>682</v>
      </c>
      <c r="B38" s="78" t="s">
        <v>574</v>
      </c>
      <c r="C38" s="78" t="s">
        <v>107</v>
      </c>
      <c r="D38" s="78" t="s">
        <v>580</v>
      </c>
      <c r="E38" s="78" t="s">
        <v>666</v>
      </c>
      <c r="F38" s="79">
        <v>0.83680555555555547</v>
      </c>
    </row>
    <row r="39" spans="1:6">
      <c r="A39" s="77" t="s">
        <v>683</v>
      </c>
      <c r="B39" s="78" t="s">
        <v>104</v>
      </c>
      <c r="C39" s="78" t="s">
        <v>28</v>
      </c>
      <c r="D39" s="78" t="s">
        <v>578</v>
      </c>
      <c r="E39" s="78" t="s">
        <v>572</v>
      </c>
      <c r="F39" s="79">
        <v>0.75</v>
      </c>
    </row>
    <row r="40" spans="1:6">
      <c r="A40" s="77" t="s">
        <v>683</v>
      </c>
      <c r="B40" s="78" t="s">
        <v>4</v>
      </c>
      <c r="C40" s="78" t="s">
        <v>22</v>
      </c>
      <c r="D40" s="78" t="s">
        <v>579</v>
      </c>
      <c r="E40" s="78" t="s">
        <v>666</v>
      </c>
      <c r="F40" s="79">
        <v>0.83680555555555547</v>
      </c>
    </row>
    <row r="41" spans="1:6">
      <c r="A41" s="77" t="s">
        <v>684</v>
      </c>
      <c r="B41" s="78" t="s">
        <v>569</v>
      </c>
      <c r="C41" s="78" t="s">
        <v>31</v>
      </c>
      <c r="D41" s="78" t="s">
        <v>570</v>
      </c>
      <c r="E41" s="78" t="s">
        <v>572</v>
      </c>
      <c r="F41" s="79">
        <v>0.6875</v>
      </c>
    </row>
    <row r="42" spans="1:6">
      <c r="A42" s="77" t="s">
        <v>684</v>
      </c>
      <c r="B42" s="78" t="s">
        <v>82</v>
      </c>
      <c r="C42" s="78" t="s">
        <v>55</v>
      </c>
      <c r="D42" s="78" t="s">
        <v>580</v>
      </c>
      <c r="E42" s="78" t="s">
        <v>572</v>
      </c>
      <c r="F42" s="79">
        <v>0.79166666666666663</v>
      </c>
    </row>
    <row r="43" spans="1:6">
      <c r="A43" s="77" t="s">
        <v>684</v>
      </c>
      <c r="B43" s="78" t="s">
        <v>106</v>
      </c>
      <c r="C43" s="78" t="s">
        <v>53</v>
      </c>
      <c r="D43" s="78" t="s">
        <v>670</v>
      </c>
      <c r="E43" s="78" t="s">
        <v>572</v>
      </c>
      <c r="F43" s="79">
        <v>0.875</v>
      </c>
    </row>
    <row r="44" spans="1:6">
      <c r="A44" s="77" t="s">
        <v>685</v>
      </c>
      <c r="B44" s="78" t="s">
        <v>24</v>
      </c>
      <c r="C44" s="78" t="s">
        <v>23</v>
      </c>
      <c r="D44" s="78" t="s">
        <v>581</v>
      </c>
      <c r="E44" s="78" t="s">
        <v>666</v>
      </c>
      <c r="F44" s="79">
        <v>0.66666666666666663</v>
      </c>
    </row>
    <row r="45" spans="1:6">
      <c r="A45" s="77" t="s">
        <v>685</v>
      </c>
      <c r="B45" s="78" t="s">
        <v>58</v>
      </c>
      <c r="C45" s="78" t="s">
        <v>105</v>
      </c>
      <c r="D45" s="78" t="s">
        <v>594</v>
      </c>
      <c r="E45" s="78" t="s">
        <v>572</v>
      </c>
      <c r="F45" s="79">
        <v>0.77083333333333337</v>
      </c>
    </row>
    <row r="46" spans="1:6">
      <c r="A46" s="77"/>
      <c r="B46" s="78"/>
      <c r="C46" s="78"/>
      <c r="D46" s="78"/>
      <c r="E46" s="78"/>
      <c r="F46" s="79"/>
    </row>
    <row r="47" spans="1:6" s="74" customFormat="1">
      <c r="A47" s="80" t="s">
        <v>586</v>
      </c>
      <c r="B47" s="81"/>
      <c r="C47" s="81"/>
      <c r="D47" s="81"/>
      <c r="E47" s="81"/>
      <c r="F47" s="82"/>
    </row>
    <row r="48" spans="1:6" s="74" customFormat="1">
      <c r="A48" s="75" t="s">
        <v>562</v>
      </c>
      <c r="B48" s="65" t="s">
        <v>563</v>
      </c>
      <c r="C48" s="65" t="s">
        <v>564</v>
      </c>
      <c r="D48" s="65" t="s">
        <v>565</v>
      </c>
      <c r="E48" s="65" t="s">
        <v>566</v>
      </c>
      <c r="F48" s="76" t="s">
        <v>567</v>
      </c>
    </row>
    <row r="49" spans="1:6">
      <c r="A49" s="77" t="s">
        <v>686</v>
      </c>
      <c r="B49" s="78" t="s">
        <v>31</v>
      </c>
      <c r="C49" s="78" t="s">
        <v>4</v>
      </c>
      <c r="D49" s="78" t="s">
        <v>580</v>
      </c>
      <c r="E49" s="78" t="s">
        <v>666</v>
      </c>
      <c r="F49" s="79">
        <v>0.83680555555555547</v>
      </c>
    </row>
    <row r="50" spans="1:6">
      <c r="A50" s="77" t="s">
        <v>687</v>
      </c>
      <c r="B50" s="78" t="s">
        <v>107</v>
      </c>
      <c r="C50" s="78" t="s">
        <v>569</v>
      </c>
      <c r="D50" s="78" t="s">
        <v>575</v>
      </c>
      <c r="E50" s="78" t="s">
        <v>572</v>
      </c>
      <c r="F50" s="79">
        <v>0.75</v>
      </c>
    </row>
    <row r="51" spans="1:6">
      <c r="A51" s="77" t="s">
        <v>687</v>
      </c>
      <c r="B51" s="78" t="s">
        <v>53</v>
      </c>
      <c r="C51" s="78" t="s">
        <v>574</v>
      </c>
      <c r="D51" s="78" t="s">
        <v>590</v>
      </c>
      <c r="E51" s="78" t="s">
        <v>666</v>
      </c>
      <c r="F51" s="79">
        <v>0.83680555555555547</v>
      </c>
    </row>
    <row r="52" spans="1:6">
      <c r="A52" s="77" t="s">
        <v>688</v>
      </c>
      <c r="B52" s="78" t="s">
        <v>55</v>
      </c>
      <c r="C52" s="78" t="s">
        <v>28</v>
      </c>
      <c r="D52" s="78" t="s">
        <v>665</v>
      </c>
      <c r="E52" s="78" t="s">
        <v>572</v>
      </c>
      <c r="F52" s="79">
        <v>0.625</v>
      </c>
    </row>
    <row r="53" spans="1:6">
      <c r="A53" s="77" t="s">
        <v>688</v>
      </c>
      <c r="B53" s="78" t="s">
        <v>22</v>
      </c>
      <c r="C53" s="78" t="s">
        <v>82</v>
      </c>
      <c r="D53" s="78" t="s">
        <v>571</v>
      </c>
      <c r="E53" s="78" t="s">
        <v>572</v>
      </c>
      <c r="F53" s="79">
        <v>0.72916666666666663</v>
      </c>
    </row>
    <row r="54" spans="1:6">
      <c r="A54" s="77" t="s">
        <v>688</v>
      </c>
      <c r="B54" s="78" t="s">
        <v>23</v>
      </c>
      <c r="C54" s="78" t="s">
        <v>104</v>
      </c>
      <c r="D54" s="78" t="s">
        <v>576</v>
      </c>
      <c r="E54" s="78" t="s">
        <v>572</v>
      </c>
      <c r="F54" s="79">
        <v>0.8125</v>
      </c>
    </row>
    <row r="55" spans="1:6">
      <c r="A55" s="77" t="s">
        <v>689</v>
      </c>
      <c r="B55" s="78" t="s">
        <v>105</v>
      </c>
      <c r="C55" s="78" t="s">
        <v>106</v>
      </c>
      <c r="D55" s="78" t="s">
        <v>583</v>
      </c>
      <c r="E55" s="78" t="s">
        <v>572</v>
      </c>
      <c r="F55" s="79">
        <v>0.58333333333333337</v>
      </c>
    </row>
    <row r="56" spans="1:6">
      <c r="A56" s="77" t="s">
        <v>689</v>
      </c>
      <c r="B56" s="78" t="s">
        <v>24</v>
      </c>
      <c r="C56" s="78" t="s">
        <v>58</v>
      </c>
      <c r="D56" s="78" t="s">
        <v>580</v>
      </c>
      <c r="E56" s="78" t="s">
        <v>666</v>
      </c>
      <c r="F56" s="79">
        <v>0.66666666666666663</v>
      </c>
    </row>
    <row r="57" spans="1:6">
      <c r="A57" s="77"/>
      <c r="B57" s="78"/>
      <c r="C57" s="78"/>
      <c r="D57" s="78"/>
      <c r="E57" s="78"/>
      <c r="F57" s="79"/>
    </row>
    <row r="58" spans="1:6" s="74" customFormat="1">
      <c r="A58" s="80" t="s">
        <v>587</v>
      </c>
      <c r="B58" s="81"/>
      <c r="C58" s="81"/>
      <c r="D58" s="81"/>
      <c r="E58" s="81"/>
      <c r="F58" s="82"/>
    </row>
    <row r="59" spans="1:6" s="74" customFormat="1">
      <c r="A59" s="75" t="s">
        <v>562</v>
      </c>
      <c r="B59" s="65" t="s">
        <v>563</v>
      </c>
      <c r="C59" s="65" t="s">
        <v>564</v>
      </c>
      <c r="D59" s="65" t="s">
        <v>565</v>
      </c>
      <c r="E59" s="65" t="s">
        <v>566</v>
      </c>
      <c r="F59" s="76" t="s">
        <v>567</v>
      </c>
    </row>
    <row r="60" spans="1:6">
      <c r="A60" s="77" t="s">
        <v>690</v>
      </c>
      <c r="B60" s="78" t="s">
        <v>4</v>
      </c>
      <c r="C60" s="78" t="s">
        <v>107</v>
      </c>
      <c r="D60" s="78" t="s">
        <v>579</v>
      </c>
      <c r="E60" s="78" t="s">
        <v>666</v>
      </c>
      <c r="F60" s="79">
        <v>0.82638888888888884</v>
      </c>
    </row>
    <row r="61" spans="1:6">
      <c r="A61" s="77" t="s">
        <v>691</v>
      </c>
      <c r="B61" s="78" t="s">
        <v>28</v>
      </c>
      <c r="C61" s="78" t="s">
        <v>31</v>
      </c>
      <c r="D61" s="78" t="s">
        <v>675</v>
      </c>
      <c r="E61" s="78" t="s">
        <v>572</v>
      </c>
      <c r="F61" s="79">
        <v>0.75</v>
      </c>
    </row>
    <row r="62" spans="1:6">
      <c r="A62" s="77" t="s">
        <v>691</v>
      </c>
      <c r="B62" s="78" t="s">
        <v>104</v>
      </c>
      <c r="C62" s="78" t="s">
        <v>574</v>
      </c>
      <c r="D62" s="78" t="s">
        <v>578</v>
      </c>
      <c r="E62" s="78" t="s">
        <v>666</v>
      </c>
      <c r="F62" s="79">
        <v>0.82638888888888884</v>
      </c>
    </row>
    <row r="63" spans="1:6">
      <c r="A63" s="77" t="s">
        <v>692</v>
      </c>
      <c r="B63" s="78" t="s">
        <v>569</v>
      </c>
      <c r="C63" s="78" t="s">
        <v>58</v>
      </c>
      <c r="D63" s="78" t="s">
        <v>570</v>
      </c>
      <c r="E63" s="78" t="s">
        <v>572</v>
      </c>
      <c r="F63" s="79">
        <v>0.625</v>
      </c>
    </row>
    <row r="64" spans="1:6">
      <c r="A64" s="77" t="s">
        <v>692</v>
      </c>
      <c r="B64" s="78" t="s">
        <v>106</v>
      </c>
      <c r="C64" s="78" t="s">
        <v>22</v>
      </c>
      <c r="D64" s="78" t="s">
        <v>670</v>
      </c>
      <c r="E64" s="78" t="s">
        <v>572</v>
      </c>
      <c r="F64" s="79">
        <v>0.72916666666666663</v>
      </c>
    </row>
    <row r="65" spans="1:6">
      <c r="A65" s="77" t="s">
        <v>692</v>
      </c>
      <c r="B65" s="78" t="s">
        <v>53</v>
      </c>
      <c r="C65" s="78" t="s">
        <v>24</v>
      </c>
      <c r="D65" s="78" t="s">
        <v>590</v>
      </c>
      <c r="E65" s="78" t="s">
        <v>572</v>
      </c>
      <c r="F65" s="79">
        <v>0.8125</v>
      </c>
    </row>
    <row r="66" spans="1:6">
      <c r="A66" s="77" t="s">
        <v>693</v>
      </c>
      <c r="B66" s="78" t="s">
        <v>105</v>
      </c>
      <c r="C66" s="78" t="s">
        <v>82</v>
      </c>
      <c r="D66" s="78" t="s">
        <v>583</v>
      </c>
      <c r="E66" s="78" t="s">
        <v>572</v>
      </c>
      <c r="F66" s="79">
        <v>0.58333333333333337</v>
      </c>
    </row>
    <row r="67" spans="1:6">
      <c r="A67" s="77" t="s">
        <v>693</v>
      </c>
      <c r="B67" s="78" t="s">
        <v>23</v>
      </c>
      <c r="C67" s="78" t="s">
        <v>55</v>
      </c>
      <c r="D67" s="78" t="s">
        <v>576</v>
      </c>
      <c r="E67" s="78" t="s">
        <v>666</v>
      </c>
      <c r="F67" s="79">
        <v>0.66666666666666663</v>
      </c>
    </row>
    <row r="68" spans="1:6">
      <c r="A68" s="77"/>
      <c r="B68" s="78"/>
      <c r="C68" s="78"/>
      <c r="D68" s="78"/>
      <c r="E68" s="78"/>
      <c r="F68" s="79"/>
    </row>
    <row r="69" spans="1:6" s="74" customFormat="1">
      <c r="A69" s="80" t="s">
        <v>588</v>
      </c>
      <c r="B69" s="81"/>
      <c r="C69" s="81"/>
      <c r="D69" s="81"/>
      <c r="E69" s="81"/>
      <c r="F69" s="82"/>
    </row>
    <row r="70" spans="1:6" s="74" customFormat="1">
      <c r="A70" s="75" t="s">
        <v>562</v>
      </c>
      <c r="B70" s="65" t="s">
        <v>563</v>
      </c>
      <c r="C70" s="65" t="s">
        <v>564</v>
      </c>
      <c r="D70" s="65" t="s">
        <v>565</v>
      </c>
      <c r="E70" s="65" t="s">
        <v>566</v>
      </c>
      <c r="F70" s="76" t="s">
        <v>567</v>
      </c>
    </row>
    <row r="71" spans="1:6">
      <c r="A71" s="77" t="s">
        <v>694</v>
      </c>
      <c r="B71" s="78" t="s">
        <v>31</v>
      </c>
      <c r="C71" s="78" t="s">
        <v>574</v>
      </c>
      <c r="D71" s="78" t="s">
        <v>580</v>
      </c>
      <c r="E71" s="78" t="s">
        <v>666</v>
      </c>
      <c r="F71" s="79">
        <v>0.66666666666666663</v>
      </c>
    </row>
    <row r="72" spans="1:6">
      <c r="A72" s="77" t="s">
        <v>694</v>
      </c>
      <c r="B72" s="78" t="s">
        <v>28</v>
      </c>
      <c r="C72" s="78" t="s">
        <v>107</v>
      </c>
      <c r="D72" s="78" t="s">
        <v>675</v>
      </c>
      <c r="E72" s="78" t="s">
        <v>572</v>
      </c>
      <c r="F72" s="79">
        <v>0.75</v>
      </c>
    </row>
    <row r="73" spans="1:6">
      <c r="A73" s="77" t="s">
        <v>694</v>
      </c>
      <c r="B73" s="78" t="s">
        <v>4</v>
      </c>
      <c r="C73" s="78" t="s">
        <v>106</v>
      </c>
      <c r="D73" s="78" t="s">
        <v>579</v>
      </c>
      <c r="E73" s="78" t="s">
        <v>666</v>
      </c>
      <c r="F73" s="79">
        <v>0.82638888888888884</v>
      </c>
    </row>
    <row r="74" spans="1:6">
      <c r="A74" s="77" t="s">
        <v>695</v>
      </c>
      <c r="B74" s="78" t="s">
        <v>569</v>
      </c>
      <c r="C74" s="78" t="s">
        <v>23</v>
      </c>
      <c r="D74" s="78" t="s">
        <v>570</v>
      </c>
      <c r="E74" s="78" t="s">
        <v>572</v>
      </c>
      <c r="F74" s="79">
        <v>0.625</v>
      </c>
    </row>
    <row r="75" spans="1:6">
      <c r="A75" s="77" t="s">
        <v>695</v>
      </c>
      <c r="B75" s="78" t="s">
        <v>22</v>
      </c>
      <c r="C75" s="78" t="s">
        <v>105</v>
      </c>
      <c r="D75" s="78" t="s">
        <v>571</v>
      </c>
      <c r="E75" s="78" t="s">
        <v>572</v>
      </c>
      <c r="F75" s="79">
        <v>0.72916666666666663</v>
      </c>
    </row>
    <row r="76" spans="1:6">
      <c r="A76" s="77" t="s">
        <v>695</v>
      </c>
      <c r="B76" s="78" t="s">
        <v>58</v>
      </c>
      <c r="C76" s="78" t="s">
        <v>53</v>
      </c>
      <c r="D76" s="78" t="s">
        <v>585</v>
      </c>
      <c r="E76" s="78" t="s">
        <v>572</v>
      </c>
      <c r="F76" s="79">
        <v>0.8125</v>
      </c>
    </row>
    <row r="77" spans="1:6">
      <c r="A77" s="77" t="s">
        <v>696</v>
      </c>
      <c r="B77" s="78" t="s">
        <v>104</v>
      </c>
      <c r="C77" s="78" t="s">
        <v>55</v>
      </c>
      <c r="D77" s="78" t="s">
        <v>578</v>
      </c>
      <c r="E77" s="78" t="s">
        <v>666</v>
      </c>
      <c r="F77" s="79">
        <v>0.66666666666666663</v>
      </c>
    </row>
    <row r="78" spans="1:6">
      <c r="A78" s="77" t="s">
        <v>697</v>
      </c>
      <c r="B78" s="78" t="s">
        <v>82</v>
      </c>
      <c r="C78" s="78" t="s">
        <v>24</v>
      </c>
      <c r="D78" s="78" t="s">
        <v>580</v>
      </c>
      <c r="E78" s="78" t="s">
        <v>572</v>
      </c>
      <c r="F78" s="79">
        <v>0.66666666666666663</v>
      </c>
    </row>
    <row r="79" spans="1:6">
      <c r="A79" s="77"/>
      <c r="B79" s="78"/>
      <c r="C79" s="78"/>
      <c r="D79" s="78"/>
      <c r="E79" s="78"/>
      <c r="F79" s="79"/>
    </row>
    <row r="80" spans="1:6" s="74" customFormat="1">
      <c r="A80" s="80" t="s">
        <v>589</v>
      </c>
      <c r="B80" s="81"/>
      <c r="C80" s="81"/>
      <c r="D80" s="81"/>
      <c r="E80" s="81"/>
      <c r="F80" s="82"/>
    </row>
    <row r="81" spans="1:6" s="74" customFormat="1">
      <c r="A81" s="80" t="s">
        <v>562</v>
      </c>
      <c r="B81" s="81" t="s">
        <v>563</v>
      </c>
      <c r="C81" s="81" t="s">
        <v>564</v>
      </c>
      <c r="D81" s="81" t="s">
        <v>565</v>
      </c>
      <c r="E81" s="81" t="s">
        <v>566</v>
      </c>
      <c r="F81" s="82" t="s">
        <v>567</v>
      </c>
    </row>
    <row r="82" spans="1:6">
      <c r="A82" s="77" t="s">
        <v>698</v>
      </c>
      <c r="B82" s="78" t="s">
        <v>22</v>
      </c>
      <c r="C82" s="78" t="s">
        <v>569</v>
      </c>
      <c r="D82" s="78" t="s">
        <v>571</v>
      </c>
      <c r="E82" s="78" t="s">
        <v>572</v>
      </c>
      <c r="F82" s="79">
        <v>0.75</v>
      </c>
    </row>
    <row r="83" spans="1:6">
      <c r="A83" s="77" t="s">
        <v>698</v>
      </c>
      <c r="B83" s="78" t="s">
        <v>574</v>
      </c>
      <c r="C83" s="78" t="s">
        <v>4</v>
      </c>
      <c r="D83" s="78" t="s">
        <v>580</v>
      </c>
      <c r="E83" s="78" t="s">
        <v>666</v>
      </c>
      <c r="F83" s="79">
        <v>0.82638888888888884</v>
      </c>
    </row>
    <row r="84" spans="1:6">
      <c r="A84" s="77" t="s">
        <v>699</v>
      </c>
      <c r="B84" s="78" t="s">
        <v>82</v>
      </c>
      <c r="C84" s="78" t="s">
        <v>104</v>
      </c>
      <c r="D84" s="78" t="s">
        <v>580</v>
      </c>
      <c r="E84" s="78" t="s">
        <v>572</v>
      </c>
      <c r="F84" s="79">
        <v>0.625</v>
      </c>
    </row>
    <row r="85" spans="1:6">
      <c r="A85" s="77" t="s">
        <v>699</v>
      </c>
      <c r="B85" s="78" t="s">
        <v>53</v>
      </c>
      <c r="C85" s="78" t="s">
        <v>28</v>
      </c>
      <c r="D85" s="78" t="s">
        <v>590</v>
      </c>
      <c r="E85" s="78" t="s">
        <v>572</v>
      </c>
      <c r="F85" s="79">
        <v>0.72916666666666663</v>
      </c>
    </row>
    <row r="86" spans="1:6">
      <c r="A86" s="77" t="s">
        <v>699</v>
      </c>
      <c r="B86" s="78" t="s">
        <v>55</v>
      </c>
      <c r="C86" s="78" t="s">
        <v>106</v>
      </c>
      <c r="D86" s="78" t="s">
        <v>665</v>
      </c>
      <c r="E86" s="78" t="s">
        <v>572</v>
      </c>
      <c r="F86" s="79">
        <v>0.8125</v>
      </c>
    </row>
    <row r="87" spans="1:6">
      <c r="A87" s="77" t="s">
        <v>700</v>
      </c>
      <c r="B87" s="78" t="s">
        <v>24</v>
      </c>
      <c r="C87" s="78" t="s">
        <v>31</v>
      </c>
      <c r="D87" s="78" t="s">
        <v>580</v>
      </c>
      <c r="E87" s="78" t="s">
        <v>666</v>
      </c>
      <c r="F87" s="79">
        <v>0.66666666666666663</v>
      </c>
    </row>
    <row r="88" spans="1:6">
      <c r="A88" s="77" t="s">
        <v>701</v>
      </c>
      <c r="B88" s="78" t="s">
        <v>107</v>
      </c>
      <c r="C88" s="78" t="s">
        <v>58</v>
      </c>
      <c r="D88" s="78" t="s">
        <v>575</v>
      </c>
      <c r="E88" s="78" t="s">
        <v>666</v>
      </c>
      <c r="F88" s="79">
        <v>0.66666666666666663</v>
      </c>
    </row>
    <row r="89" spans="1:6">
      <c r="A89" s="77" t="s">
        <v>701</v>
      </c>
      <c r="B89" s="78" t="s">
        <v>23</v>
      </c>
      <c r="C89" s="78" t="s">
        <v>105</v>
      </c>
      <c r="D89" s="78" t="s">
        <v>576</v>
      </c>
      <c r="E89" s="78" t="s">
        <v>572</v>
      </c>
      <c r="F89" s="79">
        <v>0.79166666666666663</v>
      </c>
    </row>
    <row r="90" spans="1:6">
      <c r="A90" s="77"/>
      <c r="B90" s="78"/>
      <c r="C90" s="78"/>
      <c r="D90" s="78"/>
      <c r="E90" s="78"/>
      <c r="F90" s="79"/>
    </row>
    <row r="91" spans="1:6" s="74" customFormat="1">
      <c r="A91" s="80" t="s">
        <v>554</v>
      </c>
      <c r="B91" s="81"/>
      <c r="C91" s="81"/>
      <c r="D91" s="81"/>
      <c r="E91" s="81"/>
      <c r="F91" s="82"/>
    </row>
    <row r="92" spans="1:6" s="74" customFormat="1">
      <c r="A92" s="75" t="s">
        <v>562</v>
      </c>
      <c r="B92" s="65" t="s">
        <v>563</v>
      </c>
      <c r="C92" s="65" t="s">
        <v>564</v>
      </c>
      <c r="D92" s="65" t="s">
        <v>565</v>
      </c>
      <c r="E92" s="65" t="s">
        <v>566</v>
      </c>
      <c r="F92" s="76" t="s">
        <v>567</v>
      </c>
    </row>
    <row r="93" spans="1:6">
      <c r="A93" s="77" t="s">
        <v>702</v>
      </c>
      <c r="B93" s="78" t="s">
        <v>4</v>
      </c>
      <c r="C93" s="78" t="s">
        <v>104</v>
      </c>
      <c r="D93" s="78" t="s">
        <v>579</v>
      </c>
      <c r="E93" s="78" t="s">
        <v>666</v>
      </c>
      <c r="F93" s="79">
        <v>0.82638888888888884</v>
      </c>
    </row>
    <row r="94" spans="1:6">
      <c r="A94" s="77" t="s">
        <v>703</v>
      </c>
      <c r="B94" s="78" t="s">
        <v>574</v>
      </c>
      <c r="C94" s="78" t="s">
        <v>569</v>
      </c>
      <c r="D94" s="78" t="s">
        <v>575</v>
      </c>
      <c r="E94" s="78" t="s">
        <v>572</v>
      </c>
      <c r="F94" s="79">
        <v>0.75</v>
      </c>
    </row>
    <row r="95" spans="1:6">
      <c r="A95" s="77" t="s">
        <v>703</v>
      </c>
      <c r="B95" s="78" t="s">
        <v>53</v>
      </c>
      <c r="C95" s="78" t="s">
        <v>82</v>
      </c>
      <c r="D95" s="78" t="s">
        <v>590</v>
      </c>
      <c r="E95" s="78" t="s">
        <v>666</v>
      </c>
      <c r="F95" s="79">
        <v>0.82638888888888884</v>
      </c>
    </row>
    <row r="96" spans="1:6">
      <c r="A96" s="77" t="s">
        <v>704</v>
      </c>
      <c r="B96" s="78" t="s">
        <v>106</v>
      </c>
      <c r="C96" s="78" t="s">
        <v>28</v>
      </c>
      <c r="D96" s="78" t="s">
        <v>670</v>
      </c>
      <c r="E96" s="78" t="s">
        <v>572</v>
      </c>
      <c r="F96" s="79">
        <v>0.625</v>
      </c>
    </row>
    <row r="97" spans="1:6">
      <c r="A97" s="77" t="s">
        <v>704</v>
      </c>
      <c r="B97" s="78" t="s">
        <v>31</v>
      </c>
      <c r="C97" s="78" t="s">
        <v>22</v>
      </c>
      <c r="D97" s="78" t="s">
        <v>580</v>
      </c>
      <c r="E97" s="78" t="s">
        <v>572</v>
      </c>
      <c r="F97" s="79">
        <v>0.72916666666666663</v>
      </c>
    </row>
    <row r="98" spans="1:6">
      <c r="A98" s="77" t="s">
        <v>704</v>
      </c>
      <c r="B98" s="78" t="s">
        <v>24</v>
      </c>
      <c r="C98" s="78" t="s">
        <v>55</v>
      </c>
      <c r="D98" s="78" t="s">
        <v>581</v>
      </c>
      <c r="E98" s="78" t="s">
        <v>572</v>
      </c>
      <c r="F98" s="79">
        <v>0.8125</v>
      </c>
    </row>
    <row r="99" spans="1:6">
      <c r="A99" s="77" t="s">
        <v>705</v>
      </c>
      <c r="B99" s="78" t="s">
        <v>105</v>
      </c>
      <c r="C99" s="78" t="s">
        <v>107</v>
      </c>
      <c r="D99" s="78" t="s">
        <v>583</v>
      </c>
      <c r="E99" s="78" t="s">
        <v>572</v>
      </c>
      <c r="F99" s="79">
        <v>0.58333333333333337</v>
      </c>
    </row>
    <row r="100" spans="1:6">
      <c r="A100" s="77" t="s">
        <v>705</v>
      </c>
      <c r="B100" s="78" t="s">
        <v>58</v>
      </c>
      <c r="C100" s="78" t="s">
        <v>23</v>
      </c>
      <c r="D100" s="78" t="s">
        <v>585</v>
      </c>
      <c r="E100" s="78" t="s">
        <v>666</v>
      </c>
      <c r="F100" s="79">
        <v>0.66666666666666663</v>
      </c>
    </row>
    <row r="101" spans="1:6">
      <c r="A101" s="77"/>
      <c r="B101" s="78"/>
      <c r="C101" s="78"/>
      <c r="D101" s="78"/>
      <c r="E101" s="78"/>
      <c r="F101" s="79"/>
    </row>
    <row r="102" spans="1:6" s="74" customFormat="1">
      <c r="A102" s="80" t="s">
        <v>593</v>
      </c>
      <c r="B102" s="81"/>
      <c r="C102" s="81"/>
      <c r="D102" s="81"/>
      <c r="E102" s="81"/>
      <c r="F102" s="82"/>
    </row>
    <row r="103" spans="1:6" s="74" customFormat="1">
      <c r="A103" s="75" t="s">
        <v>562</v>
      </c>
      <c r="B103" s="65" t="s">
        <v>563</v>
      </c>
      <c r="C103" s="65" t="s">
        <v>564</v>
      </c>
      <c r="D103" s="65" t="s">
        <v>565</v>
      </c>
      <c r="E103" s="65" t="s">
        <v>566</v>
      </c>
      <c r="F103" s="76" t="s">
        <v>567</v>
      </c>
    </row>
    <row r="104" spans="1:6">
      <c r="A104" s="77" t="s">
        <v>706</v>
      </c>
      <c r="B104" s="78" t="s">
        <v>31</v>
      </c>
      <c r="C104" s="78" t="s">
        <v>53</v>
      </c>
      <c r="D104" s="78" t="s">
        <v>580</v>
      </c>
      <c r="E104" s="78" t="s">
        <v>666</v>
      </c>
      <c r="F104" s="79">
        <v>0.82638888888888884</v>
      </c>
    </row>
    <row r="105" spans="1:6">
      <c r="A105" s="77" t="s">
        <v>707</v>
      </c>
      <c r="B105" s="78" t="s">
        <v>58</v>
      </c>
      <c r="C105" s="78" t="s">
        <v>55</v>
      </c>
      <c r="D105" s="78" t="s">
        <v>594</v>
      </c>
      <c r="E105" s="78" t="s">
        <v>572</v>
      </c>
      <c r="F105" s="79">
        <v>0.75</v>
      </c>
    </row>
    <row r="106" spans="1:6">
      <c r="A106" s="77" t="s">
        <v>707</v>
      </c>
      <c r="B106" s="78" t="s">
        <v>24</v>
      </c>
      <c r="C106" s="78" t="s">
        <v>574</v>
      </c>
      <c r="D106" s="78" t="s">
        <v>580</v>
      </c>
      <c r="E106" s="78" t="s">
        <v>666</v>
      </c>
      <c r="F106" s="79">
        <v>0.82638888888888884</v>
      </c>
    </row>
    <row r="107" spans="1:6">
      <c r="A107" s="77" t="s">
        <v>708</v>
      </c>
      <c r="B107" s="78" t="s">
        <v>104</v>
      </c>
      <c r="C107" s="78" t="s">
        <v>105</v>
      </c>
      <c r="D107" s="78" t="s">
        <v>578</v>
      </c>
      <c r="E107" s="78" t="s">
        <v>572</v>
      </c>
      <c r="F107" s="79">
        <v>0.625</v>
      </c>
    </row>
    <row r="108" spans="1:6">
      <c r="A108" s="77" t="s">
        <v>708</v>
      </c>
      <c r="B108" s="78" t="s">
        <v>23</v>
      </c>
      <c r="C108" s="78" t="s">
        <v>106</v>
      </c>
      <c r="D108" s="78" t="s">
        <v>579</v>
      </c>
      <c r="E108" s="78" t="s">
        <v>572</v>
      </c>
      <c r="F108" s="79">
        <v>0.72916666666666663</v>
      </c>
    </row>
    <row r="109" spans="1:6">
      <c r="A109" s="77" t="s">
        <v>708</v>
      </c>
      <c r="B109" s="78" t="s">
        <v>569</v>
      </c>
      <c r="C109" s="78" t="s">
        <v>4</v>
      </c>
      <c r="D109" s="78" t="s">
        <v>579</v>
      </c>
      <c r="E109" s="78" t="s">
        <v>572</v>
      </c>
      <c r="F109" s="79">
        <v>0.82638888888888884</v>
      </c>
    </row>
    <row r="110" spans="1:6">
      <c r="A110" s="77" t="s">
        <v>709</v>
      </c>
      <c r="B110" s="78" t="s">
        <v>28</v>
      </c>
      <c r="C110" s="78" t="s">
        <v>22</v>
      </c>
      <c r="D110" s="78" t="s">
        <v>675</v>
      </c>
      <c r="E110" s="78" t="s">
        <v>572</v>
      </c>
      <c r="F110" s="79">
        <v>0.58333333333333337</v>
      </c>
    </row>
    <row r="111" spans="1:6">
      <c r="A111" s="77" t="s">
        <v>709</v>
      </c>
      <c r="B111" s="78" t="s">
        <v>107</v>
      </c>
      <c r="C111" s="78" t="s">
        <v>82</v>
      </c>
      <c r="D111" s="78" t="s">
        <v>575</v>
      </c>
      <c r="E111" s="78" t="s">
        <v>666</v>
      </c>
      <c r="F111" s="79">
        <v>0.66666666666666663</v>
      </c>
    </row>
    <row r="112" spans="1:6">
      <c r="A112" s="77"/>
      <c r="B112" s="78"/>
      <c r="C112" s="78"/>
      <c r="D112" s="78"/>
      <c r="E112" s="78"/>
      <c r="F112" s="79"/>
    </row>
    <row r="113" spans="1:6" s="74" customFormat="1">
      <c r="A113" s="80" t="s">
        <v>595</v>
      </c>
      <c r="B113" s="81"/>
      <c r="C113" s="81"/>
      <c r="D113" s="81"/>
      <c r="E113" s="81"/>
      <c r="F113" s="82"/>
    </row>
    <row r="114" spans="1:6" s="74" customFormat="1">
      <c r="A114" s="75" t="s">
        <v>562</v>
      </c>
      <c r="B114" s="65" t="s">
        <v>563</v>
      </c>
      <c r="C114" s="65" t="s">
        <v>564</v>
      </c>
      <c r="D114" s="65" t="s">
        <v>565</v>
      </c>
      <c r="E114" s="65" t="s">
        <v>566</v>
      </c>
      <c r="F114" s="76" t="s">
        <v>567</v>
      </c>
    </row>
    <row r="115" spans="1:6">
      <c r="A115" s="77" t="s">
        <v>710</v>
      </c>
      <c r="B115" s="78" t="s">
        <v>55</v>
      </c>
      <c r="C115" s="78" t="s">
        <v>53</v>
      </c>
      <c r="D115" s="78" t="s">
        <v>665</v>
      </c>
      <c r="E115" s="78" t="s">
        <v>666</v>
      </c>
      <c r="F115" s="79">
        <v>0.82638888888888884</v>
      </c>
    </row>
    <row r="116" spans="1:6">
      <c r="A116" s="77" t="s">
        <v>711</v>
      </c>
      <c r="B116" s="78" t="s">
        <v>105</v>
      </c>
      <c r="C116" s="78" t="s">
        <v>58</v>
      </c>
      <c r="D116" s="78" t="s">
        <v>712</v>
      </c>
      <c r="E116" s="78" t="s">
        <v>572</v>
      </c>
      <c r="F116" s="79">
        <v>0.75</v>
      </c>
    </row>
    <row r="117" spans="1:6">
      <c r="A117" s="77" t="s">
        <v>711</v>
      </c>
      <c r="B117" s="78" t="s">
        <v>4</v>
      </c>
      <c r="C117" s="78" t="s">
        <v>24</v>
      </c>
      <c r="D117" s="78" t="s">
        <v>579</v>
      </c>
      <c r="E117" s="78" t="s">
        <v>666</v>
      </c>
      <c r="F117" s="79">
        <v>0.82638888888888884</v>
      </c>
    </row>
    <row r="118" spans="1:6">
      <c r="A118" s="77" t="s">
        <v>713</v>
      </c>
      <c r="B118" s="78" t="s">
        <v>106</v>
      </c>
      <c r="C118" s="78" t="s">
        <v>569</v>
      </c>
      <c r="D118" s="78" t="s">
        <v>670</v>
      </c>
      <c r="E118" s="78" t="s">
        <v>572</v>
      </c>
      <c r="F118" s="79">
        <v>0.72916666666666663</v>
      </c>
    </row>
    <row r="119" spans="1:6">
      <c r="A119" s="77" t="s">
        <v>713</v>
      </c>
      <c r="B119" s="78" t="s">
        <v>82</v>
      </c>
      <c r="C119" s="78" t="s">
        <v>22</v>
      </c>
      <c r="D119" s="78" t="s">
        <v>580</v>
      </c>
      <c r="E119" s="78" t="s">
        <v>572</v>
      </c>
      <c r="F119" s="79">
        <v>0.8125</v>
      </c>
    </row>
    <row r="120" spans="1:6">
      <c r="A120" s="77" t="s">
        <v>714</v>
      </c>
      <c r="B120" s="78" t="s">
        <v>28</v>
      </c>
      <c r="C120" s="78" t="s">
        <v>104</v>
      </c>
      <c r="D120" s="78" t="s">
        <v>675</v>
      </c>
      <c r="E120" s="78" t="s">
        <v>572</v>
      </c>
      <c r="F120" s="79">
        <v>0.58333333333333337</v>
      </c>
    </row>
    <row r="121" spans="1:6">
      <c r="A121" s="77" t="s">
        <v>714</v>
      </c>
      <c r="B121" s="78" t="s">
        <v>31</v>
      </c>
      <c r="C121" s="78" t="s">
        <v>107</v>
      </c>
      <c r="D121" s="78" t="s">
        <v>580</v>
      </c>
      <c r="E121" s="78" t="s">
        <v>666</v>
      </c>
      <c r="F121" s="79">
        <v>0.66666666666666663</v>
      </c>
    </row>
    <row r="122" spans="1:6">
      <c r="A122" s="77" t="s">
        <v>714</v>
      </c>
      <c r="B122" s="78" t="s">
        <v>574</v>
      </c>
      <c r="C122" s="78" t="s">
        <v>23</v>
      </c>
      <c r="D122" s="78" t="s">
        <v>715</v>
      </c>
      <c r="E122" s="78" t="s">
        <v>572</v>
      </c>
      <c r="F122" s="79">
        <v>0.77083333333333337</v>
      </c>
    </row>
    <row r="123" spans="1:6">
      <c r="A123" s="77"/>
      <c r="B123" s="78"/>
      <c r="C123" s="78"/>
      <c r="D123" s="78"/>
      <c r="E123" s="78"/>
      <c r="F123" s="79"/>
    </row>
    <row r="124" spans="1:6" s="74" customFormat="1">
      <c r="A124" s="80" t="s">
        <v>596</v>
      </c>
      <c r="B124" s="81"/>
      <c r="C124" s="81"/>
      <c r="D124" s="81"/>
      <c r="E124" s="81"/>
      <c r="F124" s="82"/>
    </row>
    <row r="125" spans="1:6" s="74" customFormat="1">
      <c r="A125" s="75" t="s">
        <v>562</v>
      </c>
      <c r="B125" s="65" t="s">
        <v>563</v>
      </c>
      <c r="C125" s="65" t="s">
        <v>564</v>
      </c>
      <c r="D125" s="65" t="s">
        <v>565</v>
      </c>
      <c r="E125" s="65" t="s">
        <v>566</v>
      </c>
      <c r="F125" s="76" t="s">
        <v>567</v>
      </c>
    </row>
    <row r="126" spans="1:6">
      <c r="A126" s="77" t="s">
        <v>716</v>
      </c>
      <c r="B126" s="78" t="s">
        <v>574</v>
      </c>
      <c r="C126" s="78" t="s">
        <v>82</v>
      </c>
      <c r="D126" s="78" t="s">
        <v>580</v>
      </c>
      <c r="E126" s="78" t="s">
        <v>666</v>
      </c>
      <c r="F126" s="79">
        <v>0.82638888888888884</v>
      </c>
    </row>
    <row r="127" spans="1:6">
      <c r="A127" s="77" t="s">
        <v>717</v>
      </c>
      <c r="B127" s="78" t="s">
        <v>105</v>
      </c>
      <c r="C127" s="78" t="s">
        <v>4</v>
      </c>
      <c r="D127" s="78" t="s">
        <v>583</v>
      </c>
      <c r="E127" s="78" t="s">
        <v>572</v>
      </c>
      <c r="F127" s="79">
        <v>0.72916666666666663</v>
      </c>
    </row>
    <row r="128" spans="1:6">
      <c r="A128" s="77" t="s">
        <v>717</v>
      </c>
      <c r="B128" s="78" t="s">
        <v>55</v>
      </c>
      <c r="C128" s="78" t="s">
        <v>31</v>
      </c>
      <c r="D128" s="78" t="s">
        <v>665</v>
      </c>
      <c r="E128" s="78" t="s">
        <v>572</v>
      </c>
      <c r="F128" s="79">
        <v>0.8125</v>
      </c>
    </row>
    <row r="129" spans="1:6">
      <c r="A129" s="77" t="s">
        <v>718</v>
      </c>
      <c r="B129" s="78" t="s">
        <v>22</v>
      </c>
      <c r="C129" s="78" t="s">
        <v>107</v>
      </c>
      <c r="D129" s="78" t="s">
        <v>571</v>
      </c>
      <c r="E129" s="78" t="s">
        <v>666</v>
      </c>
      <c r="F129" s="79">
        <v>0.66666666666666663</v>
      </c>
    </row>
    <row r="130" spans="1:6" s="86" customFormat="1">
      <c r="A130" s="83" t="s">
        <v>719</v>
      </c>
      <c r="B130" s="84"/>
      <c r="C130" s="84"/>
      <c r="D130" s="84"/>
      <c r="E130" s="84"/>
      <c r="F130" s="85"/>
    </row>
    <row r="131" spans="1:6">
      <c r="A131" s="77"/>
      <c r="B131" s="78"/>
      <c r="C131" s="78"/>
      <c r="D131" s="78"/>
      <c r="E131" s="78"/>
      <c r="F131" s="87"/>
    </row>
    <row r="132" spans="1:6">
      <c r="A132" s="88" t="s">
        <v>597</v>
      </c>
      <c r="B132" s="89"/>
      <c r="C132" s="89"/>
      <c r="D132" s="89"/>
      <c r="E132" s="89"/>
      <c r="F132" s="90"/>
    </row>
    <row r="133" spans="1:6">
      <c r="A133" s="88" t="s">
        <v>562</v>
      </c>
      <c r="B133" s="89" t="s">
        <v>563</v>
      </c>
      <c r="C133" s="89" t="s">
        <v>564</v>
      </c>
      <c r="D133" s="89" t="s">
        <v>565</v>
      </c>
      <c r="E133" s="89" t="s">
        <v>566</v>
      </c>
      <c r="F133" s="90" t="s">
        <v>567</v>
      </c>
    </row>
    <row r="134" spans="1:6">
      <c r="A134" s="88" t="s">
        <v>720</v>
      </c>
      <c r="B134" s="89" t="s">
        <v>599</v>
      </c>
      <c r="C134" s="89" t="s">
        <v>598</v>
      </c>
      <c r="D134" s="89" t="s">
        <v>579</v>
      </c>
      <c r="E134" s="89" t="s">
        <v>568</v>
      </c>
      <c r="F134" s="91">
        <v>0.83333333333333337</v>
      </c>
    </row>
    <row r="135" spans="1:6">
      <c r="A135" s="77"/>
      <c r="B135" s="78"/>
      <c r="C135" s="78"/>
      <c r="D135" s="78"/>
      <c r="E135" s="78"/>
      <c r="F135" s="79"/>
    </row>
    <row r="136" spans="1:6" s="74" customFormat="1">
      <c r="A136" s="80" t="s">
        <v>600</v>
      </c>
      <c r="B136" s="81"/>
      <c r="C136" s="81"/>
      <c r="D136" s="81"/>
      <c r="E136" s="81"/>
      <c r="F136" s="82"/>
    </row>
    <row r="137" spans="1:6" s="74" customFormat="1">
      <c r="A137" s="75" t="s">
        <v>562</v>
      </c>
      <c r="B137" s="65" t="s">
        <v>563</v>
      </c>
      <c r="C137" s="65" t="s">
        <v>564</v>
      </c>
      <c r="D137" s="65" t="s">
        <v>565</v>
      </c>
      <c r="E137" s="65" t="s">
        <v>566</v>
      </c>
      <c r="F137" s="76" t="s">
        <v>567</v>
      </c>
    </row>
    <row r="138" spans="1:6">
      <c r="A138" s="77" t="s">
        <v>721</v>
      </c>
      <c r="B138" s="78" t="s">
        <v>23</v>
      </c>
      <c r="C138" s="78" t="s">
        <v>28</v>
      </c>
      <c r="D138" s="78" t="s">
        <v>576</v>
      </c>
      <c r="E138" s="78" t="s">
        <v>572</v>
      </c>
      <c r="F138" s="79">
        <v>0.75</v>
      </c>
    </row>
    <row r="139" spans="1:6">
      <c r="A139" s="77" t="s">
        <v>721</v>
      </c>
      <c r="B139" s="78" t="s">
        <v>82</v>
      </c>
      <c r="C139" s="78" t="s">
        <v>105</v>
      </c>
      <c r="D139" s="78" t="s">
        <v>580</v>
      </c>
      <c r="E139" s="78" t="s">
        <v>666</v>
      </c>
      <c r="F139" s="79">
        <v>0.82638888888888884</v>
      </c>
    </row>
    <row r="140" spans="1:6">
      <c r="A140" s="77" t="s">
        <v>722</v>
      </c>
      <c r="B140" s="78" t="s">
        <v>58</v>
      </c>
      <c r="C140" s="78" t="s">
        <v>24</v>
      </c>
      <c r="D140" s="78" t="s">
        <v>580</v>
      </c>
      <c r="E140" s="78" t="s">
        <v>572</v>
      </c>
      <c r="F140" s="79">
        <v>0.625</v>
      </c>
    </row>
    <row r="141" spans="1:6">
      <c r="A141" s="77" t="s">
        <v>722</v>
      </c>
      <c r="B141" s="78" t="s">
        <v>107</v>
      </c>
      <c r="C141" s="78" t="s">
        <v>4</v>
      </c>
      <c r="D141" s="78" t="s">
        <v>575</v>
      </c>
      <c r="E141" s="78" t="s">
        <v>572</v>
      </c>
      <c r="F141" s="79">
        <v>0.72916666666666663</v>
      </c>
    </row>
    <row r="142" spans="1:6">
      <c r="A142" s="77" t="s">
        <v>722</v>
      </c>
      <c r="B142" s="78" t="s">
        <v>53</v>
      </c>
      <c r="C142" s="78" t="s">
        <v>106</v>
      </c>
      <c r="D142" s="78" t="s">
        <v>590</v>
      </c>
      <c r="E142" s="78" t="s">
        <v>572</v>
      </c>
      <c r="F142" s="79">
        <v>0.8125</v>
      </c>
    </row>
    <row r="143" spans="1:6">
      <c r="A143" s="77" t="s">
        <v>723</v>
      </c>
      <c r="B143" s="78" t="s">
        <v>569</v>
      </c>
      <c r="C143" s="78" t="s">
        <v>22</v>
      </c>
      <c r="D143" s="78" t="s">
        <v>570</v>
      </c>
      <c r="E143" s="78" t="s">
        <v>572</v>
      </c>
      <c r="F143" s="79">
        <v>0.58333333333333337</v>
      </c>
    </row>
    <row r="144" spans="1:6">
      <c r="A144" s="77" t="s">
        <v>723</v>
      </c>
      <c r="B144" s="78" t="s">
        <v>31</v>
      </c>
      <c r="C144" s="78" t="s">
        <v>104</v>
      </c>
      <c r="D144" s="78" t="s">
        <v>580</v>
      </c>
      <c r="E144" s="78" t="s">
        <v>666</v>
      </c>
      <c r="F144" s="79">
        <v>0.66666666666666663</v>
      </c>
    </row>
    <row r="145" spans="1:6" s="86" customFormat="1">
      <c r="A145" s="83" t="s">
        <v>724</v>
      </c>
      <c r="B145" s="84"/>
      <c r="C145" s="84"/>
      <c r="D145" s="84"/>
      <c r="E145" s="84"/>
      <c r="F145" s="85"/>
    </row>
    <row r="146" spans="1:6">
      <c r="A146" s="77"/>
      <c r="B146" s="78"/>
      <c r="C146" s="78"/>
      <c r="D146" s="78"/>
      <c r="E146" s="78"/>
      <c r="F146" s="87"/>
    </row>
    <row r="147" spans="1:6" s="74" customFormat="1">
      <c r="A147" s="80" t="s">
        <v>601</v>
      </c>
      <c r="B147" s="81"/>
      <c r="C147" s="81"/>
      <c r="D147" s="81"/>
      <c r="E147" s="81"/>
      <c r="F147" s="82"/>
    </row>
    <row r="148" spans="1:6" s="74" customFormat="1">
      <c r="A148" s="75" t="s">
        <v>562</v>
      </c>
      <c r="B148" s="65" t="s">
        <v>563</v>
      </c>
      <c r="C148" s="65" t="s">
        <v>564</v>
      </c>
      <c r="D148" s="65" t="s">
        <v>565</v>
      </c>
      <c r="E148" s="65" t="s">
        <v>566</v>
      </c>
      <c r="F148" s="76" t="s">
        <v>567</v>
      </c>
    </row>
    <row r="149" spans="1:6">
      <c r="A149" s="77" t="s">
        <v>725</v>
      </c>
      <c r="B149" s="78" t="s">
        <v>55</v>
      </c>
      <c r="C149" s="78" t="s">
        <v>23</v>
      </c>
      <c r="D149" s="78" t="s">
        <v>665</v>
      </c>
      <c r="E149" s="78" t="s">
        <v>666</v>
      </c>
      <c r="F149" s="79">
        <v>0.82638888888888884</v>
      </c>
    </row>
    <row r="150" spans="1:6">
      <c r="A150" s="77" t="s">
        <v>726</v>
      </c>
      <c r="B150" s="78" t="s">
        <v>569</v>
      </c>
      <c r="C150" s="78" t="s">
        <v>28</v>
      </c>
      <c r="D150" s="78" t="s">
        <v>570</v>
      </c>
      <c r="E150" s="78" t="s">
        <v>572</v>
      </c>
      <c r="F150" s="79">
        <v>0.75</v>
      </c>
    </row>
    <row r="151" spans="1:6">
      <c r="A151" s="77" t="s">
        <v>726</v>
      </c>
      <c r="B151" s="78" t="s">
        <v>4</v>
      </c>
      <c r="C151" s="78" t="s">
        <v>574</v>
      </c>
      <c r="D151" s="78" t="s">
        <v>579</v>
      </c>
      <c r="E151" s="78" t="s">
        <v>666</v>
      </c>
      <c r="F151" s="79">
        <v>0.82638888888888884</v>
      </c>
    </row>
    <row r="152" spans="1:6">
      <c r="A152" s="77" t="s">
        <v>727</v>
      </c>
      <c r="B152" s="78" t="s">
        <v>106</v>
      </c>
      <c r="C152" s="78" t="s">
        <v>105</v>
      </c>
      <c r="D152" s="78" t="s">
        <v>670</v>
      </c>
      <c r="E152" s="78" t="s">
        <v>572</v>
      </c>
      <c r="F152" s="79">
        <v>0.625</v>
      </c>
    </row>
    <row r="153" spans="1:6">
      <c r="A153" s="77" t="s">
        <v>727</v>
      </c>
      <c r="B153" s="78" t="s">
        <v>104</v>
      </c>
      <c r="C153" s="78" t="s">
        <v>22</v>
      </c>
      <c r="D153" s="78" t="s">
        <v>591</v>
      </c>
      <c r="E153" s="78" t="s">
        <v>572</v>
      </c>
      <c r="F153" s="79">
        <v>0.72916666666666663</v>
      </c>
    </row>
    <row r="154" spans="1:6">
      <c r="A154" s="77" t="s">
        <v>727</v>
      </c>
      <c r="B154" s="78" t="s">
        <v>82</v>
      </c>
      <c r="C154" s="78" t="s">
        <v>53</v>
      </c>
      <c r="D154" s="78" t="s">
        <v>602</v>
      </c>
      <c r="E154" s="78" t="s">
        <v>572</v>
      </c>
      <c r="F154" s="79">
        <v>0.8125</v>
      </c>
    </row>
    <row r="155" spans="1:6">
      <c r="A155" s="77" t="s">
        <v>728</v>
      </c>
      <c r="B155" s="78" t="s">
        <v>24</v>
      </c>
      <c r="C155" s="78" t="s">
        <v>107</v>
      </c>
      <c r="D155" s="78" t="s">
        <v>573</v>
      </c>
      <c r="E155" s="78" t="s">
        <v>666</v>
      </c>
      <c r="F155" s="79">
        <v>0.66666666666666663</v>
      </c>
    </row>
    <row r="156" spans="1:6">
      <c r="A156" s="77" t="s">
        <v>729</v>
      </c>
      <c r="B156" s="78" t="s">
        <v>31</v>
      </c>
      <c r="C156" s="78" t="s">
        <v>58</v>
      </c>
      <c r="D156" s="78" t="s">
        <v>580</v>
      </c>
      <c r="E156" s="78" t="s">
        <v>572</v>
      </c>
      <c r="F156" s="79">
        <v>0.66666666666666663</v>
      </c>
    </row>
    <row r="157" spans="1:6">
      <c r="A157" s="77"/>
      <c r="B157" s="78"/>
      <c r="C157" s="78"/>
      <c r="D157" s="78"/>
      <c r="E157" s="78"/>
      <c r="F157" s="79"/>
    </row>
    <row r="158" spans="1:6" s="74" customFormat="1">
      <c r="A158" s="80" t="s">
        <v>603</v>
      </c>
      <c r="B158" s="81"/>
      <c r="C158" s="81"/>
      <c r="D158" s="81"/>
      <c r="E158" s="81"/>
      <c r="F158" s="82"/>
    </row>
    <row r="159" spans="1:6" s="74" customFormat="1">
      <c r="A159" s="75" t="s">
        <v>562</v>
      </c>
      <c r="B159" s="65" t="s">
        <v>563</v>
      </c>
      <c r="C159" s="65" t="s">
        <v>564</v>
      </c>
      <c r="D159" s="65" t="s">
        <v>565</v>
      </c>
      <c r="E159" s="65" t="s">
        <v>566</v>
      </c>
      <c r="F159" s="76" t="s">
        <v>567</v>
      </c>
    </row>
    <row r="160" spans="1:6">
      <c r="A160" s="77" t="s">
        <v>730</v>
      </c>
      <c r="B160" s="78" t="s">
        <v>574</v>
      </c>
      <c r="C160" s="78" t="s">
        <v>106</v>
      </c>
      <c r="D160" s="78" t="s">
        <v>580</v>
      </c>
      <c r="E160" s="78" t="s">
        <v>666</v>
      </c>
      <c r="F160" s="79">
        <v>0.82638888888888884</v>
      </c>
    </row>
    <row r="161" spans="1:6">
      <c r="A161" s="77" t="s">
        <v>731</v>
      </c>
      <c r="B161" s="78" t="s">
        <v>23</v>
      </c>
      <c r="C161" s="78" t="s">
        <v>53</v>
      </c>
      <c r="D161" s="78" t="s">
        <v>576</v>
      </c>
      <c r="E161" s="78" t="s">
        <v>572</v>
      </c>
      <c r="F161" s="79">
        <v>0.72916666666666663</v>
      </c>
    </row>
    <row r="162" spans="1:6">
      <c r="A162" s="77" t="s">
        <v>731</v>
      </c>
      <c r="B162" s="78" t="s">
        <v>55</v>
      </c>
      <c r="C162" s="78" t="s">
        <v>24</v>
      </c>
      <c r="D162" s="78" t="s">
        <v>665</v>
      </c>
      <c r="E162" s="78" t="s">
        <v>572</v>
      </c>
      <c r="F162" s="79">
        <v>0.8125</v>
      </c>
    </row>
    <row r="163" spans="1:6">
      <c r="A163" s="77" t="s">
        <v>732</v>
      </c>
      <c r="B163" s="78" t="s">
        <v>82</v>
      </c>
      <c r="C163" s="78" t="s">
        <v>58</v>
      </c>
      <c r="D163" s="78" t="s">
        <v>580</v>
      </c>
      <c r="E163" s="78" t="s">
        <v>666</v>
      </c>
      <c r="F163" s="79">
        <v>0.66666666666666663</v>
      </c>
    </row>
    <row r="164" spans="1:6" s="86" customFormat="1">
      <c r="A164" s="83" t="s">
        <v>733</v>
      </c>
      <c r="B164" s="84"/>
      <c r="C164" s="84"/>
      <c r="D164" s="84"/>
      <c r="E164" s="84"/>
      <c r="F164" s="85"/>
    </row>
    <row r="165" spans="1:6">
      <c r="A165" s="77"/>
      <c r="B165" s="78"/>
      <c r="C165" s="78"/>
      <c r="D165" s="78"/>
      <c r="E165" s="78"/>
      <c r="F165" s="87"/>
    </row>
    <row r="166" spans="1:6" s="74" customFormat="1">
      <c r="A166" s="88" t="s">
        <v>604</v>
      </c>
      <c r="B166" s="89"/>
      <c r="C166" s="89"/>
      <c r="D166" s="89"/>
      <c r="E166" s="89"/>
      <c r="F166" s="90"/>
    </row>
    <row r="167" spans="1:6" s="74" customFormat="1">
      <c r="A167" s="88" t="s">
        <v>562</v>
      </c>
      <c r="B167" s="89" t="s">
        <v>563</v>
      </c>
      <c r="C167" s="89" t="s">
        <v>564</v>
      </c>
      <c r="D167" s="89" t="s">
        <v>565</v>
      </c>
      <c r="E167" s="89" t="s">
        <v>566</v>
      </c>
      <c r="F167" s="90" t="s">
        <v>567</v>
      </c>
    </row>
    <row r="168" spans="1:6" s="74" customFormat="1">
      <c r="A168" s="88" t="s">
        <v>734</v>
      </c>
      <c r="B168" s="89" t="s">
        <v>598</v>
      </c>
      <c r="C168" s="89" t="s">
        <v>599</v>
      </c>
      <c r="D168" s="89" t="s">
        <v>580</v>
      </c>
      <c r="E168" s="89" t="s">
        <v>568</v>
      </c>
      <c r="F168" s="91">
        <v>0.83333333333333337</v>
      </c>
    </row>
    <row r="169" spans="1:6">
      <c r="A169" s="77"/>
      <c r="B169" s="78"/>
      <c r="C169" s="78"/>
      <c r="D169" s="78"/>
      <c r="E169" s="78"/>
      <c r="F169" s="79"/>
    </row>
    <row r="170" spans="1:6" s="74" customFormat="1">
      <c r="A170" s="80" t="s">
        <v>605</v>
      </c>
      <c r="B170" s="81"/>
      <c r="C170" s="81"/>
      <c r="D170" s="81"/>
      <c r="E170" s="81"/>
      <c r="F170" s="82"/>
    </row>
    <row r="171" spans="1:6" s="74" customFormat="1">
      <c r="A171" s="75" t="s">
        <v>562</v>
      </c>
      <c r="B171" s="65" t="s">
        <v>563</v>
      </c>
      <c r="C171" s="65" t="s">
        <v>564</v>
      </c>
      <c r="D171" s="65" t="s">
        <v>565</v>
      </c>
      <c r="E171" s="65" t="s">
        <v>566</v>
      </c>
      <c r="F171" s="76" t="s">
        <v>567</v>
      </c>
    </row>
    <row r="172" spans="1:6">
      <c r="A172" s="77" t="s">
        <v>735</v>
      </c>
      <c r="B172" s="78" t="s">
        <v>105</v>
      </c>
      <c r="C172" s="78" t="s">
        <v>31</v>
      </c>
      <c r="D172" s="78" t="s">
        <v>583</v>
      </c>
      <c r="E172" s="78" t="s">
        <v>572</v>
      </c>
      <c r="F172" s="79">
        <v>0.75</v>
      </c>
    </row>
    <row r="173" spans="1:6">
      <c r="A173" s="77" t="s">
        <v>735</v>
      </c>
      <c r="B173" s="78" t="s">
        <v>24</v>
      </c>
      <c r="C173" s="78" t="s">
        <v>106</v>
      </c>
      <c r="D173" s="78" t="s">
        <v>573</v>
      </c>
      <c r="E173" s="78" t="s">
        <v>666</v>
      </c>
      <c r="F173" s="79">
        <v>0.82638888888888884</v>
      </c>
    </row>
    <row r="174" spans="1:6">
      <c r="A174" s="77" t="s">
        <v>736</v>
      </c>
      <c r="B174" s="78" t="s">
        <v>53</v>
      </c>
      <c r="C174" s="78" t="s">
        <v>104</v>
      </c>
      <c r="D174" s="78" t="s">
        <v>590</v>
      </c>
      <c r="E174" s="78" t="s">
        <v>572</v>
      </c>
      <c r="F174" s="79">
        <v>0.625</v>
      </c>
    </row>
    <row r="175" spans="1:6">
      <c r="A175" s="77" t="s">
        <v>736</v>
      </c>
      <c r="B175" s="78" t="s">
        <v>22</v>
      </c>
      <c r="C175" s="78" t="s">
        <v>4</v>
      </c>
      <c r="D175" s="78" t="s">
        <v>571</v>
      </c>
      <c r="E175" s="78" t="s">
        <v>572</v>
      </c>
      <c r="F175" s="79">
        <v>0.72916666666666663</v>
      </c>
    </row>
    <row r="176" spans="1:6">
      <c r="A176" s="77" t="s">
        <v>736</v>
      </c>
      <c r="B176" s="78" t="s">
        <v>107</v>
      </c>
      <c r="C176" s="78" t="s">
        <v>23</v>
      </c>
      <c r="D176" s="78" t="s">
        <v>737</v>
      </c>
      <c r="E176" s="78" t="s">
        <v>572</v>
      </c>
      <c r="F176" s="79">
        <v>0.8125</v>
      </c>
    </row>
    <row r="177" spans="1:6">
      <c r="A177" s="77" t="s">
        <v>738</v>
      </c>
      <c r="B177" s="78" t="s">
        <v>58</v>
      </c>
      <c r="C177" s="78" t="s">
        <v>28</v>
      </c>
      <c r="D177" s="78" t="s">
        <v>739</v>
      </c>
      <c r="E177" s="78" t="s">
        <v>572</v>
      </c>
      <c r="F177" s="79">
        <v>0.58333333333333337</v>
      </c>
    </row>
    <row r="178" spans="1:6">
      <c r="A178" s="77" t="s">
        <v>738</v>
      </c>
      <c r="B178" s="78" t="s">
        <v>55</v>
      </c>
      <c r="C178" s="78" t="s">
        <v>569</v>
      </c>
      <c r="D178" s="78" t="s">
        <v>665</v>
      </c>
      <c r="E178" s="78" t="s">
        <v>666</v>
      </c>
      <c r="F178" s="79">
        <v>0.66666666666666663</v>
      </c>
    </row>
    <row r="179" spans="1:6" s="86" customFormat="1">
      <c r="A179" s="83" t="s">
        <v>740</v>
      </c>
      <c r="B179" s="84"/>
      <c r="C179" s="84"/>
      <c r="D179" s="84"/>
      <c r="E179" s="84"/>
      <c r="F179" s="85"/>
    </row>
    <row r="180" spans="1:6">
      <c r="A180" s="77"/>
      <c r="B180" s="78"/>
      <c r="C180" s="78"/>
      <c r="D180" s="78"/>
      <c r="E180" s="78"/>
      <c r="F180" s="87"/>
    </row>
    <row r="181" spans="1:6" s="74" customFormat="1">
      <c r="A181" s="80" t="s">
        <v>606</v>
      </c>
      <c r="B181" s="81"/>
      <c r="C181" s="81"/>
      <c r="D181" s="81"/>
      <c r="E181" s="81"/>
      <c r="F181" s="82"/>
    </row>
    <row r="182" spans="1:6" s="74" customFormat="1">
      <c r="A182" s="75" t="s">
        <v>562</v>
      </c>
      <c r="B182" s="65" t="s">
        <v>563</v>
      </c>
      <c r="C182" s="65" t="s">
        <v>564</v>
      </c>
      <c r="D182" s="65" t="s">
        <v>565</v>
      </c>
      <c r="E182" s="65" t="s">
        <v>566</v>
      </c>
      <c r="F182" s="76" t="s">
        <v>567</v>
      </c>
    </row>
    <row r="183" spans="1:6">
      <c r="A183" s="77" t="s">
        <v>741</v>
      </c>
      <c r="B183" s="78" t="s">
        <v>82</v>
      </c>
      <c r="C183" s="78" t="s">
        <v>31</v>
      </c>
      <c r="D183" s="78" t="s">
        <v>580</v>
      </c>
      <c r="E183" s="78" t="s">
        <v>666</v>
      </c>
      <c r="F183" s="79">
        <v>0.82638888888888884</v>
      </c>
    </row>
    <row r="184" spans="1:6">
      <c r="A184" s="77" t="s">
        <v>742</v>
      </c>
      <c r="B184" s="78" t="s">
        <v>106</v>
      </c>
      <c r="C184" s="78" t="s">
        <v>58</v>
      </c>
      <c r="D184" s="78" t="s">
        <v>670</v>
      </c>
      <c r="E184" s="78" t="s">
        <v>572</v>
      </c>
      <c r="F184" s="79">
        <v>0.75</v>
      </c>
    </row>
    <row r="185" spans="1:6">
      <c r="A185" s="77" t="s">
        <v>742</v>
      </c>
      <c r="B185" s="78" t="s">
        <v>4</v>
      </c>
      <c r="C185" s="78" t="s">
        <v>23</v>
      </c>
      <c r="D185" s="78" t="s">
        <v>579</v>
      </c>
      <c r="E185" s="78" t="s">
        <v>666</v>
      </c>
      <c r="F185" s="79">
        <v>0.82638888888888884</v>
      </c>
    </row>
    <row r="186" spans="1:6">
      <c r="A186" s="77" t="s">
        <v>743</v>
      </c>
      <c r="B186" s="78" t="s">
        <v>107</v>
      </c>
      <c r="C186" s="78" t="s">
        <v>55</v>
      </c>
      <c r="D186" s="78" t="s">
        <v>592</v>
      </c>
      <c r="E186" s="78" t="s">
        <v>572</v>
      </c>
      <c r="F186" s="79">
        <v>0.625</v>
      </c>
    </row>
    <row r="187" spans="1:6">
      <c r="A187" s="77" t="s">
        <v>743</v>
      </c>
      <c r="B187" s="78" t="s">
        <v>569</v>
      </c>
      <c r="C187" s="78" t="s">
        <v>105</v>
      </c>
      <c r="D187" s="78" t="s">
        <v>715</v>
      </c>
      <c r="E187" s="78" t="s">
        <v>572</v>
      </c>
      <c r="F187" s="79">
        <v>0.72916666666666663</v>
      </c>
    </row>
    <row r="188" spans="1:6">
      <c r="A188" s="77" t="s">
        <v>743</v>
      </c>
      <c r="B188" s="78" t="s">
        <v>22</v>
      </c>
      <c r="C188" s="78" t="s">
        <v>53</v>
      </c>
      <c r="D188" s="78" t="s">
        <v>571</v>
      </c>
      <c r="E188" s="78" t="s">
        <v>572</v>
      </c>
      <c r="F188" s="79">
        <v>0.8125</v>
      </c>
    </row>
    <row r="189" spans="1:6">
      <c r="A189" s="77" t="s">
        <v>744</v>
      </c>
      <c r="B189" s="78" t="s">
        <v>28</v>
      </c>
      <c r="C189" s="78" t="s">
        <v>24</v>
      </c>
      <c r="D189" s="78" t="s">
        <v>675</v>
      </c>
      <c r="E189" s="78" t="s">
        <v>572</v>
      </c>
      <c r="F189" s="79">
        <v>0.58333333333333337</v>
      </c>
    </row>
    <row r="190" spans="1:6">
      <c r="A190" s="77" t="s">
        <v>744</v>
      </c>
      <c r="B190" s="78" t="s">
        <v>574</v>
      </c>
      <c r="C190" s="78" t="s">
        <v>104</v>
      </c>
      <c r="D190" s="78" t="s">
        <v>580</v>
      </c>
      <c r="E190" s="78" t="s">
        <v>666</v>
      </c>
      <c r="F190" s="79">
        <v>0.66666666666666663</v>
      </c>
    </row>
    <row r="191" spans="1:6">
      <c r="A191" s="77"/>
      <c r="B191" s="78"/>
      <c r="C191" s="78"/>
      <c r="D191" s="78"/>
      <c r="E191" s="78"/>
      <c r="F191" s="79"/>
    </row>
    <row r="192" spans="1:6" s="74" customFormat="1">
      <c r="A192" s="80" t="s">
        <v>607</v>
      </c>
      <c r="B192" s="81"/>
      <c r="C192" s="81"/>
      <c r="D192" s="81"/>
      <c r="E192" s="81"/>
      <c r="F192" s="82"/>
    </row>
    <row r="193" spans="1:6" s="74" customFormat="1">
      <c r="A193" s="75" t="s">
        <v>562</v>
      </c>
      <c r="B193" s="65" t="s">
        <v>563</v>
      </c>
      <c r="C193" s="65" t="s">
        <v>564</v>
      </c>
      <c r="D193" s="65" t="s">
        <v>565</v>
      </c>
      <c r="E193" s="65" t="s">
        <v>566</v>
      </c>
      <c r="F193" s="76" t="s">
        <v>567</v>
      </c>
    </row>
    <row r="194" spans="1:6">
      <c r="A194" s="77" t="s">
        <v>745</v>
      </c>
      <c r="B194" s="78" t="s">
        <v>107</v>
      </c>
      <c r="C194" s="78" t="s">
        <v>574</v>
      </c>
      <c r="D194" s="78" t="s">
        <v>575</v>
      </c>
      <c r="E194" s="78" t="s">
        <v>666</v>
      </c>
      <c r="F194" s="79">
        <v>0.82638888888888884</v>
      </c>
    </row>
    <row r="195" spans="1:6">
      <c r="A195" s="77" t="s">
        <v>746</v>
      </c>
      <c r="B195" s="78" t="s">
        <v>104</v>
      </c>
      <c r="C195" s="78" t="s">
        <v>569</v>
      </c>
      <c r="D195" s="78" t="s">
        <v>578</v>
      </c>
      <c r="E195" s="78" t="s">
        <v>572</v>
      </c>
      <c r="F195" s="79">
        <v>0.72916666666666663</v>
      </c>
    </row>
    <row r="196" spans="1:6">
      <c r="A196" s="77" t="s">
        <v>746</v>
      </c>
      <c r="B196" s="78" t="s">
        <v>23</v>
      </c>
      <c r="C196" s="78" t="s">
        <v>82</v>
      </c>
      <c r="D196" s="78" t="s">
        <v>576</v>
      </c>
      <c r="E196" s="78" t="s">
        <v>572</v>
      </c>
      <c r="F196" s="79">
        <v>0.8125</v>
      </c>
    </row>
    <row r="197" spans="1:6">
      <c r="A197" s="77" t="s">
        <v>747</v>
      </c>
      <c r="B197" s="78" t="s">
        <v>31</v>
      </c>
      <c r="C197" s="78" t="s">
        <v>28</v>
      </c>
      <c r="D197" s="78" t="s">
        <v>668</v>
      </c>
      <c r="E197" s="78" t="s">
        <v>666</v>
      </c>
      <c r="F197" s="79">
        <v>0.66666666666666663</v>
      </c>
    </row>
    <row r="198" spans="1:6" s="86" customFormat="1">
      <c r="A198" s="83" t="s">
        <v>748</v>
      </c>
      <c r="B198" s="84"/>
      <c r="C198" s="84"/>
      <c r="D198" s="84"/>
      <c r="E198" s="84"/>
      <c r="F198" s="85"/>
    </row>
    <row r="199" spans="1:6">
      <c r="A199" s="77"/>
      <c r="B199" s="78"/>
      <c r="C199" s="78"/>
      <c r="D199" s="78"/>
      <c r="E199" s="78"/>
      <c r="F199" s="87"/>
    </row>
    <row r="200" spans="1:6" s="74" customFormat="1">
      <c r="A200" s="88" t="s">
        <v>608</v>
      </c>
      <c r="B200" s="89"/>
      <c r="C200" s="89"/>
      <c r="D200" s="89"/>
      <c r="E200" s="89"/>
      <c r="F200" s="90"/>
    </row>
    <row r="201" spans="1:6" s="74" customFormat="1">
      <c r="A201" s="88" t="s">
        <v>562</v>
      </c>
      <c r="B201" s="89" t="s">
        <v>563</v>
      </c>
      <c r="C201" s="89" t="s">
        <v>564</v>
      </c>
      <c r="D201" s="89" t="s">
        <v>565</v>
      </c>
      <c r="E201" s="89" t="s">
        <v>566</v>
      </c>
      <c r="F201" s="90" t="s">
        <v>567</v>
      </c>
    </row>
    <row r="202" spans="1:6" s="74" customFormat="1">
      <c r="A202" s="88" t="s">
        <v>749</v>
      </c>
      <c r="B202" s="89" t="s">
        <v>599</v>
      </c>
      <c r="C202" s="89" t="s">
        <v>598</v>
      </c>
      <c r="D202" s="89" t="s">
        <v>579</v>
      </c>
      <c r="E202" s="89" t="s">
        <v>568</v>
      </c>
      <c r="F202" s="91">
        <v>0.83333333333333337</v>
      </c>
    </row>
    <row r="203" spans="1:6">
      <c r="A203" s="77"/>
      <c r="B203" s="78"/>
      <c r="C203" s="78"/>
      <c r="D203" s="78"/>
      <c r="E203" s="78"/>
      <c r="F203" s="79"/>
    </row>
    <row r="204" spans="1:6" s="74" customFormat="1">
      <c r="A204" s="80" t="s">
        <v>609</v>
      </c>
      <c r="B204" s="81"/>
      <c r="C204" s="81"/>
      <c r="D204" s="81"/>
      <c r="E204" s="81"/>
      <c r="F204" s="82"/>
    </row>
    <row r="205" spans="1:6" s="74" customFormat="1">
      <c r="A205" s="75" t="s">
        <v>562</v>
      </c>
      <c r="B205" s="65" t="s">
        <v>563</v>
      </c>
      <c r="C205" s="65" t="s">
        <v>564</v>
      </c>
      <c r="D205" s="65" t="s">
        <v>565</v>
      </c>
      <c r="E205" s="65" t="s">
        <v>566</v>
      </c>
      <c r="F205" s="76" t="s">
        <v>567</v>
      </c>
    </row>
    <row r="206" spans="1:6">
      <c r="A206" s="77" t="s">
        <v>750</v>
      </c>
      <c r="B206" s="78" t="s">
        <v>105</v>
      </c>
      <c r="C206" s="78" t="s">
        <v>104</v>
      </c>
      <c r="D206" s="78" t="s">
        <v>583</v>
      </c>
      <c r="E206" s="78" t="s">
        <v>572</v>
      </c>
      <c r="F206" s="79">
        <v>0.75</v>
      </c>
    </row>
    <row r="207" spans="1:6">
      <c r="A207" s="77" t="s">
        <v>750</v>
      </c>
      <c r="B207" s="78" t="s">
        <v>22</v>
      </c>
      <c r="C207" s="78" t="s">
        <v>58</v>
      </c>
      <c r="D207" s="78" t="s">
        <v>571</v>
      </c>
      <c r="E207" s="78" t="s">
        <v>666</v>
      </c>
      <c r="F207" s="79">
        <v>0.82638888888888884</v>
      </c>
    </row>
    <row r="208" spans="1:6">
      <c r="A208" s="77" t="s">
        <v>751</v>
      </c>
      <c r="B208" s="78" t="s">
        <v>28</v>
      </c>
      <c r="C208" s="78" t="s">
        <v>4</v>
      </c>
      <c r="D208" s="78" t="s">
        <v>675</v>
      </c>
      <c r="E208" s="78" t="s">
        <v>572</v>
      </c>
      <c r="F208" s="79">
        <v>0.72916666666666663</v>
      </c>
    </row>
    <row r="209" spans="1:6">
      <c r="A209" s="77" t="s">
        <v>751</v>
      </c>
      <c r="B209" s="78" t="s">
        <v>106</v>
      </c>
      <c r="C209" s="78" t="s">
        <v>55</v>
      </c>
      <c r="D209" s="78" t="s">
        <v>670</v>
      </c>
      <c r="E209" s="78" t="s">
        <v>572</v>
      </c>
      <c r="F209" s="79">
        <v>0.8125</v>
      </c>
    </row>
    <row r="210" spans="1:6">
      <c r="A210" s="77" t="s">
        <v>752</v>
      </c>
      <c r="B210" s="78" t="s">
        <v>569</v>
      </c>
      <c r="C210" s="78" t="s">
        <v>24</v>
      </c>
      <c r="D210" s="78" t="s">
        <v>570</v>
      </c>
      <c r="E210" s="78" t="s">
        <v>572</v>
      </c>
      <c r="F210" s="79">
        <v>0.58333333333333337</v>
      </c>
    </row>
    <row r="211" spans="1:6">
      <c r="A211" s="77" t="s">
        <v>752</v>
      </c>
      <c r="B211" s="78" t="s">
        <v>574</v>
      </c>
      <c r="C211" s="78" t="s">
        <v>53</v>
      </c>
      <c r="D211" s="78" t="s">
        <v>753</v>
      </c>
      <c r="E211" s="78" t="s">
        <v>666</v>
      </c>
      <c r="F211" s="79">
        <v>0.66666666666666663</v>
      </c>
    </row>
    <row r="212" spans="1:6" s="86" customFormat="1">
      <c r="A212" s="83" t="s">
        <v>754</v>
      </c>
      <c r="B212" s="84"/>
      <c r="C212" s="84"/>
      <c r="D212" s="84"/>
      <c r="E212" s="84"/>
      <c r="F212" s="85"/>
    </row>
    <row r="213" spans="1:6">
      <c r="A213" s="77"/>
      <c r="B213" s="78"/>
      <c r="C213" s="78"/>
      <c r="D213" s="78"/>
      <c r="E213" s="78"/>
      <c r="F213" s="87"/>
    </row>
    <row r="214" spans="1:6" s="74" customFormat="1">
      <c r="A214" s="80" t="s">
        <v>610</v>
      </c>
      <c r="B214" s="81"/>
      <c r="C214" s="81"/>
      <c r="D214" s="81"/>
      <c r="E214" s="81"/>
      <c r="F214" s="82"/>
    </row>
    <row r="215" spans="1:6" s="74" customFormat="1">
      <c r="A215" s="75" t="s">
        <v>562</v>
      </c>
      <c r="B215" s="65" t="s">
        <v>563</v>
      </c>
      <c r="C215" s="65" t="s">
        <v>564</v>
      </c>
      <c r="D215" s="65" t="s">
        <v>565</v>
      </c>
      <c r="E215" s="65" t="s">
        <v>566</v>
      </c>
      <c r="F215" s="76" t="s">
        <v>567</v>
      </c>
    </row>
    <row r="216" spans="1:6">
      <c r="A216" s="77" t="s">
        <v>755</v>
      </c>
      <c r="B216" s="78" t="s">
        <v>4</v>
      </c>
      <c r="C216" s="78" t="s">
        <v>31</v>
      </c>
      <c r="D216" s="78" t="s">
        <v>579</v>
      </c>
      <c r="E216" s="78" t="s">
        <v>666</v>
      </c>
      <c r="F216" s="79">
        <v>0.82638888888888884</v>
      </c>
    </row>
    <row r="217" spans="1:6">
      <c r="A217" s="77" t="s">
        <v>756</v>
      </c>
      <c r="B217" s="78" t="s">
        <v>107</v>
      </c>
      <c r="C217" s="78" t="s">
        <v>28</v>
      </c>
      <c r="D217" s="78" t="s">
        <v>575</v>
      </c>
      <c r="E217" s="78" t="s">
        <v>572</v>
      </c>
      <c r="F217" s="79">
        <v>0.75</v>
      </c>
    </row>
    <row r="218" spans="1:6">
      <c r="A218" s="77" t="s">
        <v>756</v>
      </c>
      <c r="B218" s="78" t="s">
        <v>55</v>
      </c>
      <c r="C218" s="78" t="s">
        <v>574</v>
      </c>
      <c r="D218" s="78" t="s">
        <v>665</v>
      </c>
      <c r="E218" s="78" t="s">
        <v>666</v>
      </c>
      <c r="F218" s="79">
        <v>0.82638888888888884</v>
      </c>
    </row>
    <row r="219" spans="1:6">
      <c r="A219" s="77" t="s">
        <v>757</v>
      </c>
      <c r="B219" s="78" t="s">
        <v>104</v>
      </c>
      <c r="C219" s="78" t="s">
        <v>106</v>
      </c>
      <c r="D219" s="78" t="s">
        <v>578</v>
      </c>
      <c r="E219" s="78" t="s">
        <v>572</v>
      </c>
      <c r="F219" s="79">
        <v>0.625</v>
      </c>
    </row>
    <row r="220" spans="1:6">
      <c r="A220" s="77" t="s">
        <v>757</v>
      </c>
      <c r="B220" s="78" t="s">
        <v>22</v>
      </c>
      <c r="C220" s="78" t="s">
        <v>23</v>
      </c>
      <c r="D220" s="78" t="s">
        <v>571</v>
      </c>
      <c r="E220" s="78" t="s">
        <v>572</v>
      </c>
      <c r="F220" s="79">
        <v>0.72916666666666663</v>
      </c>
    </row>
    <row r="221" spans="1:6">
      <c r="A221" s="77" t="s">
        <v>757</v>
      </c>
      <c r="B221" s="78" t="s">
        <v>53</v>
      </c>
      <c r="C221" s="78" t="s">
        <v>105</v>
      </c>
      <c r="D221" s="78" t="s">
        <v>590</v>
      </c>
      <c r="E221" s="78" t="s">
        <v>572</v>
      </c>
      <c r="F221" s="79">
        <v>0.8125</v>
      </c>
    </row>
    <row r="222" spans="1:6">
      <c r="A222" s="77" t="s">
        <v>758</v>
      </c>
      <c r="B222" s="78" t="s">
        <v>58</v>
      </c>
      <c r="C222" s="78" t="s">
        <v>569</v>
      </c>
      <c r="D222" s="78" t="s">
        <v>585</v>
      </c>
      <c r="E222" s="78" t="s">
        <v>572</v>
      </c>
      <c r="F222" s="79">
        <v>0.58333333333333337</v>
      </c>
    </row>
    <row r="223" spans="1:6">
      <c r="A223" s="77" t="s">
        <v>758</v>
      </c>
      <c r="B223" s="78" t="s">
        <v>24</v>
      </c>
      <c r="C223" s="78" t="s">
        <v>82</v>
      </c>
      <c r="D223" s="78" t="s">
        <v>580</v>
      </c>
      <c r="E223" s="78" t="s">
        <v>666</v>
      </c>
      <c r="F223" s="79">
        <v>0.66666666666666663</v>
      </c>
    </row>
    <row r="224" spans="1:6">
      <c r="A224" s="77"/>
      <c r="B224" s="78"/>
      <c r="C224" s="78"/>
      <c r="D224" s="78"/>
      <c r="E224" s="78"/>
      <c r="F224" s="79"/>
    </row>
    <row r="225" spans="1:6" s="74" customFormat="1">
      <c r="A225" s="80" t="s">
        <v>611</v>
      </c>
      <c r="B225" s="81"/>
      <c r="C225" s="81"/>
      <c r="D225" s="81"/>
      <c r="E225" s="81"/>
      <c r="F225" s="82"/>
    </row>
    <row r="226" spans="1:6" s="74" customFormat="1">
      <c r="A226" s="75" t="s">
        <v>562</v>
      </c>
      <c r="B226" s="65" t="s">
        <v>563</v>
      </c>
      <c r="C226" s="65" t="s">
        <v>564</v>
      </c>
      <c r="D226" s="65" t="s">
        <v>565</v>
      </c>
      <c r="E226" s="65" t="s">
        <v>566</v>
      </c>
      <c r="F226" s="76" t="s">
        <v>567</v>
      </c>
    </row>
    <row r="227" spans="1:6">
      <c r="A227" s="77" t="s">
        <v>612</v>
      </c>
      <c r="B227" s="78" t="s">
        <v>105</v>
      </c>
      <c r="C227" s="78" t="s">
        <v>55</v>
      </c>
      <c r="D227" s="78" t="s">
        <v>583</v>
      </c>
      <c r="E227" s="78" t="s">
        <v>572</v>
      </c>
      <c r="F227" s="87" t="s">
        <v>612</v>
      </c>
    </row>
    <row r="228" spans="1:6">
      <c r="A228" s="77" t="s">
        <v>612</v>
      </c>
      <c r="B228" s="78" t="s">
        <v>28</v>
      </c>
      <c r="C228" s="78" t="s">
        <v>58</v>
      </c>
      <c r="D228" s="78" t="s">
        <v>675</v>
      </c>
      <c r="E228" s="78" t="s">
        <v>572</v>
      </c>
      <c r="F228" s="87" t="s">
        <v>612</v>
      </c>
    </row>
    <row r="229" spans="1:6">
      <c r="A229" s="77" t="s">
        <v>612</v>
      </c>
      <c r="B229" s="78" t="s">
        <v>574</v>
      </c>
      <c r="C229" s="78" t="s">
        <v>22</v>
      </c>
      <c r="D229" s="78" t="s">
        <v>580</v>
      </c>
      <c r="E229" s="78" t="s">
        <v>572</v>
      </c>
      <c r="F229" s="87" t="s">
        <v>612</v>
      </c>
    </row>
    <row r="230" spans="1:6">
      <c r="A230" s="77" t="s">
        <v>612</v>
      </c>
      <c r="B230" s="78" t="s">
        <v>107</v>
      </c>
      <c r="C230" s="78" t="s">
        <v>53</v>
      </c>
      <c r="D230" s="78" t="s">
        <v>575</v>
      </c>
      <c r="E230" s="78" t="s">
        <v>572</v>
      </c>
      <c r="F230" s="87" t="s">
        <v>612</v>
      </c>
    </row>
    <row r="231" spans="1:6">
      <c r="A231" s="77" t="s">
        <v>612</v>
      </c>
      <c r="B231" s="78" t="s">
        <v>23</v>
      </c>
      <c r="C231" s="78" t="s">
        <v>569</v>
      </c>
      <c r="D231" s="78" t="s">
        <v>576</v>
      </c>
      <c r="E231" s="78" t="s">
        <v>572</v>
      </c>
      <c r="F231" s="87" t="s">
        <v>612</v>
      </c>
    </row>
    <row r="232" spans="1:6">
      <c r="A232" s="77" t="s">
        <v>612</v>
      </c>
      <c r="B232" s="78" t="s">
        <v>104</v>
      </c>
      <c r="C232" s="78" t="s">
        <v>31</v>
      </c>
      <c r="D232" s="78" t="s">
        <v>578</v>
      </c>
      <c r="E232" s="78" t="s">
        <v>572</v>
      </c>
      <c r="F232" s="87" t="s">
        <v>612</v>
      </c>
    </row>
    <row r="233" spans="1:6">
      <c r="A233" s="77" t="s">
        <v>612</v>
      </c>
      <c r="B233" s="78" t="s">
        <v>82</v>
      </c>
      <c r="C233" s="78" t="s">
        <v>4</v>
      </c>
      <c r="D233" s="78" t="s">
        <v>580</v>
      </c>
      <c r="E233" s="78" t="s">
        <v>572</v>
      </c>
      <c r="F233" s="87" t="s">
        <v>612</v>
      </c>
    </row>
    <row r="234" spans="1:6">
      <c r="A234" s="77" t="s">
        <v>612</v>
      </c>
      <c r="B234" s="78" t="s">
        <v>106</v>
      </c>
      <c r="C234" s="78" t="s">
        <v>24</v>
      </c>
      <c r="D234" s="78" t="s">
        <v>670</v>
      </c>
      <c r="E234" s="78" t="s">
        <v>572</v>
      </c>
      <c r="F234" s="87" t="s">
        <v>612</v>
      </c>
    </row>
    <row r="235" spans="1:6">
      <c r="A235" s="77"/>
      <c r="B235" s="78"/>
      <c r="C235" s="78"/>
      <c r="D235" s="78"/>
      <c r="E235" s="78"/>
      <c r="F235" s="87"/>
    </row>
    <row r="236" spans="1:6" s="74" customFormat="1">
      <c r="A236" s="80" t="s">
        <v>613</v>
      </c>
      <c r="B236" s="81"/>
      <c r="C236" s="81"/>
      <c r="D236" s="81"/>
      <c r="E236" s="81"/>
      <c r="F236" s="82"/>
    </row>
    <row r="237" spans="1:6" s="74" customFormat="1">
      <c r="A237" s="75" t="s">
        <v>562</v>
      </c>
      <c r="B237" s="65" t="s">
        <v>563</v>
      </c>
      <c r="C237" s="65" t="s">
        <v>564</v>
      </c>
      <c r="D237" s="65" t="s">
        <v>565</v>
      </c>
      <c r="E237" s="65" t="s">
        <v>566</v>
      </c>
      <c r="F237" s="76" t="s">
        <v>567</v>
      </c>
    </row>
    <row r="238" spans="1:6">
      <c r="A238" s="77" t="s">
        <v>612</v>
      </c>
      <c r="B238" s="78" t="s">
        <v>58</v>
      </c>
      <c r="C238" s="78" t="s">
        <v>574</v>
      </c>
      <c r="D238" s="78" t="s">
        <v>759</v>
      </c>
      <c r="E238" s="78" t="s">
        <v>572</v>
      </c>
      <c r="F238" s="87" t="s">
        <v>612</v>
      </c>
    </row>
    <row r="239" spans="1:6">
      <c r="A239" s="77" t="s">
        <v>612</v>
      </c>
      <c r="B239" s="78" t="s">
        <v>28</v>
      </c>
      <c r="C239" s="78" t="s">
        <v>105</v>
      </c>
      <c r="D239" s="78" t="s">
        <v>675</v>
      </c>
      <c r="E239" s="78" t="s">
        <v>572</v>
      </c>
      <c r="F239" s="87" t="s">
        <v>612</v>
      </c>
    </row>
    <row r="240" spans="1:6">
      <c r="A240" s="77" t="s">
        <v>612</v>
      </c>
      <c r="B240" s="78" t="s">
        <v>106</v>
      </c>
      <c r="C240" s="78" t="s">
        <v>4</v>
      </c>
      <c r="D240" s="78" t="s">
        <v>670</v>
      </c>
      <c r="E240" s="78" t="s">
        <v>572</v>
      </c>
      <c r="F240" s="87" t="s">
        <v>612</v>
      </c>
    </row>
    <row r="241" spans="1:6">
      <c r="A241" s="77" t="s">
        <v>612</v>
      </c>
      <c r="B241" s="78" t="s">
        <v>55</v>
      </c>
      <c r="C241" s="78" t="s">
        <v>22</v>
      </c>
      <c r="D241" s="78" t="s">
        <v>665</v>
      </c>
      <c r="E241" s="78" t="s">
        <v>572</v>
      </c>
      <c r="F241" s="87" t="s">
        <v>612</v>
      </c>
    </row>
    <row r="242" spans="1:6">
      <c r="A242" s="77" t="s">
        <v>612</v>
      </c>
      <c r="B242" s="78" t="s">
        <v>569</v>
      </c>
      <c r="C242" s="78" t="s">
        <v>107</v>
      </c>
      <c r="D242" s="78" t="s">
        <v>570</v>
      </c>
      <c r="E242" s="78" t="s">
        <v>572</v>
      </c>
      <c r="F242" s="87" t="s">
        <v>612</v>
      </c>
    </row>
    <row r="243" spans="1:6">
      <c r="A243" s="77" t="s">
        <v>612</v>
      </c>
      <c r="B243" s="78" t="s">
        <v>31</v>
      </c>
      <c r="C243" s="78" t="s">
        <v>82</v>
      </c>
      <c r="D243" s="78" t="s">
        <v>580</v>
      </c>
      <c r="E243" s="78" t="s">
        <v>572</v>
      </c>
      <c r="F243" s="87" t="s">
        <v>612</v>
      </c>
    </row>
    <row r="244" spans="1:6">
      <c r="A244" s="77" t="s">
        <v>612</v>
      </c>
      <c r="B244" s="78" t="s">
        <v>53</v>
      </c>
      <c r="C244" s="78" t="s">
        <v>23</v>
      </c>
      <c r="D244" s="78" t="s">
        <v>590</v>
      </c>
      <c r="E244" s="78" t="s">
        <v>572</v>
      </c>
      <c r="F244" s="87" t="s">
        <v>612</v>
      </c>
    </row>
    <row r="245" spans="1:6">
      <c r="A245" s="77" t="s">
        <v>612</v>
      </c>
      <c r="B245" s="78" t="s">
        <v>104</v>
      </c>
      <c r="C245" s="78" t="s">
        <v>24</v>
      </c>
      <c r="D245" s="78" t="s">
        <v>578</v>
      </c>
      <c r="E245" s="78" t="s">
        <v>572</v>
      </c>
      <c r="F245" s="87" t="s">
        <v>612</v>
      </c>
    </row>
    <row r="246" spans="1:6">
      <c r="A246" s="77"/>
      <c r="B246" s="78"/>
      <c r="C246" s="78"/>
      <c r="D246" s="78"/>
      <c r="E246" s="78"/>
      <c r="F246" s="87"/>
    </row>
    <row r="247" spans="1:6" s="74" customFormat="1">
      <c r="A247" s="80" t="s">
        <v>614</v>
      </c>
      <c r="B247" s="81"/>
      <c r="C247" s="81"/>
      <c r="D247" s="81"/>
      <c r="E247" s="81"/>
      <c r="F247" s="82"/>
    </row>
    <row r="248" spans="1:6" s="74" customFormat="1">
      <c r="A248" s="75" t="s">
        <v>562</v>
      </c>
      <c r="B248" s="65" t="s">
        <v>563</v>
      </c>
      <c r="C248" s="65" t="s">
        <v>564</v>
      </c>
      <c r="D248" s="65" t="s">
        <v>565</v>
      </c>
      <c r="E248" s="65" t="s">
        <v>566</v>
      </c>
      <c r="F248" s="76" t="s">
        <v>567</v>
      </c>
    </row>
    <row r="249" spans="1:6">
      <c r="A249" s="77" t="s">
        <v>612</v>
      </c>
      <c r="B249" s="78" t="s">
        <v>82</v>
      </c>
      <c r="C249" s="78" t="s">
        <v>28</v>
      </c>
      <c r="D249" s="78" t="s">
        <v>580</v>
      </c>
      <c r="E249" s="78" t="s">
        <v>572</v>
      </c>
      <c r="F249" s="87" t="s">
        <v>612</v>
      </c>
    </row>
    <row r="250" spans="1:6">
      <c r="A250" s="77" t="s">
        <v>612</v>
      </c>
      <c r="B250" s="78" t="s">
        <v>58</v>
      </c>
      <c r="C250" s="78" t="s">
        <v>106</v>
      </c>
      <c r="D250" s="78" t="s">
        <v>739</v>
      </c>
      <c r="E250" s="78" t="s">
        <v>572</v>
      </c>
      <c r="F250" s="87" t="s">
        <v>612</v>
      </c>
    </row>
    <row r="251" spans="1:6">
      <c r="A251" s="77" t="s">
        <v>612</v>
      </c>
      <c r="B251" s="78" t="s">
        <v>23</v>
      </c>
      <c r="C251" s="78" t="s">
        <v>107</v>
      </c>
      <c r="D251" s="78" t="s">
        <v>576</v>
      </c>
      <c r="E251" s="78" t="s">
        <v>572</v>
      </c>
      <c r="F251" s="87" t="s">
        <v>612</v>
      </c>
    </row>
    <row r="252" spans="1:6">
      <c r="A252" s="77" t="s">
        <v>612</v>
      </c>
      <c r="B252" s="78" t="s">
        <v>104</v>
      </c>
      <c r="C252" s="78" t="s">
        <v>53</v>
      </c>
      <c r="D252" s="78" t="s">
        <v>578</v>
      </c>
      <c r="E252" s="78" t="s">
        <v>572</v>
      </c>
      <c r="F252" s="87" t="s">
        <v>612</v>
      </c>
    </row>
    <row r="253" spans="1:6">
      <c r="A253" s="77" t="s">
        <v>612</v>
      </c>
      <c r="B253" s="78" t="s">
        <v>105</v>
      </c>
      <c r="C253" s="78" t="s">
        <v>22</v>
      </c>
      <c r="D253" s="78" t="s">
        <v>583</v>
      </c>
      <c r="E253" s="78" t="s">
        <v>572</v>
      </c>
      <c r="F253" s="87" t="s">
        <v>612</v>
      </c>
    </row>
    <row r="254" spans="1:6">
      <c r="A254" s="77" t="s">
        <v>612</v>
      </c>
      <c r="B254" s="78" t="s">
        <v>574</v>
      </c>
      <c r="C254" s="78" t="s">
        <v>31</v>
      </c>
      <c r="D254" s="78" t="s">
        <v>580</v>
      </c>
      <c r="E254" s="78" t="s">
        <v>572</v>
      </c>
      <c r="F254" s="87" t="s">
        <v>612</v>
      </c>
    </row>
    <row r="255" spans="1:6">
      <c r="A255" s="77" t="s">
        <v>612</v>
      </c>
      <c r="B255" s="78" t="s">
        <v>4</v>
      </c>
      <c r="C255" s="78" t="s">
        <v>55</v>
      </c>
      <c r="D255" s="78" t="s">
        <v>579</v>
      </c>
      <c r="E255" s="78" t="s">
        <v>572</v>
      </c>
      <c r="F255" s="87" t="s">
        <v>612</v>
      </c>
    </row>
    <row r="256" spans="1:6">
      <c r="A256" s="77" t="s">
        <v>612</v>
      </c>
      <c r="B256" s="78" t="s">
        <v>24</v>
      </c>
      <c r="C256" s="78" t="s">
        <v>569</v>
      </c>
      <c r="D256" s="78" t="s">
        <v>760</v>
      </c>
      <c r="E256" s="78" t="s">
        <v>572</v>
      </c>
      <c r="F256" s="87" t="s">
        <v>612</v>
      </c>
    </row>
    <row r="257" spans="1:6">
      <c r="A257" s="77"/>
      <c r="B257" s="78"/>
      <c r="C257" s="78"/>
      <c r="D257" s="78"/>
      <c r="E257" s="78"/>
      <c r="F257" s="87"/>
    </row>
    <row r="258" spans="1:6" s="74" customFormat="1">
      <c r="A258" s="80" t="s">
        <v>615</v>
      </c>
      <c r="B258" s="81"/>
      <c r="C258" s="81"/>
      <c r="D258" s="81"/>
      <c r="E258" s="81"/>
      <c r="F258" s="82"/>
    </row>
    <row r="259" spans="1:6" s="74" customFormat="1">
      <c r="A259" s="75" t="s">
        <v>562</v>
      </c>
      <c r="B259" s="65" t="s">
        <v>563</v>
      </c>
      <c r="C259" s="65" t="s">
        <v>564</v>
      </c>
      <c r="D259" s="65" t="s">
        <v>565</v>
      </c>
      <c r="E259" s="65" t="s">
        <v>566</v>
      </c>
      <c r="F259" s="76" t="s">
        <v>567</v>
      </c>
    </row>
    <row r="260" spans="1:6">
      <c r="A260" s="77" t="s">
        <v>612</v>
      </c>
      <c r="B260" s="78" t="s">
        <v>574</v>
      </c>
      <c r="C260" s="78" t="s">
        <v>105</v>
      </c>
      <c r="D260" s="78" t="s">
        <v>580</v>
      </c>
      <c r="E260" s="78" t="s">
        <v>572</v>
      </c>
      <c r="F260" s="87" t="s">
        <v>612</v>
      </c>
    </row>
    <row r="261" spans="1:6">
      <c r="A261" s="77" t="s">
        <v>612</v>
      </c>
      <c r="B261" s="78" t="s">
        <v>28</v>
      </c>
      <c r="C261" s="78" t="s">
        <v>23</v>
      </c>
      <c r="D261" s="78" t="s">
        <v>675</v>
      </c>
      <c r="E261" s="78" t="s">
        <v>572</v>
      </c>
      <c r="F261" s="87" t="s">
        <v>612</v>
      </c>
    </row>
    <row r="262" spans="1:6">
      <c r="A262" s="77" t="s">
        <v>612</v>
      </c>
      <c r="B262" s="78" t="s">
        <v>107</v>
      </c>
      <c r="C262" s="78" t="s">
        <v>24</v>
      </c>
      <c r="D262" s="78" t="s">
        <v>575</v>
      </c>
      <c r="E262" s="78" t="s">
        <v>572</v>
      </c>
      <c r="F262" s="87" t="s">
        <v>612</v>
      </c>
    </row>
    <row r="263" spans="1:6">
      <c r="A263" s="77" t="s">
        <v>612</v>
      </c>
      <c r="B263" s="78" t="s">
        <v>53</v>
      </c>
      <c r="C263" s="78" t="s">
        <v>55</v>
      </c>
      <c r="D263" s="78" t="s">
        <v>590</v>
      </c>
      <c r="E263" s="78" t="s">
        <v>572</v>
      </c>
      <c r="F263" s="87" t="s">
        <v>612</v>
      </c>
    </row>
    <row r="264" spans="1:6">
      <c r="A264" s="77" t="s">
        <v>612</v>
      </c>
      <c r="B264" s="78" t="s">
        <v>22</v>
      </c>
      <c r="C264" s="78" t="s">
        <v>104</v>
      </c>
      <c r="D264" s="78" t="s">
        <v>571</v>
      </c>
      <c r="E264" s="78" t="s">
        <v>572</v>
      </c>
      <c r="F264" s="87" t="s">
        <v>612</v>
      </c>
    </row>
    <row r="265" spans="1:6">
      <c r="A265" s="77" t="s">
        <v>612</v>
      </c>
      <c r="B265" s="78" t="s">
        <v>82</v>
      </c>
      <c r="C265" s="78" t="s">
        <v>106</v>
      </c>
      <c r="D265" s="78" t="s">
        <v>580</v>
      </c>
      <c r="E265" s="78" t="s">
        <v>572</v>
      </c>
      <c r="F265" s="87" t="s">
        <v>612</v>
      </c>
    </row>
    <row r="266" spans="1:6">
      <c r="A266" s="77" t="s">
        <v>612</v>
      </c>
      <c r="B266" s="78" t="s">
        <v>4</v>
      </c>
      <c r="C266" s="78" t="s">
        <v>58</v>
      </c>
      <c r="D266" s="78" t="s">
        <v>579</v>
      </c>
      <c r="E266" s="78" t="s">
        <v>572</v>
      </c>
      <c r="F266" s="87" t="s">
        <v>612</v>
      </c>
    </row>
    <row r="267" spans="1:6">
      <c r="A267" s="77" t="s">
        <v>612</v>
      </c>
      <c r="B267" s="78" t="s">
        <v>31</v>
      </c>
      <c r="C267" s="78" t="s">
        <v>569</v>
      </c>
      <c r="D267" s="78" t="s">
        <v>580</v>
      </c>
      <c r="E267" s="78" t="s">
        <v>572</v>
      </c>
      <c r="F267" s="87" t="s">
        <v>612</v>
      </c>
    </row>
    <row r="268" spans="1:6">
      <c r="A268" s="77"/>
      <c r="B268" s="78"/>
      <c r="C268" s="78"/>
      <c r="D268" s="78"/>
      <c r="E268" s="78"/>
      <c r="F268" s="87"/>
    </row>
    <row r="269" spans="1:6" s="74" customFormat="1">
      <c r="A269" s="80" t="s">
        <v>616</v>
      </c>
      <c r="B269" s="81"/>
      <c r="C269" s="81"/>
      <c r="D269" s="81"/>
      <c r="E269" s="81"/>
      <c r="F269" s="82"/>
    </row>
    <row r="270" spans="1:6" s="74" customFormat="1">
      <c r="A270" s="75" t="s">
        <v>562</v>
      </c>
      <c r="B270" s="65" t="s">
        <v>563</v>
      </c>
      <c r="C270" s="65" t="s">
        <v>564</v>
      </c>
      <c r="D270" s="65" t="s">
        <v>565</v>
      </c>
      <c r="E270" s="65" t="s">
        <v>566</v>
      </c>
      <c r="F270" s="76" t="s">
        <v>567</v>
      </c>
    </row>
    <row r="271" spans="1:6">
      <c r="A271" s="77" t="s">
        <v>612</v>
      </c>
      <c r="B271" s="78" t="s">
        <v>22</v>
      </c>
      <c r="C271" s="78" t="s">
        <v>28</v>
      </c>
      <c r="D271" s="78" t="s">
        <v>571</v>
      </c>
      <c r="E271" s="78" t="s">
        <v>572</v>
      </c>
      <c r="F271" s="87" t="s">
        <v>612</v>
      </c>
    </row>
    <row r="272" spans="1:6">
      <c r="A272" s="77" t="s">
        <v>612</v>
      </c>
      <c r="B272" s="78" t="s">
        <v>105</v>
      </c>
      <c r="C272" s="78" t="s">
        <v>569</v>
      </c>
      <c r="D272" s="78" t="s">
        <v>583</v>
      </c>
      <c r="E272" s="78" t="s">
        <v>572</v>
      </c>
      <c r="F272" s="87" t="s">
        <v>612</v>
      </c>
    </row>
    <row r="273" spans="1:6">
      <c r="A273" s="77" t="s">
        <v>612</v>
      </c>
      <c r="B273" s="78" t="s">
        <v>55</v>
      </c>
      <c r="C273" s="78" t="s">
        <v>107</v>
      </c>
      <c r="D273" s="78" t="s">
        <v>665</v>
      </c>
      <c r="E273" s="78" t="s">
        <v>572</v>
      </c>
      <c r="F273" s="87" t="s">
        <v>612</v>
      </c>
    </row>
    <row r="274" spans="1:6">
      <c r="A274" s="77" t="s">
        <v>612</v>
      </c>
      <c r="B274" s="78" t="s">
        <v>23</v>
      </c>
      <c r="C274" s="78" t="s">
        <v>574</v>
      </c>
      <c r="D274" s="78" t="s">
        <v>576</v>
      </c>
      <c r="E274" s="78" t="s">
        <v>572</v>
      </c>
      <c r="F274" s="87" t="s">
        <v>612</v>
      </c>
    </row>
    <row r="275" spans="1:6">
      <c r="A275" s="77" t="s">
        <v>612</v>
      </c>
      <c r="B275" s="78" t="s">
        <v>104</v>
      </c>
      <c r="C275" s="78" t="s">
        <v>58</v>
      </c>
      <c r="D275" s="78" t="s">
        <v>578</v>
      </c>
      <c r="E275" s="78" t="s">
        <v>572</v>
      </c>
      <c r="F275" s="87" t="s">
        <v>612</v>
      </c>
    </row>
    <row r="276" spans="1:6">
      <c r="A276" s="77" t="s">
        <v>612</v>
      </c>
      <c r="B276" s="78" t="s">
        <v>4</v>
      </c>
      <c r="C276" s="78" t="s">
        <v>82</v>
      </c>
      <c r="D276" s="78" t="s">
        <v>579</v>
      </c>
      <c r="E276" s="78" t="s">
        <v>572</v>
      </c>
      <c r="F276" s="87" t="s">
        <v>612</v>
      </c>
    </row>
    <row r="277" spans="1:6">
      <c r="A277" s="77" t="s">
        <v>612</v>
      </c>
      <c r="B277" s="78" t="s">
        <v>24</v>
      </c>
      <c r="C277" s="78" t="s">
        <v>53</v>
      </c>
      <c r="D277" s="78" t="s">
        <v>573</v>
      </c>
      <c r="E277" s="78" t="s">
        <v>572</v>
      </c>
      <c r="F277" s="87" t="s">
        <v>612</v>
      </c>
    </row>
    <row r="278" spans="1:6">
      <c r="A278" s="77" t="s">
        <v>612</v>
      </c>
      <c r="B278" s="78" t="s">
        <v>106</v>
      </c>
      <c r="C278" s="78" t="s">
        <v>31</v>
      </c>
      <c r="D278" s="78" t="s">
        <v>670</v>
      </c>
      <c r="E278" s="78" t="s">
        <v>572</v>
      </c>
      <c r="F278" s="87" t="s">
        <v>612</v>
      </c>
    </row>
    <row r="279" spans="1:6">
      <c r="A279" s="77"/>
      <c r="B279" s="78"/>
      <c r="C279" s="78"/>
      <c r="D279" s="78"/>
      <c r="E279" s="78"/>
      <c r="F279" s="87"/>
    </row>
    <row r="280" spans="1:6" s="74" customFormat="1">
      <c r="A280" s="80" t="s">
        <v>617</v>
      </c>
      <c r="B280" s="81"/>
      <c r="C280" s="81"/>
      <c r="D280" s="81"/>
      <c r="E280" s="81"/>
      <c r="F280" s="82"/>
    </row>
    <row r="281" spans="1:6" s="74" customFormat="1">
      <c r="A281" s="75" t="s">
        <v>562</v>
      </c>
      <c r="B281" s="65" t="s">
        <v>563</v>
      </c>
      <c r="C281" s="65" t="s">
        <v>564</v>
      </c>
      <c r="D281" s="65" t="s">
        <v>565</v>
      </c>
      <c r="E281" s="65" t="s">
        <v>566</v>
      </c>
      <c r="F281" s="76" t="s">
        <v>567</v>
      </c>
    </row>
    <row r="282" spans="1:6">
      <c r="A282" s="77" t="s">
        <v>612</v>
      </c>
      <c r="B282" s="78" t="s">
        <v>107</v>
      </c>
      <c r="C282" s="78" t="s">
        <v>106</v>
      </c>
      <c r="D282" s="78" t="s">
        <v>575</v>
      </c>
      <c r="E282" s="78" t="s">
        <v>572</v>
      </c>
      <c r="F282" s="87" t="s">
        <v>612</v>
      </c>
    </row>
    <row r="283" spans="1:6">
      <c r="A283" s="77" t="s">
        <v>612</v>
      </c>
      <c r="B283" s="78" t="s">
        <v>569</v>
      </c>
      <c r="C283" s="78" t="s">
        <v>104</v>
      </c>
      <c r="D283" s="78" t="s">
        <v>570</v>
      </c>
      <c r="E283" s="78" t="s">
        <v>572</v>
      </c>
      <c r="F283" s="87" t="s">
        <v>612</v>
      </c>
    </row>
    <row r="284" spans="1:6">
      <c r="A284" s="77" t="s">
        <v>612</v>
      </c>
      <c r="B284" s="78" t="s">
        <v>23</v>
      </c>
      <c r="C284" s="78" t="s">
        <v>22</v>
      </c>
      <c r="D284" s="78" t="s">
        <v>576</v>
      </c>
      <c r="E284" s="78" t="s">
        <v>572</v>
      </c>
      <c r="F284" s="87" t="s">
        <v>612</v>
      </c>
    </row>
    <row r="285" spans="1:6">
      <c r="A285" s="77" t="s">
        <v>612</v>
      </c>
      <c r="B285" s="78" t="s">
        <v>28</v>
      </c>
      <c r="C285" s="78" t="s">
        <v>55</v>
      </c>
      <c r="D285" s="78" t="s">
        <v>675</v>
      </c>
      <c r="E285" s="78" t="s">
        <v>572</v>
      </c>
      <c r="F285" s="87" t="s">
        <v>612</v>
      </c>
    </row>
    <row r="286" spans="1:6">
      <c r="A286" s="77" t="s">
        <v>612</v>
      </c>
      <c r="B286" s="78" t="s">
        <v>24</v>
      </c>
      <c r="C286" s="78" t="s">
        <v>105</v>
      </c>
      <c r="D286" s="78" t="s">
        <v>760</v>
      </c>
      <c r="E286" s="78" t="s">
        <v>572</v>
      </c>
      <c r="F286" s="87" t="s">
        <v>612</v>
      </c>
    </row>
    <row r="287" spans="1:6">
      <c r="A287" s="77" t="s">
        <v>612</v>
      </c>
      <c r="B287" s="78" t="s">
        <v>53</v>
      </c>
      <c r="C287" s="78" t="s">
        <v>4</v>
      </c>
      <c r="D287" s="78" t="s">
        <v>590</v>
      </c>
      <c r="E287" s="78" t="s">
        <v>572</v>
      </c>
      <c r="F287" s="87" t="s">
        <v>612</v>
      </c>
    </row>
    <row r="288" spans="1:6">
      <c r="A288" s="77" t="s">
        <v>612</v>
      </c>
      <c r="B288" s="78" t="s">
        <v>82</v>
      </c>
      <c r="C288" s="78" t="s">
        <v>574</v>
      </c>
      <c r="D288" s="78" t="s">
        <v>580</v>
      </c>
      <c r="E288" s="78" t="s">
        <v>572</v>
      </c>
      <c r="F288" s="87" t="s">
        <v>612</v>
      </c>
    </row>
    <row r="289" spans="1:6">
      <c r="A289" s="77" t="s">
        <v>612</v>
      </c>
      <c r="B289" s="78" t="s">
        <v>58</v>
      </c>
      <c r="C289" s="78" t="s">
        <v>31</v>
      </c>
      <c r="D289" s="78" t="s">
        <v>580</v>
      </c>
      <c r="E289" s="78" t="s">
        <v>572</v>
      </c>
      <c r="F289" s="87" t="s">
        <v>612</v>
      </c>
    </row>
    <row r="290" spans="1:6">
      <c r="A290" s="77"/>
      <c r="B290" s="78"/>
      <c r="C290" s="78"/>
      <c r="D290" s="78"/>
      <c r="E290" s="78"/>
      <c r="F290" s="87"/>
    </row>
    <row r="291" spans="1:6" s="74" customFormat="1">
      <c r="A291" s="80" t="s">
        <v>761</v>
      </c>
      <c r="B291" s="81"/>
      <c r="C291" s="81"/>
      <c r="D291" s="81"/>
      <c r="E291" s="81"/>
      <c r="F291" s="82"/>
    </row>
    <row r="292" spans="1:6" s="74" customFormat="1">
      <c r="A292" s="75" t="s">
        <v>562</v>
      </c>
      <c r="B292" s="65" t="s">
        <v>563</v>
      </c>
      <c r="C292" s="65" t="s">
        <v>564</v>
      </c>
      <c r="D292" s="65" t="s">
        <v>565</v>
      </c>
      <c r="E292" s="65" t="s">
        <v>566</v>
      </c>
      <c r="F292" s="76" t="s">
        <v>567</v>
      </c>
    </row>
    <row r="293" spans="1:6">
      <c r="A293" s="77" t="s">
        <v>762</v>
      </c>
      <c r="B293" s="78" t="s">
        <v>612</v>
      </c>
      <c r="C293" s="78" t="s">
        <v>612</v>
      </c>
      <c r="D293" s="78" t="s">
        <v>612</v>
      </c>
      <c r="E293" s="78" t="s">
        <v>666</v>
      </c>
      <c r="F293" s="87" t="s">
        <v>612</v>
      </c>
    </row>
    <row r="294" spans="1:6">
      <c r="A294" s="77" t="s">
        <v>612</v>
      </c>
      <c r="B294" s="78" t="s">
        <v>612</v>
      </c>
      <c r="C294" s="78" t="s">
        <v>612</v>
      </c>
      <c r="D294" s="78" t="s">
        <v>612</v>
      </c>
      <c r="E294" s="78" t="s">
        <v>666</v>
      </c>
      <c r="F294" s="87" t="s">
        <v>612</v>
      </c>
    </row>
    <row r="295" spans="1:6">
      <c r="A295" s="77" t="s">
        <v>612</v>
      </c>
      <c r="B295" s="78" t="s">
        <v>612</v>
      </c>
      <c r="C295" s="78" t="s">
        <v>612</v>
      </c>
      <c r="D295" s="78" t="s">
        <v>612</v>
      </c>
      <c r="E295" s="78" t="s">
        <v>666</v>
      </c>
      <c r="F295" s="87" t="s">
        <v>612</v>
      </c>
    </row>
    <row r="296" spans="1:6">
      <c r="A296" s="77" t="s">
        <v>612</v>
      </c>
      <c r="B296" s="78" t="s">
        <v>612</v>
      </c>
      <c r="C296" s="78" t="s">
        <v>612</v>
      </c>
      <c r="D296" s="78" t="s">
        <v>612</v>
      </c>
      <c r="E296" s="78" t="s">
        <v>666</v>
      </c>
      <c r="F296" s="87" t="s">
        <v>612</v>
      </c>
    </row>
    <row r="297" spans="1:6">
      <c r="A297" s="77"/>
      <c r="B297" s="78"/>
      <c r="C297" s="78"/>
      <c r="D297" s="78"/>
      <c r="E297" s="78"/>
      <c r="F297" s="87"/>
    </row>
    <row r="298" spans="1:6" s="74" customFormat="1">
      <c r="A298" s="80" t="s">
        <v>763</v>
      </c>
      <c r="B298" s="81"/>
      <c r="C298" s="81"/>
      <c r="D298" s="81"/>
      <c r="E298" s="81"/>
      <c r="F298" s="82"/>
    </row>
    <row r="299" spans="1:6" s="74" customFormat="1">
      <c r="A299" s="75" t="s">
        <v>562</v>
      </c>
      <c r="B299" s="65" t="s">
        <v>563</v>
      </c>
      <c r="C299" s="65" t="s">
        <v>564</v>
      </c>
      <c r="D299" s="65" t="s">
        <v>565</v>
      </c>
      <c r="E299" s="65" t="s">
        <v>566</v>
      </c>
      <c r="F299" s="76" t="s">
        <v>567</v>
      </c>
    </row>
    <row r="300" spans="1:6">
      <c r="A300" s="77" t="s">
        <v>612</v>
      </c>
      <c r="B300" s="78" t="s">
        <v>612</v>
      </c>
      <c r="C300" s="78" t="s">
        <v>612</v>
      </c>
      <c r="D300" s="78" t="s">
        <v>612</v>
      </c>
      <c r="E300" s="78" t="s">
        <v>666</v>
      </c>
      <c r="F300" s="87" t="s">
        <v>612</v>
      </c>
    </row>
    <row r="301" spans="1:6">
      <c r="A301" s="77" t="s">
        <v>612</v>
      </c>
      <c r="B301" s="78" t="s">
        <v>612</v>
      </c>
      <c r="C301" s="78" t="s">
        <v>612</v>
      </c>
      <c r="D301" s="78" t="s">
        <v>612</v>
      </c>
      <c r="E301" s="78" t="s">
        <v>666</v>
      </c>
      <c r="F301" s="87" t="s">
        <v>612</v>
      </c>
    </row>
    <row r="302" spans="1:6">
      <c r="A302" s="77"/>
      <c r="B302" s="78"/>
      <c r="C302" s="78"/>
      <c r="D302" s="78"/>
      <c r="E302" s="78"/>
      <c r="F302" s="87"/>
    </row>
    <row r="303" spans="1:6" s="74" customFormat="1">
      <c r="A303" s="80" t="s">
        <v>764</v>
      </c>
      <c r="B303" s="81"/>
      <c r="C303" s="81"/>
      <c r="D303" s="81"/>
      <c r="E303" s="81"/>
      <c r="F303" s="82"/>
    </row>
    <row r="304" spans="1:6" s="74" customFormat="1">
      <c r="A304" s="75" t="s">
        <v>562</v>
      </c>
      <c r="B304" s="65" t="s">
        <v>563</v>
      </c>
      <c r="C304" s="65" t="s">
        <v>564</v>
      </c>
      <c r="D304" s="65" t="s">
        <v>565</v>
      </c>
      <c r="E304" s="65" t="s">
        <v>566</v>
      </c>
      <c r="F304" s="76" t="s">
        <v>567</v>
      </c>
    </row>
    <row r="305" spans="1:6">
      <c r="A305" s="77" t="s">
        <v>612</v>
      </c>
      <c r="B305" s="78" t="s">
        <v>612</v>
      </c>
      <c r="C305" s="78" t="s">
        <v>612</v>
      </c>
      <c r="D305" s="78" t="s">
        <v>612</v>
      </c>
      <c r="E305" s="78" t="s">
        <v>666</v>
      </c>
      <c r="F305" s="87" t="s">
        <v>612</v>
      </c>
    </row>
    <row r="306" spans="1:6">
      <c r="A306" s="77" t="s">
        <v>612</v>
      </c>
      <c r="B306" s="78" t="s">
        <v>612</v>
      </c>
      <c r="C306" s="78" t="s">
        <v>612</v>
      </c>
      <c r="D306" s="78" t="s">
        <v>612</v>
      </c>
      <c r="E306" s="78" t="s">
        <v>666</v>
      </c>
      <c r="F306" s="87" t="s">
        <v>612</v>
      </c>
    </row>
    <row r="307" spans="1:6">
      <c r="A307" s="77"/>
      <c r="B307" s="78"/>
      <c r="C307" s="78"/>
      <c r="D307" s="78"/>
      <c r="E307" s="78"/>
      <c r="F307" s="87"/>
    </row>
    <row r="308" spans="1:6" s="74" customFormat="1">
      <c r="A308" s="80" t="s">
        <v>618</v>
      </c>
      <c r="B308" s="81"/>
      <c r="C308" s="81"/>
      <c r="D308" s="81"/>
      <c r="E308" s="81"/>
      <c r="F308" s="82"/>
    </row>
    <row r="309" spans="1:6" s="74" customFormat="1">
      <c r="A309" s="75" t="s">
        <v>562</v>
      </c>
      <c r="B309" s="65" t="s">
        <v>563</v>
      </c>
      <c r="C309" s="65" t="s">
        <v>564</v>
      </c>
      <c r="D309" s="65" t="s">
        <v>565</v>
      </c>
      <c r="E309" s="65" t="s">
        <v>566</v>
      </c>
      <c r="F309" s="76" t="s">
        <v>567</v>
      </c>
    </row>
    <row r="310" spans="1:6">
      <c r="A310" s="77" t="s">
        <v>765</v>
      </c>
      <c r="B310" s="78" t="s">
        <v>612</v>
      </c>
      <c r="C310" s="78" t="s">
        <v>612</v>
      </c>
      <c r="D310" s="78" t="s">
        <v>580</v>
      </c>
      <c r="E310" s="78" t="s">
        <v>568</v>
      </c>
      <c r="F310" s="87" t="s">
        <v>612</v>
      </c>
    </row>
    <row r="311" spans="1:6" ht="15.75" thickBot="1">
      <c r="A311" s="92"/>
      <c r="B311" s="93"/>
      <c r="C311" s="93"/>
      <c r="D311" s="93"/>
      <c r="E311" s="93"/>
      <c r="F311" s="94"/>
    </row>
  </sheetData>
  <hyperlinks>
    <hyperlink ref="B4" r:id="rId1" display="http://www.theroar.com.au/rugby-league/nrl/parramatta-eels/"/>
    <hyperlink ref="C4" r:id="rId2" display="http://www.theroar.com.au/rugby-league/nrl/brisbane-broncos/"/>
    <hyperlink ref="B5" r:id="rId3" display="http://www.theroar.com.au/rugby-league/nrl/manly-sea-eagles/"/>
    <hyperlink ref="C5" r:id="rId4" display="http://www.theroar.com.au/rugby-league/nrl/canterbury-bulldogs/"/>
    <hyperlink ref="B6" r:id="rId5" display="http://www.theroar.com.au/rugby-league/nrl/canberra-raiders/"/>
    <hyperlink ref="C6" r:id="rId6" display="http://www.theroar.com.au/rugby-league/nrl/penrith-panthers/"/>
    <hyperlink ref="B7" r:id="rId7" display="http://www.theroar.com.au/rugby-league/nrl/wests-tigers/"/>
    <hyperlink ref="C7" r:id="rId8" display="http://www.theroar.com.au/rugby-league/nrl/new-zealand-warriors/"/>
    <hyperlink ref="B8" r:id="rId9" display="http://www.theroar.com.au/rugby-league/nrl/north-queensland-cowboys/"/>
    <hyperlink ref="C8" r:id="rId10" display="http://www.theroar.com.au/rugby-league/nrl/cronulla-sharks/"/>
    <hyperlink ref="B9" r:id="rId11" display="http://www.theroar.com.au/rugby-league/nrl/sydney-roosters/"/>
    <hyperlink ref="C9" r:id="rId12" display="http://www.theroar.com.au/rugby-league/nrl/south-sydney-rabbitohs/"/>
    <hyperlink ref="B10" r:id="rId13" display="http://www.theroar.com.au/rugby-league/nrl/gold-coast-titans/"/>
    <hyperlink ref="C10" r:id="rId14" display="http://www.theroar.com.au/rugby-league/nrl/newcastle-knights/"/>
    <hyperlink ref="B11" r:id="rId15" display="http://www.theroar.com.au/rugby-league/nrl/melbourne-storm/"/>
    <hyperlink ref="C11" r:id="rId16" display="http://www.theroar.com.au/rugby-league/nrl/st-george-illawarra-dragons/"/>
    <hyperlink ref="B15" r:id="rId17" display="http://www.theroar.com.au/rugby-league/nrl/penrith-panthers/"/>
    <hyperlink ref="C15" r:id="rId18" display="http://www.theroar.com.au/rugby-league/nrl/canterbury-bulldogs/"/>
    <hyperlink ref="B16" r:id="rId19" display="http://www.theroar.com.au/rugby-league/nrl/brisbane-broncos/"/>
    <hyperlink ref="C16" r:id="rId20" display="http://www.theroar.com.au/rugby-league/nrl/new-zealand-warriors/"/>
    <hyperlink ref="B17" r:id="rId21" display="http://www.theroar.com.au/rugby-league/nrl/canberra-raiders/"/>
    <hyperlink ref="C17" r:id="rId22" display="http://www.theroar.com.au/rugby-league/nrl/sydney-roosters/"/>
    <hyperlink ref="B18" r:id="rId23" display="http://www.theroar.com.au/rugby-league/nrl/south-sydney-rabbitohs/"/>
    <hyperlink ref="C18" r:id="rId24" display="http://www.theroar.com.au/rugby-league/nrl/newcastle-knights/"/>
    <hyperlink ref="B19" r:id="rId25" display="http://www.theroar.com.au/rugby-league/nrl/parramatta-eels/"/>
    <hyperlink ref="C19" r:id="rId26" display="http://www.theroar.com.au/rugby-league/nrl/north-queensland-cowboys/"/>
    <hyperlink ref="B20" r:id="rId27" display="http://www.theroar.com.au/rugby-league/nrl/cronulla-sharks/"/>
    <hyperlink ref="C20" r:id="rId28" display="http://www.theroar.com.au/rugby-league/nrl/st-george-illawarra-dragons/"/>
    <hyperlink ref="B21" r:id="rId29" display="http://www.theroar.com.au/rugby-league/nrl/melbourne-storm/"/>
    <hyperlink ref="C21" r:id="rId30" display="http://www.theroar.com.au/rugby-league/nrl/gold-coast-titans/"/>
    <hyperlink ref="B22" r:id="rId31" display="http://www.theroar.com.au/rugby-league/nrl/wests-tigers/"/>
    <hyperlink ref="C22" r:id="rId32" display="http://www.theroar.com.au/rugby-league/nrl/manly-sea-eagles/"/>
    <hyperlink ref="B26" r:id="rId33" display="http://www.theroar.com.au/rugby-league/nrl/north-queensland-cowboys/"/>
    <hyperlink ref="C26" r:id="rId34" display="http://www.theroar.com.au/rugby-league/nrl/sydney-roosters/"/>
    <hyperlink ref="B27" r:id="rId35" display="http://www.theroar.com.au/rugby-league/nrl/canterbury-bulldogs/"/>
    <hyperlink ref="C27" r:id="rId36" display="http://www.theroar.com.au/rugby-league/nrl/parramatta-eels/"/>
    <hyperlink ref="B28" r:id="rId37" display="http://www.theroar.com.au/rugby-league/nrl/newcastle-knights/"/>
    <hyperlink ref="C28" r:id="rId38" display="http://www.theroar.com.au/rugby-league/nrl/canberra-raiders/"/>
    <hyperlink ref="B29" r:id="rId39" display="http://www.theroar.com.au/rugby-league/nrl/penrith-panthers/"/>
    <hyperlink ref="C29" r:id="rId40" display="http://www.theroar.com.au/rugby-league/nrl/brisbane-broncos/"/>
    <hyperlink ref="B30" r:id="rId41" display="http://www.theroar.com.au/rugby-league/nrl/gold-coast-titans/"/>
    <hyperlink ref="C30" r:id="rId42" display="http://www.theroar.com.au/rugby-league/nrl/wests-tigers/"/>
    <hyperlink ref="B31" r:id="rId43" display="http://www.theroar.com.au/rugby-league/nrl/new-zealand-warriors/"/>
    <hyperlink ref="C31" r:id="rId44" display="http://www.theroar.com.au/rugby-league/nrl/melbourne-storm/"/>
    <hyperlink ref="B32" r:id="rId45" display="http://www.theroar.com.au/rugby-league/nrl/st-george-illawarra-dragons/"/>
    <hyperlink ref="C32" r:id="rId46" display="http://www.theroar.com.au/rugby-league/nrl/south-sydney-rabbitohs/"/>
    <hyperlink ref="B33" r:id="rId47" display="http://www.theroar.com.au/rugby-league/nrl/manly-sea-eagles/"/>
    <hyperlink ref="C33" r:id="rId48" display="http://www.theroar.com.au/rugby-league/nrl/cronulla-sharks/"/>
    <hyperlink ref="B37" r:id="rId49" display="http://www.theroar.com.au/rugby-league/nrl/south-sydney-rabbitohs/"/>
    <hyperlink ref="C37" r:id="rId50" display="http://www.theroar.com.au/rugby-league/nrl/canterbury-bulldogs/"/>
    <hyperlink ref="B38" r:id="rId51" display="http://www.theroar.com.au/rugby-league/nrl/brisbane-broncos/"/>
    <hyperlink ref="C38" r:id="rId52" display="http://www.theroar.com.au/rugby-league/nrl/north-queensland-cowboys/"/>
    <hyperlink ref="B39" r:id="rId53" display="http://www.theroar.com.au/rugby-league/nrl/canberra-raiders/"/>
    <hyperlink ref="C39" r:id="rId54" display="http://www.theroar.com.au/rugby-league/nrl/gold-coast-titans/"/>
    <hyperlink ref="B40" r:id="rId55" display="http://www.theroar.com.au/rugby-league/nrl/sydney-roosters/"/>
    <hyperlink ref="C40" r:id="rId56" display="http://www.theroar.com.au/rugby-league/nrl/manly-sea-eagles/"/>
    <hyperlink ref="B41" r:id="rId57" display="http://www.theroar.com.au/rugby-league/nrl/st-george-illawarra-dragons/"/>
    <hyperlink ref="C41" r:id="rId58" display="http://www.theroar.com.au/rugby-league/nrl/penrith-panthers/"/>
    <hyperlink ref="B42" r:id="rId59" display="http://www.theroar.com.au/rugby-league/nrl/new-zealand-warriors/"/>
    <hyperlink ref="C42" r:id="rId60" display="http://www.theroar.com.au/rugby-league/nrl/newcastle-knights/"/>
    <hyperlink ref="B43" r:id="rId61" display="http://www.theroar.com.au/rugby-league/nrl/wests-tigers/"/>
    <hyperlink ref="C43" r:id="rId62" display="http://www.theroar.com.au/rugby-league/nrl/parramatta-eels/"/>
    <hyperlink ref="B44" r:id="rId63" display="http://www.theroar.com.au/rugby-league/nrl/cronulla-sharks/"/>
    <hyperlink ref="C44" r:id="rId64" display="http://www.theroar.com.au/rugby-league/nrl/melbourne-storm/"/>
    <hyperlink ref="B48" r:id="rId65" display="http://www.theroar.com.au/rugby-league/nrl/manly-sea-eagles/"/>
    <hyperlink ref="C48" r:id="rId66" display="http://www.theroar.com.au/rugby-league/nrl/south-sydney-rabbitohs/"/>
    <hyperlink ref="B49" r:id="rId67" display="http://www.theroar.com.au/rugby-league/nrl/gold-coast-titans/"/>
    <hyperlink ref="C49" r:id="rId68" display="http://www.theroar.com.au/rugby-league/nrl/brisbane-broncos/"/>
    <hyperlink ref="B50" r:id="rId69" display="http://www.theroar.com.au/rugby-league/nrl/melbourne-storm/"/>
    <hyperlink ref="C50" r:id="rId70" display="http://www.theroar.com.au/rugby-league/nrl/newcastle-knights/"/>
    <hyperlink ref="B51" r:id="rId71" display="http://www.theroar.com.au/rugby-league/nrl/wests-tigers/"/>
    <hyperlink ref="C51" r:id="rId72" display="http://www.theroar.com.au/rugby-league/nrl/cronulla-sharks/"/>
    <hyperlink ref="B52" r:id="rId73" display="http://www.theroar.com.au/rugby-league/nrl/north-queensland-cowboys/"/>
    <hyperlink ref="C52" r:id="rId74" display="http://www.theroar.com.au/rugby-league/nrl/st-george-illawarra-dragons/"/>
    <hyperlink ref="B53" r:id="rId75" display="http://www.theroar.com.au/rugby-league/nrl/sydney-roosters/"/>
    <hyperlink ref="C53" r:id="rId76" display="http://www.theroar.com.au/rugby-league/nrl/new-zealand-warriors/"/>
    <hyperlink ref="B54" r:id="rId77" display="http://www.theroar.com.au/rugby-league/nrl/parramatta-eels/"/>
    <hyperlink ref="C54" r:id="rId78" display="http://www.theroar.com.au/rugby-league/nrl/penrith-panthers/"/>
    <hyperlink ref="B55" r:id="rId79" display="http://www.theroar.com.au/rugby-league/nrl/canterbury-bulldogs/"/>
    <hyperlink ref="C55" r:id="rId80" display="http://www.theroar.com.au/rugby-league/nrl/canberra-raiders/"/>
    <hyperlink ref="B59" r:id="rId81" display="http://www.theroar.com.au/rugby-league/nrl/brisbane-broncos/"/>
    <hyperlink ref="C59" r:id="rId82" display="http://www.theroar.com.au/rugby-league/nrl/st-george-illawarra-dragons/"/>
    <hyperlink ref="B60" r:id="rId83" display="http://www.theroar.com.au/rugby-league/nrl/south-sydney-rabbitohs/"/>
    <hyperlink ref="C60" r:id="rId84" display="http://www.theroar.com.au/rugby-league/nrl/sydney-roosters/"/>
    <hyperlink ref="B61" r:id="rId85" display="http://www.theroar.com.au/rugby-league/nrl/parramatta-eels/"/>
    <hyperlink ref="C61" r:id="rId86" display="http://www.theroar.com.au/rugby-league/nrl/canberra-raiders/"/>
    <hyperlink ref="B62" r:id="rId87" display="http://www.theroar.com.au/rugby-league/nrl/new-zealand-warriors/"/>
    <hyperlink ref="C62" r:id="rId88" display="http://www.theroar.com.au/rugby-league/nrl/manly-sea-eagles/"/>
    <hyperlink ref="B63" r:id="rId89" display="http://www.theroar.com.au/rugby-league/nrl/penrith-panthers/"/>
    <hyperlink ref="C63" r:id="rId90" display="http://www.theroar.com.au/rugby-league/nrl/north-queensland-cowboys/"/>
    <hyperlink ref="B64" r:id="rId91" display="http://www.theroar.com.au/rugby-league/nrl/cronulla-sharks/"/>
    <hyperlink ref="C64" r:id="rId92" display="http://www.theroar.com.au/rugby-league/nrl/gold-coast-titans/"/>
    <hyperlink ref="B65" r:id="rId93" display="http://www.theroar.com.au/rugby-league/nrl/newcastle-knights/"/>
    <hyperlink ref="C65" r:id="rId94" display="http://www.theroar.com.au/rugby-league/nrl/wests-tigers/"/>
    <hyperlink ref="B66" r:id="rId95" display="http://www.theroar.com.au/rugby-league/nrl/melbourne-storm/"/>
    <hyperlink ref="C66" r:id="rId96" display="http://www.theroar.com.au/rugby-league/nrl/canterbury-bulldogs/"/>
    <hyperlink ref="B70" r:id="rId97" display="http://www.theroar.com.au/rugby-league/nrl/manly-sea-eagles/"/>
    <hyperlink ref="C70" r:id="rId98" display="http://www.theroar.com.au/rugby-league/nrl/parramatta-eels/"/>
    <hyperlink ref="B71" r:id="rId99" display="http://www.theroar.com.au/rugby-league/nrl/north-queensland-cowboys/"/>
    <hyperlink ref="C71" r:id="rId100" display="http://www.theroar.com.au/rugby-league/nrl/south-sydney-rabbitohs/"/>
    <hyperlink ref="B72" r:id="rId101" display="http://www.theroar.com.au/rugby-league/nrl/gold-coast-titans/"/>
    <hyperlink ref="C72" r:id="rId102" display="http://www.theroar.com.au/rugby-league/nrl/st-george-illawarra-dragons/"/>
    <hyperlink ref="B73" r:id="rId103" display="http://www.theroar.com.au/rugby-league/nrl/canterbury-bulldogs/"/>
    <hyperlink ref="C73" r:id="rId104" display="http://www.theroar.com.au/rugby-league/nrl/new-zealand-warriors/"/>
    <hyperlink ref="B74" r:id="rId105" display="http://www.theroar.com.au/rugby-league/nrl/brisbane-broncos/"/>
    <hyperlink ref="C74" r:id="rId106" display="http://www.theroar.com.au/rugby-league/nrl/newcastle-knights/"/>
    <hyperlink ref="B75" r:id="rId107" display="http://www.theroar.com.au/rugby-league/nrl/canberra-raiders/"/>
    <hyperlink ref="C75" r:id="rId108" display="http://www.theroar.com.au/rugby-league/nrl/cronulla-sharks/"/>
    <hyperlink ref="B76" r:id="rId109" display="http://www.theroar.com.au/rugby-league/nrl/wests-tigers/"/>
    <hyperlink ref="C76" r:id="rId110" display="http://www.theroar.com.au/rugby-league/nrl/melbourne-storm/"/>
    <hyperlink ref="B77" r:id="rId111" display="http://www.theroar.com.au/rugby-league/nrl/sydney-roosters/"/>
    <hyperlink ref="C77" r:id="rId112" display="http://www.theroar.com.au/rugby-league/nrl/penrith-panthers/"/>
    <hyperlink ref="B81" r:id="rId113" display="http://www.theroar.com.au/rugby-league/nrl/brisbane-broncos/"/>
    <hyperlink ref="C81" r:id="rId114" display="http://www.theroar.com.au/rugby-league/nrl/south-sydney-rabbitohs/"/>
    <hyperlink ref="B82" r:id="rId115" display="http://www.theroar.com.au/rugby-league/nrl/canterbury-bulldogs/"/>
    <hyperlink ref="C82" r:id="rId116" display="http://www.theroar.com.au/rugby-league/nrl/gold-coast-titans/"/>
    <hyperlink ref="B83" r:id="rId117" display="http://www.theroar.com.au/rugby-league/nrl/canberra-raiders/"/>
    <hyperlink ref="C83" r:id="rId118" display="http://www.theroar.com.au/rugby-league/nrl/wests-tigers/"/>
    <hyperlink ref="B84" r:id="rId119" display="http://www.theroar.com.au/rugby-league/nrl/north-queensland-cowboys/"/>
    <hyperlink ref="C84" r:id="rId120" display="http://www.theroar.com.au/rugby-league/nrl/parramatta-eels/"/>
    <hyperlink ref="B85" r:id="rId121" display="http://www.theroar.com.au/rugby-league/nrl/cronulla-sharks/"/>
    <hyperlink ref="C85" r:id="rId122" display="http://www.theroar.com.au/rugby-league/nrl/penrith-panthers/"/>
    <hyperlink ref="B86" r:id="rId123" display="http://www.theroar.com.au/rugby-league/nrl/newcastle-knights/"/>
    <hyperlink ref="C86" r:id="rId124" display="http://www.theroar.com.au/rugby-league/nrl/manly-sea-eagles/"/>
    <hyperlink ref="B87" r:id="rId125" display="http://www.theroar.com.au/rugby-league/nrl/st-george-illawarra-dragons/"/>
    <hyperlink ref="C87" r:id="rId126" display="http://www.theroar.com.au/rugby-league/nrl/sydney-roosters/"/>
    <hyperlink ref="B88" r:id="rId127" display="http://www.theroar.com.au/rugby-league/nrl/melbourne-storm/"/>
    <hyperlink ref="C88" r:id="rId128" display="http://www.theroar.com.au/rugby-league/nrl/new-zealand-warriors/"/>
    <hyperlink ref="B92" r:id="rId129" display="http://www.theroar.com.au/rugby-league/nrl/south-sydney-rabbitohs/"/>
    <hyperlink ref="C92" r:id="rId130" display="http://www.theroar.com.au/rugby-league/nrl/wests-tigers/"/>
    <hyperlink ref="B93" r:id="rId131" display="http://www.theroar.com.au/rugby-league/nrl/parramatta-eels/"/>
    <hyperlink ref="C93" r:id="rId132" display="http://www.theroar.com.au/rugby-league/nrl/canterbury-bulldogs/"/>
    <hyperlink ref="B94" r:id="rId133" display="http://www.theroar.com.au/rugby-league/nrl/penrith-panthers/"/>
    <hyperlink ref="C94" r:id="rId134" display="http://www.theroar.com.au/rugby-league/nrl/canberra-raiders/"/>
    <hyperlink ref="B95" r:id="rId135" display="http://www.theroar.com.au/rugby-league/nrl/sydney-roosters/"/>
    <hyperlink ref="C95" r:id="rId136" display="http://www.theroar.com.au/rugby-league/nrl/newcastle-knights/"/>
    <hyperlink ref="B96" r:id="rId137" display="http://www.theroar.com.au/rugby-league/nrl/manly-sea-eagles/"/>
    <hyperlink ref="C96" r:id="rId138" display="http://www.theroar.com.au/rugby-league/nrl/north-queensland-cowboys/"/>
    <hyperlink ref="B97" r:id="rId139" display="http://www.theroar.com.au/rugby-league/nrl/new-zealand-warriors/"/>
    <hyperlink ref="C97" r:id="rId140" display="http://www.theroar.com.au/rugby-league/nrl/st-george-illawarra-dragons/"/>
    <hyperlink ref="B98" r:id="rId141" display="http://www.theroar.com.au/rugby-league/nrl/gold-coast-titans/"/>
    <hyperlink ref="C98" r:id="rId142" display="http://www.theroar.com.au/rugby-league/nrl/melbourne-storm/"/>
    <hyperlink ref="B99" r:id="rId143" display="http://www.theroar.com.au/rugby-league/nrl/cronulla-sharks/"/>
    <hyperlink ref="C99" r:id="rId144" display="http://www.theroar.com.au/rugby-league/nrl/brisbane-broncos/"/>
    <hyperlink ref="B103" r:id="rId145" display="http://www.theroar.com.au/rugby-league/nrl/st-george-illawarra-dragons/"/>
    <hyperlink ref="C103" r:id="rId146" display="http://www.theroar.com.au/rugby-league/nrl/canberra-raiders/"/>
    <hyperlink ref="B104" r:id="rId147" display="http://www.theroar.com.au/rugby-league/nrl/parramatta-eels/"/>
    <hyperlink ref="C104" r:id="rId148" display="http://www.theroar.com.au/rugby-league/nrl/south-sydney-rabbitohs/"/>
    <hyperlink ref="B105" r:id="rId149" display="http://www.theroar.com.au/rugby-league/nrl/penrith-panthers/"/>
    <hyperlink ref="C105" r:id="rId150" display="http://www.theroar.com.au/rugby-league/nrl/new-zealand-warriors/"/>
    <hyperlink ref="B106" r:id="rId151" display="http://www.theroar.com.au/rugby-league/nrl/melbourne-storm/"/>
    <hyperlink ref="C106" r:id="rId152" display="http://www.theroar.com.au/rugby-league/nrl/north-queensland-cowboys/"/>
    <hyperlink ref="B107" r:id="rId153" display="http://www.theroar.com.au/rugby-league/nrl/manly-sea-eagles/"/>
    <hyperlink ref="C107" r:id="rId154" display="http://www.theroar.com.au/rugby-league/nrl/brisbane-broncos/"/>
    <hyperlink ref="B108" r:id="rId155" display="http://www.theroar.com.au/rugby-league/nrl/newcastle-knights/"/>
    <hyperlink ref="C108" r:id="rId156" display="http://www.theroar.com.au/rugby-league/nrl/cronulla-sharks/"/>
    <hyperlink ref="B109" r:id="rId157" display="http://www.theroar.com.au/rugby-league/nrl/wests-tigers/"/>
    <hyperlink ref="C109" r:id="rId158" display="http://www.theroar.com.au/rugby-league/nrl/canterbury-bulldogs/"/>
    <hyperlink ref="B110" r:id="rId159" display="http://www.theroar.com.au/rugby-league/nrl/gold-coast-titans/"/>
    <hyperlink ref="C110" r:id="rId160" display="http://www.theroar.com.au/rugby-league/nrl/sydney-roosters/"/>
    <hyperlink ref="B114" r:id="rId161" display="http://www.theroar.com.au/rugby-league/nrl/south-sydney-rabbitohs/"/>
    <hyperlink ref="C114" r:id="rId162" display="http://www.theroar.com.au/rugby-league/nrl/st-george-illawarra-dragons/"/>
    <hyperlink ref="B115" r:id="rId163" display="http://www.theroar.com.au/rugby-league/nrl/north-queensland-cowboys/"/>
    <hyperlink ref="C115" r:id="rId164" display="http://www.theroar.com.au/rugby-league/nrl/brisbane-broncos/"/>
    <hyperlink ref="B116" r:id="rId165" display="http://www.theroar.com.au/rugby-league/nrl/wests-tigers/"/>
    <hyperlink ref="C116" r:id="rId166" display="http://www.theroar.com.au/rugby-league/nrl/newcastle-knights/"/>
    <hyperlink ref="B117" r:id="rId167" display="http://www.theroar.com.au/rugby-league/nrl/new-zealand-warriors/"/>
    <hyperlink ref="C117" r:id="rId168" display="http://www.theroar.com.au/rugby-league/nrl/canberra-raiders/"/>
    <hyperlink ref="B118" r:id="rId169" display="http://www.theroar.com.au/rugby-league/nrl/cronulla-sharks/"/>
    <hyperlink ref="C118" r:id="rId170" display="http://www.theroar.com.au/rugby-league/nrl/manly-sea-eagles/"/>
    <hyperlink ref="B119" r:id="rId171" display="http://www.theroar.com.au/rugby-league/nrl/penrith-panthers/"/>
    <hyperlink ref="C119" r:id="rId172" display="http://www.theroar.com.au/rugby-league/nrl/gold-coast-titans/"/>
    <hyperlink ref="B120" r:id="rId173" display="http://www.theroar.com.au/rugby-league/nrl/canterbury-bulldogs/"/>
    <hyperlink ref="C120" r:id="rId174" display="http://www.theroar.com.au/rugby-league/nrl/sydney-roosters/"/>
    <hyperlink ref="B121" r:id="rId175" display="http://www.theroar.com.au/rugby-league/nrl/parramatta-eels/"/>
    <hyperlink ref="C121" r:id="rId176" display="http://www.theroar.com.au/rugby-league/nrl/melbourne-storm/"/>
    <hyperlink ref="B125" r:id="rId177" display="http://www.theroar.com.au/rugby-league/nrl/brisbane-broncos/"/>
    <hyperlink ref="C125" r:id="rId178" display="http://www.theroar.com.au/rugby-league/nrl/wests-tigers/"/>
    <hyperlink ref="B126" r:id="rId179" display="http://www.theroar.com.au/rugby-league/nrl/st-george-illawarra-dragons/"/>
    <hyperlink ref="C126" r:id="rId180" display="http://www.theroar.com.au/rugby-league/nrl/north-queensland-cowboys/"/>
    <hyperlink ref="B127" r:id="rId181" display="http://www.theroar.com.au/rugby-league/nrl/canberra-raiders/"/>
    <hyperlink ref="C127" r:id="rId182" display="http://www.theroar.com.au/rugby-league/nrl/canterbury-bulldogs/"/>
    <hyperlink ref="B128" r:id="rId183" display="http://www.theroar.com.au/rugby-league/nrl/newcastle-knights/"/>
    <hyperlink ref="C128" r:id="rId184" display="http://www.theroar.com.au/rugby-league/nrl/parramatta-eels/"/>
    <hyperlink ref="B136" r:id="rId185" display="http://www.theroar.com.au/rugby-league/nrl/canberra-raiders/"/>
    <hyperlink ref="C136" r:id="rId186" display="http://www.theroar.com.au/rugby-league/nrl/manly-sea-eagles/"/>
    <hyperlink ref="B137" r:id="rId187" display="http://www.theroar.com.au/rugby-league/nrl/new-zealand-warriors/"/>
    <hyperlink ref="C137" r:id="rId188" display="http://www.theroar.com.au/rugby-league/nrl/brisbane-broncos/"/>
    <hyperlink ref="B138" r:id="rId189" display="http://www.theroar.com.au/rugby-league/nrl/north-queensland-cowboys/"/>
    <hyperlink ref="C138" r:id="rId190" display="http://www.theroar.com.au/rugby-league/nrl/newcastle-knights/"/>
    <hyperlink ref="B139" r:id="rId191" display="http://www.theroar.com.au/rugby-league/nrl/melbourne-storm/"/>
    <hyperlink ref="C139" r:id="rId192" display="http://www.theroar.com.au/rugby-league/nrl/penrith-panthers/"/>
    <hyperlink ref="B140" r:id="rId193" display="http://www.theroar.com.au/rugby-league/nrl/sydney-roosters/"/>
    <hyperlink ref="C140" r:id="rId194" display="http://www.theroar.com.au/rugby-league/nrl/wests-tigers/"/>
    <hyperlink ref="B141" r:id="rId195" display="http://www.theroar.com.au/rugby-league/nrl/south-sydney-rabbitohs/"/>
    <hyperlink ref="C141" r:id="rId196" display="http://www.theroar.com.au/rugby-league/nrl/gold-coast-titans/"/>
    <hyperlink ref="B142" r:id="rId197" display="http://www.theroar.com.au/rugby-league/nrl/canterbury-bulldogs/"/>
    <hyperlink ref="C142" r:id="rId198" display="http://www.theroar.com.au/rugby-league/nrl/cronulla-sharks/"/>
    <hyperlink ref="B146" r:id="rId199" display="http://www.theroar.com.au/rugby-league/nrl/brisbane-broncos/"/>
    <hyperlink ref="C146" r:id="rId200" display="http://www.theroar.com.au/rugby-league/nrl/canberra-raiders/"/>
    <hyperlink ref="B147" r:id="rId201" display="http://www.theroar.com.au/rugby-league/nrl/wests-tigers/"/>
    <hyperlink ref="C147" r:id="rId202" display="http://www.theroar.com.au/rugby-league/nrl/south-sydney-rabbitohs/"/>
    <hyperlink ref="B148" r:id="rId203" display="http://www.theroar.com.au/rugby-league/nrl/newcastle-knights/"/>
    <hyperlink ref="C148" r:id="rId204" display="http://www.theroar.com.au/rugby-league/nrl/new-zealand-warriors/"/>
    <hyperlink ref="B149" r:id="rId205" display="http://www.theroar.com.au/rugby-league/nrl/parramatta-eels/"/>
    <hyperlink ref="C149" r:id="rId206" display="http://www.theroar.com.au/rugby-league/nrl/gold-coast-titans/"/>
    <hyperlink ref="B150" r:id="rId207" display="http://www.theroar.com.au/rugby-league/nrl/sydney-roosters/"/>
    <hyperlink ref="C150" r:id="rId208" display="http://www.theroar.com.au/rugby-league/nrl/melbourne-storm/"/>
    <hyperlink ref="B151" r:id="rId209" display="http://www.theroar.com.au/rugby-league/nrl/manly-sea-eagles/"/>
    <hyperlink ref="C151" r:id="rId210" display="http://www.theroar.com.au/rugby-league/nrl/penrith-panthers/"/>
    <hyperlink ref="B152" r:id="rId211" display="http://www.theroar.com.au/rugby-league/nrl/st-george-illawarra-dragons/"/>
    <hyperlink ref="C152" r:id="rId212" display="http://www.theroar.com.au/rugby-league/nrl/canterbury-bulldogs/"/>
    <hyperlink ref="B153" r:id="rId213" display="http://www.theroar.com.au/rugby-league/nrl/cronulla-sharks/"/>
    <hyperlink ref="C153" r:id="rId214" display="http://www.theroar.com.au/rugby-league/nrl/north-queensland-cowboys/"/>
    <hyperlink ref="B157" r:id="rId215" display="http://www.theroar.com.au/rugby-league/nrl/south-sydney-rabbitohs/"/>
    <hyperlink ref="C157" r:id="rId216" display="http://www.theroar.com.au/rugby-league/nrl/parramatta-eels/"/>
    <hyperlink ref="B158" r:id="rId217" display="http://www.theroar.com.au/rugby-league/nrl/st-george-illawarra-dragons/"/>
    <hyperlink ref="C158" r:id="rId218" display="http://www.theroar.com.au/rugby-league/nrl/melbourne-storm/"/>
    <hyperlink ref="B159" r:id="rId219" display="http://www.theroar.com.au/rugby-league/nrl/new-zealand-warriors/"/>
    <hyperlink ref="C159" r:id="rId220" display="http://www.theroar.com.au/rugby-league/nrl/sydney-roosters/"/>
    <hyperlink ref="B160" r:id="rId221" display="http://www.theroar.com.au/rugby-league/nrl/gold-coast-titans/"/>
    <hyperlink ref="C160" r:id="rId222" display="http://www.theroar.com.au/rugby-league/nrl/manly-sea-eagles/"/>
    <hyperlink ref="B168" r:id="rId223" display="http://www.theroar.com.au/rugby-league/nrl/penrith-panthers/"/>
    <hyperlink ref="C168" r:id="rId224" display="http://www.theroar.com.au/rugby-league/nrl/south-sydney-rabbitohs/"/>
    <hyperlink ref="B169" r:id="rId225" display="http://www.theroar.com.au/rugby-league/nrl/newcastle-knights/"/>
    <hyperlink ref="C169" r:id="rId226" display="http://www.theroar.com.au/rugby-league/nrl/st-george-illawarra-dragons/"/>
    <hyperlink ref="B170" r:id="rId227" display="http://www.theroar.com.au/rugby-league/nrl/cronulla-sharks/"/>
    <hyperlink ref="C170" r:id="rId228" display="http://www.theroar.com.au/rugby-league/nrl/new-zealand-warriors/"/>
    <hyperlink ref="B171" r:id="rId229" display="http://www.theroar.com.au/rugby-league/nrl/canterbury-bulldogs/"/>
    <hyperlink ref="C171" r:id="rId230" display="http://www.theroar.com.au/rugby-league/nrl/brisbane-broncos/"/>
    <hyperlink ref="B172" r:id="rId231" display="http://www.theroar.com.au/rugby-league/nrl/gold-coast-titans/"/>
    <hyperlink ref="C172" r:id="rId232" display="http://www.theroar.com.au/rugby-league/nrl/canberra-raiders/"/>
    <hyperlink ref="B173" r:id="rId233" display="http://www.theroar.com.au/rugby-league/nrl/melbourne-storm/"/>
    <hyperlink ref="C173" r:id="rId234" display="http://www.theroar.com.au/rugby-league/nrl/wests-tigers/"/>
    <hyperlink ref="B174" r:id="rId235" display="http://www.theroar.com.au/rugby-league/nrl/north-queensland-cowboys/"/>
    <hyperlink ref="C174" r:id="rId236" display="http://www.theroar.com.au/rugby-league/nrl/manly-sea-eagles/"/>
    <hyperlink ref="B178" r:id="rId237" display="http://www.theroar.com.au/rugby-league/nrl/sydney-roosters/"/>
    <hyperlink ref="C178" r:id="rId238" display="http://www.theroar.com.au/rugby-league/nrl/canterbury-bulldogs/"/>
    <hyperlink ref="B179" r:id="rId239" display="http://www.theroar.com.au/rugby-league/nrl/brisbane-broncos/"/>
    <hyperlink ref="C179" r:id="rId240" display="http://www.theroar.com.au/rugby-league/nrl/melbourne-storm/"/>
    <hyperlink ref="B180" r:id="rId241" display="http://www.theroar.com.au/rugby-league/nrl/new-zealand-warriors/"/>
    <hyperlink ref="C180" r:id="rId242" display="http://www.theroar.com.au/rugby-league/nrl/gold-coast-titans/"/>
    <hyperlink ref="B181" r:id="rId243" display="http://www.theroar.com.au/rugby-league/nrl/wests-tigers/"/>
    <hyperlink ref="C181" r:id="rId244" display="http://www.theroar.com.au/rugby-league/nrl/penrith-panthers/"/>
    <hyperlink ref="B182" r:id="rId245" display="http://www.theroar.com.au/rugby-league/nrl/cronulla-sharks/"/>
    <hyperlink ref="C182" r:id="rId246" display="http://www.theroar.com.au/rugby-league/nrl/parramatta-eels/"/>
    <hyperlink ref="B183" r:id="rId247" display="http://www.theroar.com.au/rugby-league/nrl/canberra-raiders/"/>
    <hyperlink ref="C183" r:id="rId248" display="http://www.theroar.com.au/rugby-league/nrl/newcastle-knights/"/>
    <hyperlink ref="B184" r:id="rId249" display="http://www.theroar.com.au/rugby-league/nrl/south-sydney-rabbitohs/"/>
    <hyperlink ref="C184" r:id="rId250" display="http://www.theroar.com.au/rugby-league/nrl/north-queensland-cowboys/"/>
    <hyperlink ref="B185" r:id="rId251" display="http://www.theroar.com.au/rugby-league/nrl/manly-sea-eagles/"/>
    <hyperlink ref="C185" r:id="rId252" display="http://www.theroar.com.au/rugby-league/nrl/st-george-illawarra-dragons/"/>
    <hyperlink ref="B189" r:id="rId253" display="http://www.theroar.com.au/rugby-league/nrl/parramatta-eels/"/>
    <hyperlink ref="C189" r:id="rId254" display="http://www.theroar.com.au/rugby-league/nrl/sydney-roosters/"/>
    <hyperlink ref="B190" r:id="rId255" display="http://www.theroar.com.au/rugby-league/nrl/canterbury-bulldogs/"/>
    <hyperlink ref="C190" r:id="rId256" display="http://www.theroar.com.au/rugby-league/nrl/wests-tigers/"/>
    <hyperlink ref="B191" r:id="rId257" display="http://www.theroar.com.au/rugby-league/nrl/penrith-panthers/"/>
    <hyperlink ref="C191" r:id="rId258" display="http://www.theroar.com.au/rugby-league/nrl/cronulla-sharks/"/>
    <hyperlink ref="B192" r:id="rId259" display="http://www.theroar.com.au/rugby-league/nrl/canberra-raiders/"/>
    <hyperlink ref="C192" r:id="rId260" display="http://www.theroar.com.au/rugby-league/nrl/north-queensland-cowboys/"/>
    <hyperlink ref="B200" r:id="rId261" display="http://www.theroar.com.au/rugby-league/nrl/st-george-illawarra-dragons/"/>
    <hyperlink ref="C200" r:id="rId262" display="http://www.theroar.com.au/rugby-league/nrl/gold-coast-titans/"/>
    <hyperlink ref="B201" r:id="rId263" display="http://www.theroar.com.au/rugby-league/nrl/manly-sea-eagles/"/>
    <hyperlink ref="C201" r:id="rId264" display="http://www.theroar.com.au/rugby-league/nrl/new-zealand-warriors/"/>
    <hyperlink ref="B202" r:id="rId265" display="http://www.theroar.com.au/rugby-league/nrl/south-sydney-rabbitohs/"/>
    <hyperlink ref="C202" r:id="rId266" display="http://www.theroar.com.au/rugby-league/nrl/brisbane-broncos/"/>
    <hyperlink ref="B203" r:id="rId267" display="http://www.theroar.com.au/rugby-league/nrl/newcastle-knights/"/>
    <hyperlink ref="C203" r:id="rId268" display="http://www.theroar.com.au/rugby-league/nrl/melbourne-storm/"/>
    <hyperlink ref="B204" r:id="rId269" display="http://www.theroar.com.au/rugby-league/nrl/penrith-panthers/"/>
    <hyperlink ref="C204" r:id="rId270" display="http://www.theroar.com.au/rugby-league/nrl/parramatta-eels/"/>
    <hyperlink ref="B205" r:id="rId271" display="http://www.theroar.com.au/rugby-league/nrl/sydney-roosters/"/>
    <hyperlink ref="C205" r:id="rId272" display="http://www.theroar.com.au/rugby-league/nrl/cronulla-sharks/"/>
    <hyperlink ref="B209" r:id="rId273" display="http://www.theroar.com.au/rugby-league/nrl/north-queensland-cowboys/"/>
    <hyperlink ref="C209" r:id="rId274" display="http://www.theroar.com.au/rugby-league/nrl/canterbury-bulldogs/"/>
    <hyperlink ref="B210" r:id="rId275" display="http://www.theroar.com.au/rugby-league/nrl/brisbane-broncos/"/>
    <hyperlink ref="C210" r:id="rId276" display="http://www.theroar.com.au/rugby-league/nrl/penrith-panthers/"/>
    <hyperlink ref="B211" r:id="rId277" display="http://www.theroar.com.au/rugby-league/nrl/canberra-raiders/"/>
    <hyperlink ref="C211" r:id="rId278" display="http://www.theroar.com.au/rugby-league/nrl/new-zealand-warriors/"/>
    <hyperlink ref="B212" r:id="rId279" display="http://www.theroar.com.au/rugby-league/nrl/gold-coast-titans/"/>
    <hyperlink ref="C212" r:id="rId280" display="http://www.theroar.com.au/rugby-league/nrl/parramatta-eels/"/>
    <hyperlink ref="B213" r:id="rId281" display="http://www.theroar.com.au/rugby-league/nrl/melbourne-storm/"/>
    <hyperlink ref="C213" r:id="rId282" display="http://www.theroar.com.au/rugby-league/nrl/sydney-roosters/"/>
    <hyperlink ref="B214" r:id="rId283" display="http://www.theroar.com.au/rugby-league/nrl/cronulla-sharks/"/>
    <hyperlink ref="C214" r:id="rId284" display="http://www.theroar.com.au/rugby-league/nrl/newcastle-knights/"/>
    <hyperlink ref="B215" r:id="rId285" display="http://www.theroar.com.au/rugby-league/nrl/st-george-illawarra-dragons/"/>
    <hyperlink ref="C215" r:id="rId286" display="http://www.theroar.com.au/rugby-league/nrl/wests-tigers/"/>
    <hyperlink ref="B216" r:id="rId287" display="http://www.theroar.com.au/rugby-league/nrl/south-sydney-rabbitohs/"/>
    <hyperlink ref="C216" r:id="rId288" display="http://www.theroar.com.au/rugby-league/nrl/manly-sea-eagles/"/>
    <hyperlink ref="B220" r:id="rId289" display="http://www.theroar.com.au/rugby-league/nrl/canterbury-bulldogs/"/>
    <hyperlink ref="C220" r:id="rId290" display="http://www.theroar.com.au/rugby-league/nrl/st-george-illawarra-dragons/"/>
    <hyperlink ref="B221" r:id="rId291" display="http://www.theroar.com.au/rugby-league/nrl/gold-coast-titans/"/>
    <hyperlink ref="C221" r:id="rId292" display="http://www.theroar.com.au/rugby-league/nrl/cronulla-sharks/"/>
    <hyperlink ref="B222" r:id="rId293" display="http://www.theroar.com.au/rugby-league/nrl/manly-sea-eagles/"/>
    <hyperlink ref="C222" r:id="rId294" display="http://www.theroar.com.au/rugby-league/nrl/newcastle-knights/"/>
    <hyperlink ref="B223" r:id="rId295" display="http://www.theroar.com.au/rugby-league/nrl/new-zealand-warriors/"/>
    <hyperlink ref="C223" r:id="rId296" display="http://www.theroar.com.au/rugby-league/nrl/penrith-panthers/"/>
    <hyperlink ref="B224" r:id="rId297" display="http://www.theroar.com.au/rugby-league/nrl/north-queensland-cowboys/"/>
    <hyperlink ref="C224" r:id="rId298" display="http://www.theroar.com.au/rugby-league/nrl/melbourne-storm/"/>
    <hyperlink ref="B225" r:id="rId299" display="http://www.theroar.com.au/rugby-league/nrl/parramatta-eels/"/>
    <hyperlink ref="C225" r:id="rId300" display="http://www.theroar.com.au/rugby-league/nrl/wests-tigers/"/>
    <hyperlink ref="B226" r:id="rId301" display="http://www.theroar.com.au/rugby-league/nrl/south-sydney-rabbitohs/"/>
    <hyperlink ref="C226" r:id="rId302" display="http://www.theroar.com.au/rugby-league/nrl/canberra-raiders/"/>
    <hyperlink ref="B227" r:id="rId303" display="http://www.theroar.com.au/rugby-league/nrl/sydney-roosters/"/>
    <hyperlink ref="C227" r:id="rId304" display="http://www.theroar.com.au/rugby-league/nrl/brisbane-broncos/"/>
    <hyperlink ref="B231" r:id="rId305" display="http://www.theroar.com.au/rugby-league/nrl/cronulla-sharks/"/>
    <hyperlink ref="C231" r:id="rId306" display="http://www.theroar.com.au/rugby-league/nrl/canberra-raiders/"/>
    <hyperlink ref="B232" r:id="rId307" display="http://www.theroar.com.au/rugby-league/nrl/gold-coast-titans/"/>
    <hyperlink ref="C232" r:id="rId308" display="http://www.theroar.com.au/rugby-league/nrl/new-zealand-warriors/"/>
    <hyperlink ref="B233" r:id="rId309" display="http://www.theroar.com.au/rugby-league/nrl/melbourne-storm/"/>
    <hyperlink ref="C233" r:id="rId310" display="http://www.theroar.com.au/rugby-league/nrl/south-sydney-rabbitohs/"/>
    <hyperlink ref="B234" r:id="rId311" display="http://www.theroar.com.au/rugby-league/nrl/newcastle-knights/"/>
    <hyperlink ref="C234" r:id="rId312" display="http://www.theroar.com.au/rugby-league/nrl/canterbury-bulldogs/"/>
    <hyperlink ref="B235" r:id="rId313" display="http://www.theroar.com.au/rugby-league/nrl/parramatta-eels/"/>
    <hyperlink ref="C235" r:id="rId314" display="http://www.theroar.com.au/rugby-league/nrl/manly-sea-eagles/"/>
    <hyperlink ref="B236" r:id="rId315" display="http://www.theroar.com.au/rugby-league/nrl/penrith-panthers/"/>
    <hyperlink ref="C236" r:id="rId316" display="http://www.theroar.com.au/rugby-league/nrl/sydney-roosters/"/>
    <hyperlink ref="B237" r:id="rId317" display="http://www.theroar.com.au/rugby-league/nrl/st-george-illawarra-dragons/"/>
    <hyperlink ref="C237" r:id="rId318" display="http://www.theroar.com.au/rugby-league/nrl/brisbane-broncos/"/>
    <hyperlink ref="B238" r:id="rId319" display="http://www.theroar.com.au/rugby-league/nrl/wests-tigers/"/>
    <hyperlink ref="C238" r:id="rId320" display="http://www.theroar.com.au/rugby-league/nrl/north-queensland-cowboys/"/>
    <hyperlink ref="B242" r:id="rId321" display="http://www.theroar.com.au/rugby-league/nrl/brisbane-broncos/"/>
    <hyperlink ref="C242" r:id="rId322" display="http://www.theroar.com.au/rugby-league/nrl/parramatta-eels/"/>
    <hyperlink ref="B243" r:id="rId323" display="http://www.theroar.com.au/rugby-league/nrl/canberra-raiders/"/>
    <hyperlink ref="C243" r:id="rId324" display="http://www.theroar.com.au/rugby-league/nrl/melbourne-storm/"/>
    <hyperlink ref="B244" r:id="rId325" display="http://www.theroar.com.au/rugby-league/nrl/canterbury-bulldogs/"/>
    <hyperlink ref="C244" r:id="rId326" display="http://www.theroar.com.au/rugby-league/nrl/manly-sea-eagles/"/>
    <hyperlink ref="B245" r:id="rId327" display="http://www.theroar.com.au/rugby-league/nrl/new-zealand-warriors/"/>
    <hyperlink ref="C245" r:id="rId328" display="http://www.theroar.com.au/rugby-league/nrl/south-sydney-rabbitohs/"/>
    <hyperlink ref="B246" r:id="rId329" display="http://www.theroar.com.au/rugby-league/nrl/newcastle-knights/"/>
    <hyperlink ref="C246" r:id="rId330" display="http://www.theroar.com.au/rugby-league/nrl/penrith-panthers/"/>
    <hyperlink ref="B247" r:id="rId331" display="http://www.theroar.com.au/rugby-league/nrl/st-george-illawarra-dragons/"/>
    <hyperlink ref="C247" r:id="rId332" display="http://www.theroar.com.au/rugby-league/nrl/cronulla-sharks/"/>
    <hyperlink ref="B248" r:id="rId333" display="http://www.theroar.com.au/rugby-league/nrl/sydney-roosters/"/>
    <hyperlink ref="C248" r:id="rId334" display="http://www.theroar.com.au/rugby-league/nrl/north-queensland-cowboys/"/>
    <hyperlink ref="B249" r:id="rId335" display="http://www.theroar.com.au/rugby-league/nrl/wests-tigers/"/>
    <hyperlink ref="C249" r:id="rId336" display="http://www.theroar.com.au/rugby-league/nrl/gold-coast-titans/"/>
    <hyperlink ref="B253" r:id="rId337" display="http://www.theroar.com.au/rugby-league/nrl/brisbane-broncos/"/>
    <hyperlink ref="C253" r:id="rId338" display="http://www.theroar.com.au/rugby-league/nrl/canterbury-bulldogs/"/>
    <hyperlink ref="B254" r:id="rId339" display="http://www.theroar.com.au/rugby-league/nrl/canberra-raiders/"/>
    <hyperlink ref="C254" r:id="rId340" display="http://www.theroar.com.au/rugby-league/nrl/parramatta-eels/"/>
    <hyperlink ref="B255" r:id="rId341" display="http://www.theroar.com.au/rugby-league/nrl/manly-sea-eagles/"/>
    <hyperlink ref="C255" r:id="rId342" display="http://www.theroar.com.au/rugby-league/nrl/melbourne-storm/"/>
    <hyperlink ref="B256" r:id="rId343" display="http://www.theroar.com.au/rugby-league/nrl/newcastle-knights/"/>
    <hyperlink ref="C256" r:id="rId344" display="http://www.theroar.com.au/rugby-league/nrl/gold-coast-titans/"/>
    <hyperlink ref="B257" r:id="rId345" display="http://www.theroar.com.au/rugby-league/nrl/north-queensland-cowboys/"/>
    <hyperlink ref="C257" r:id="rId346" display="http://www.theroar.com.au/rugby-league/nrl/new-zealand-warriors/"/>
    <hyperlink ref="B258" r:id="rId347" display="http://www.theroar.com.au/rugby-league/nrl/penrith-panthers/"/>
    <hyperlink ref="C258" r:id="rId348" display="http://www.theroar.com.au/rugby-league/nrl/gold-coast-titans/"/>
    <hyperlink ref="B259" r:id="rId349" display="http://www.theroar.com.au/rugby-league/nrl/south-sydney-rabbitohs/"/>
    <hyperlink ref="C259" r:id="rId350" display="http://www.theroar.com.au/rugby-league/nrl/cronulla-sharks/"/>
    <hyperlink ref="B260" r:id="rId351" display="http://www.theroar.com.au/rugby-league/nrl/sydney-roosters/"/>
    <hyperlink ref="C260" r:id="rId352" display="http://www.theroar.com.au/rugby-league/nrl/st-george-illawarra-dragons/"/>
    <hyperlink ref="B264" r:id="rId353" display="http://www.theroar.com.au/rugby-league/nrl/canterbury-bulldogs/"/>
    <hyperlink ref="C264" r:id="rId354" display="http://www.theroar.com.au/rugby-league/nrl/north-queensland-cowboys/"/>
    <hyperlink ref="B265" r:id="rId355" display="http://www.theroar.com.au/rugby-league/nrl/cronulla-sharks/"/>
    <hyperlink ref="C265" r:id="rId356" display="http://www.theroar.com.au/rugby-league/nrl/sydney-roosters/"/>
    <hyperlink ref="B266" r:id="rId357" display="http://www.theroar.com.au/rugby-league/nrl/gold-coast-titans/"/>
    <hyperlink ref="C266" r:id="rId358" display="http://www.theroar.com.au/rugby-league/nrl/penrith-panthers/"/>
    <hyperlink ref="B267" r:id="rId359" display="http://www.theroar.com.au/rugby-league/nrl/manly-sea-eagles/"/>
    <hyperlink ref="C267" r:id="rId360" display="http://www.theroar.com.au/rugby-league/nrl/canberra-raiders/"/>
    <hyperlink ref="B268" r:id="rId361" display="http://www.theroar.com.au/rugby-league/nrl/melbourne-storm/"/>
    <hyperlink ref="C268" r:id="rId362" display="http://www.theroar.com.au/rugby-league/nrl/brisbane-broncos/"/>
    <hyperlink ref="B269" r:id="rId363" display="http://www.theroar.com.au/rugby-league/nrl/new-zealand-warriors/"/>
    <hyperlink ref="C269" r:id="rId364" display="http://www.theroar.com.au/rugby-league/nrl/wests-tigers/"/>
    <hyperlink ref="B270" r:id="rId365" display="http://www.theroar.com.au/rugby-league/nrl/newcastle-knights/"/>
    <hyperlink ref="C270" r:id="rId366" display="http://www.theroar.com.au/rugby-league/nrl/south-sydney-rabbitohs/"/>
    <hyperlink ref="B271" r:id="rId367" display="http://www.theroar.com.au/rugby-league/nrl/parramatta-eels/"/>
    <hyperlink ref="C271" r:id="rId368" display="http://www.theroar.com.au/rugby-league/nrl/st-george-illawarra-dragons/"/>
    <hyperlink ref="B275" r:id="rId369" display="http://www.theroar.com.au/rugby-league/nrl/brisbane-broncos/"/>
    <hyperlink ref="C275" r:id="rId370" display="http://www.theroar.com.au/rugby-league/nrl/sydney-roosters/"/>
    <hyperlink ref="B276" r:id="rId371" display="http://www.theroar.com.au/rugby-league/nrl/canterbury-bulldogs/"/>
    <hyperlink ref="C276" r:id="rId372" display="http://www.theroar.com.au/rugby-league/nrl/south-sydney-rabbitohs/"/>
    <hyperlink ref="B277" r:id="rId373" display="http://www.theroar.com.au/rugby-league/nrl/melbourne-storm/"/>
    <hyperlink ref="C277" r:id="rId374" display="http://www.theroar.com.au/rugby-league/nrl/cronulla-sharks/"/>
    <hyperlink ref="B278" r:id="rId375" display="http://www.theroar.com.au/rugby-league/nrl/new-zealand-warriors/"/>
    <hyperlink ref="C278" r:id="rId376" display="http://www.theroar.com.au/rugby-league/nrl/parramatta-eels/"/>
    <hyperlink ref="B279" r:id="rId377" display="http://www.theroar.com.au/rugby-league/nrl/north-queensland-cowboys/"/>
    <hyperlink ref="C279" r:id="rId378" display="http://www.theroar.com.au/rugby-league/nrl/gold-coast-titans/"/>
    <hyperlink ref="B280" r:id="rId379" display="http://www.theroar.com.au/rugby-league/nrl/penrith-panthers/"/>
    <hyperlink ref="C280" r:id="rId380" display="http://www.theroar.com.au/rugby-league/nrl/manly-sea-eagles/"/>
    <hyperlink ref="B281" r:id="rId381" display="http://www.theroar.com.au/rugby-league/nrl/st-george-illawarra-dragons/"/>
    <hyperlink ref="C281" r:id="rId382" display="http://www.theroar.com.au/rugby-league/nrl/newcastle-knights/"/>
    <hyperlink ref="B282" r:id="rId383" display="http://www.theroar.com.au/rugby-league/nrl/wests-tigers/"/>
    <hyperlink ref="C282" r:id="rId384" display="http://www.theroar.com.au/rugby-league/nrl/canberra-raiders/"/>
  </hyperlinks>
  <pageMargins left="0.7" right="0.7" top="0.75" bottom="0.75" header="0.3" footer="0.3"/>
  <drawing r:id="rId3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E1"/>
  <sheetViews>
    <sheetView workbookViewId="0"/>
  </sheetViews>
  <sheetFormatPr defaultRowHeight="15"/>
  <cols>
    <col min="5" max="5" width="9.140625" style="5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topLeftCell="A118" zoomScale="85" zoomScaleNormal="85" workbookViewId="0">
      <selection activeCell="A2" sqref="A2:XFD2"/>
    </sheetView>
  </sheetViews>
  <sheetFormatPr defaultRowHeight="15"/>
  <cols>
    <col min="1" max="1" width="24.7109375" bestFit="1" customWidth="1"/>
    <col min="9" max="9" width="11.42578125" bestFit="1" customWidth="1"/>
  </cols>
  <sheetData>
    <row r="1" spans="1:17" s="5" customFormat="1" ht="15.75">
      <c r="A1" s="11" t="s">
        <v>416</v>
      </c>
      <c r="B1" s="11" t="s">
        <v>411</v>
      </c>
      <c r="C1" s="11" t="s">
        <v>417</v>
      </c>
      <c r="D1" s="11" t="s">
        <v>418</v>
      </c>
      <c r="E1" s="11" t="s">
        <v>419</v>
      </c>
      <c r="F1" s="12" t="s">
        <v>414</v>
      </c>
      <c r="G1" s="12" t="s">
        <v>1</v>
      </c>
      <c r="H1" s="13" t="s">
        <v>420</v>
      </c>
      <c r="I1" s="28" t="s">
        <v>444</v>
      </c>
      <c r="K1" s="38"/>
      <c r="L1" s="38"/>
      <c r="M1" s="38"/>
    </row>
    <row r="2" spans="1:17" s="5" customFormat="1" ht="15.75">
      <c r="A2" s="43" t="s">
        <v>538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75">
      <c r="A3" s="14" t="s">
        <v>447</v>
      </c>
      <c r="B3" s="10" t="s">
        <v>107</v>
      </c>
      <c r="C3" s="40" t="s">
        <v>14</v>
      </c>
      <c r="D3" s="40" t="s">
        <v>8</v>
      </c>
      <c r="E3" s="19"/>
      <c r="F3" s="16"/>
      <c r="G3" s="17"/>
      <c r="H3" s="18"/>
      <c r="I3" s="30">
        <v>113800</v>
      </c>
    </row>
    <row r="4" spans="1:17" ht="15.75">
      <c r="A4" s="14" t="s">
        <v>85</v>
      </c>
      <c r="B4" s="10" t="s">
        <v>58</v>
      </c>
      <c r="C4" s="40" t="s">
        <v>14</v>
      </c>
      <c r="D4" s="40"/>
      <c r="E4" s="19">
        <v>24</v>
      </c>
      <c r="F4" s="16">
        <v>45.208300000000001</v>
      </c>
      <c r="G4" s="17">
        <v>43.75</v>
      </c>
      <c r="H4" s="18">
        <v>1.0333325714285715</v>
      </c>
      <c r="I4" s="30">
        <v>285900</v>
      </c>
    </row>
    <row r="5" spans="1:17" ht="15.75">
      <c r="A5" s="14" t="s">
        <v>448</v>
      </c>
      <c r="B5" s="10" t="s">
        <v>24</v>
      </c>
      <c r="C5" s="40" t="s">
        <v>14</v>
      </c>
      <c r="D5" s="40" t="s">
        <v>8</v>
      </c>
      <c r="E5" s="19"/>
      <c r="F5" s="16"/>
      <c r="G5" s="17"/>
      <c r="H5" s="18"/>
      <c r="I5" s="30">
        <v>113800</v>
      </c>
    </row>
    <row r="6" spans="1:17" ht="15.75">
      <c r="A6" s="14" t="s">
        <v>387</v>
      </c>
      <c r="B6" s="10" t="s">
        <v>82</v>
      </c>
      <c r="C6" s="40" t="s">
        <v>14</v>
      </c>
      <c r="D6" s="40"/>
      <c r="E6" s="19">
        <v>7</v>
      </c>
      <c r="F6" s="16">
        <v>34.428600000000003</v>
      </c>
      <c r="G6" s="17">
        <v>26.571428571428573</v>
      </c>
      <c r="H6" s="18">
        <v>1.2957000000000001</v>
      </c>
      <c r="I6" s="30">
        <v>195900</v>
      </c>
    </row>
    <row r="7" spans="1:17" ht="15.75">
      <c r="A7" s="14" t="s">
        <v>442</v>
      </c>
      <c r="B7" s="10" t="s">
        <v>23</v>
      </c>
      <c r="C7" s="41" t="s">
        <v>14</v>
      </c>
      <c r="D7" s="41" t="s">
        <v>8</v>
      </c>
      <c r="E7" s="19">
        <v>10</v>
      </c>
      <c r="F7" s="16">
        <v>31.9</v>
      </c>
      <c r="G7" s="17">
        <v>23</v>
      </c>
      <c r="H7" s="18">
        <v>1.3869565217391304</v>
      </c>
      <c r="I7" s="31">
        <v>201700</v>
      </c>
    </row>
    <row r="8" spans="1:17" ht="15.75">
      <c r="A8" s="14" t="s">
        <v>401</v>
      </c>
      <c r="B8" s="10" t="s">
        <v>22</v>
      </c>
      <c r="C8" s="39" t="s">
        <v>8</v>
      </c>
      <c r="D8" s="39" t="s">
        <v>14</v>
      </c>
      <c r="E8" s="19">
        <v>2</v>
      </c>
      <c r="F8" s="16">
        <v>35.5</v>
      </c>
      <c r="G8" s="17">
        <v>43</v>
      </c>
      <c r="H8" s="18">
        <v>0.82558139534883723</v>
      </c>
      <c r="I8" s="29">
        <v>157100</v>
      </c>
    </row>
    <row r="9" spans="1:17" ht="15.75">
      <c r="A9" s="14" t="s">
        <v>200</v>
      </c>
      <c r="B9" s="10" t="s">
        <v>22</v>
      </c>
      <c r="C9" s="39" t="s">
        <v>8</v>
      </c>
      <c r="D9" s="39" t="s">
        <v>14</v>
      </c>
      <c r="E9" s="19">
        <v>6</v>
      </c>
      <c r="F9" s="16">
        <v>15.666700000000001</v>
      </c>
      <c r="G9" s="17">
        <v>15.333333333333334</v>
      </c>
      <c r="H9" s="18">
        <v>1.0217413043478261</v>
      </c>
      <c r="I9" s="29">
        <v>133300</v>
      </c>
    </row>
    <row r="10" spans="1:17" ht="15.75">
      <c r="A10" s="14" t="s">
        <v>315</v>
      </c>
      <c r="B10" s="10" t="s">
        <v>4</v>
      </c>
      <c r="C10" s="39" t="s">
        <v>14</v>
      </c>
      <c r="D10" s="39"/>
      <c r="E10" s="19">
        <v>20</v>
      </c>
      <c r="F10" s="16">
        <v>46.4</v>
      </c>
      <c r="G10" s="17">
        <v>50.15</v>
      </c>
      <c r="H10" s="18">
        <v>0.92522432701894319</v>
      </c>
      <c r="I10" s="29">
        <v>293400</v>
      </c>
    </row>
    <row r="11" spans="1:17" ht="31.5">
      <c r="A11" s="14" t="s">
        <v>62</v>
      </c>
      <c r="B11" s="10" t="s">
        <v>53</v>
      </c>
      <c r="C11" s="39" t="s">
        <v>14</v>
      </c>
      <c r="D11" s="39"/>
      <c r="E11" s="19">
        <v>16</v>
      </c>
      <c r="F11" s="16">
        <v>40.5625</v>
      </c>
      <c r="G11" s="17">
        <v>36.5</v>
      </c>
      <c r="H11" s="18">
        <v>1.1113013698630136</v>
      </c>
      <c r="I11" s="29">
        <v>256500</v>
      </c>
    </row>
    <row r="12" spans="1:17" ht="15.75">
      <c r="A12" s="14" t="s">
        <v>201</v>
      </c>
      <c r="B12" s="10" t="s">
        <v>22</v>
      </c>
      <c r="C12" s="39" t="s">
        <v>14</v>
      </c>
      <c r="D12" s="39"/>
      <c r="E12" s="19">
        <v>20</v>
      </c>
      <c r="F12" s="16">
        <v>46.4</v>
      </c>
      <c r="G12" s="17">
        <v>35.6</v>
      </c>
      <c r="H12" s="18">
        <v>1.3033707865168538</v>
      </c>
      <c r="I12" s="29">
        <v>293400</v>
      </c>
    </row>
    <row r="13" spans="1:17" ht="15.75">
      <c r="A13" s="14" t="s">
        <v>292</v>
      </c>
      <c r="B13" s="10" t="s">
        <v>23</v>
      </c>
      <c r="C13" s="41" t="s">
        <v>14</v>
      </c>
      <c r="D13" s="41"/>
      <c r="E13" s="19">
        <v>24</v>
      </c>
      <c r="F13" s="16">
        <v>62.125</v>
      </c>
      <c r="G13" s="17">
        <v>64.458333333333329</v>
      </c>
      <c r="H13" s="18">
        <v>0.96380090497737558</v>
      </c>
      <c r="I13" s="31">
        <v>392800</v>
      </c>
    </row>
    <row r="14" spans="1:17" ht="15.75">
      <c r="A14" s="14" t="s">
        <v>316</v>
      </c>
      <c r="B14" s="10" t="s">
        <v>413</v>
      </c>
      <c r="C14" s="40" t="s">
        <v>14</v>
      </c>
      <c r="D14" s="40" t="s">
        <v>8</v>
      </c>
      <c r="E14" s="19">
        <v>7</v>
      </c>
      <c r="F14" s="16">
        <v>26.571400000000001</v>
      </c>
      <c r="G14" s="17">
        <v>27.428571428571427</v>
      </c>
      <c r="H14" s="18">
        <v>0.96874895833333341</v>
      </c>
      <c r="I14" s="30">
        <v>168000</v>
      </c>
    </row>
    <row r="15" spans="1:17" ht="15.75">
      <c r="A15" s="14" t="s">
        <v>30</v>
      </c>
      <c r="B15" s="10" t="s">
        <v>31</v>
      </c>
      <c r="C15" s="39" t="s">
        <v>14</v>
      </c>
      <c r="D15" s="39" t="s">
        <v>8</v>
      </c>
      <c r="E15" s="19">
        <v>22</v>
      </c>
      <c r="F15" s="16">
        <v>38.181800000000003</v>
      </c>
      <c r="G15" s="17">
        <v>29.227272727272727</v>
      </c>
      <c r="H15" s="18">
        <v>1.3063757387247279</v>
      </c>
      <c r="I15" s="29">
        <v>241400</v>
      </c>
    </row>
    <row r="16" spans="1:17" ht="15.75">
      <c r="A16" s="14" t="s">
        <v>317</v>
      </c>
      <c r="B16" s="10" t="s">
        <v>24</v>
      </c>
      <c r="C16" s="40" t="s">
        <v>14</v>
      </c>
      <c r="D16" s="40"/>
      <c r="E16" s="19">
        <v>12</v>
      </c>
      <c r="F16" s="16">
        <v>27.833300000000001</v>
      </c>
      <c r="G16" s="17">
        <v>30.333333333333332</v>
      </c>
      <c r="H16" s="18">
        <v>0.91758131868131876</v>
      </c>
      <c r="I16" s="30">
        <v>176000</v>
      </c>
    </row>
    <row r="17" spans="1:9" ht="15.75">
      <c r="A17" s="14" t="s">
        <v>181</v>
      </c>
      <c r="B17" s="10" t="s">
        <v>413</v>
      </c>
      <c r="C17" s="40" t="s">
        <v>14</v>
      </c>
      <c r="D17" s="40"/>
      <c r="E17" s="19">
        <v>24</v>
      </c>
      <c r="F17" s="16">
        <v>56.041699999999999</v>
      </c>
      <c r="G17" s="17">
        <v>51.166666666666664</v>
      </c>
      <c r="H17" s="18">
        <v>1.0952775244299675</v>
      </c>
      <c r="I17" s="30">
        <v>354400</v>
      </c>
    </row>
    <row r="18" spans="1:9" ht="15.75">
      <c r="A18" s="14" t="s">
        <v>182</v>
      </c>
      <c r="B18" s="10" t="s">
        <v>412</v>
      </c>
      <c r="C18" s="39" t="s">
        <v>14</v>
      </c>
      <c r="D18" s="39"/>
      <c r="E18" s="19">
        <v>18</v>
      </c>
      <c r="F18" s="16">
        <v>34.166699999999999</v>
      </c>
      <c r="G18" s="17">
        <v>38.222222222222221</v>
      </c>
      <c r="H18" s="18">
        <v>0.89389622093023258</v>
      </c>
      <c r="I18" s="29">
        <v>216000</v>
      </c>
    </row>
    <row r="19" spans="1:9" ht="15.75">
      <c r="A19" s="14" t="s">
        <v>423</v>
      </c>
      <c r="B19" s="10" t="s">
        <v>413</v>
      </c>
      <c r="C19" s="40" t="s">
        <v>8</v>
      </c>
      <c r="D19" s="40" t="s">
        <v>14</v>
      </c>
      <c r="E19" s="19"/>
      <c r="F19" s="16"/>
      <c r="G19" s="17"/>
      <c r="H19" s="18"/>
      <c r="I19" s="30">
        <v>423700</v>
      </c>
    </row>
    <row r="20" spans="1:9" ht="15.75">
      <c r="A20" s="14" t="s">
        <v>183</v>
      </c>
      <c r="B20" s="10" t="s">
        <v>413</v>
      </c>
      <c r="C20" s="40" t="s">
        <v>14</v>
      </c>
      <c r="D20" s="40"/>
      <c r="E20" s="19">
        <v>24</v>
      </c>
      <c r="F20" s="16">
        <v>48.416699999999999</v>
      </c>
      <c r="G20" s="17">
        <v>43.5</v>
      </c>
      <c r="H20" s="18">
        <v>1.1130275862068966</v>
      </c>
      <c r="I20" s="30">
        <v>306100</v>
      </c>
    </row>
    <row r="21" spans="1:9" ht="15.75">
      <c r="A21" s="14" t="s">
        <v>160</v>
      </c>
      <c r="B21" s="10" t="s">
        <v>104</v>
      </c>
      <c r="C21" s="40" t="s">
        <v>14</v>
      </c>
      <c r="D21" s="40"/>
      <c r="E21" s="19">
        <v>24</v>
      </c>
      <c r="F21" s="16">
        <v>40.916699999999999</v>
      </c>
      <c r="G21" s="17">
        <v>41.458333333333336</v>
      </c>
      <c r="H21" s="18">
        <v>0.98693547738693455</v>
      </c>
      <c r="I21" s="30">
        <v>258700</v>
      </c>
    </row>
    <row r="22" spans="1:9" ht="15.75">
      <c r="A22" s="14" t="s">
        <v>184</v>
      </c>
      <c r="B22" s="10" t="s">
        <v>413</v>
      </c>
      <c r="C22" s="40" t="s">
        <v>8</v>
      </c>
      <c r="D22" s="40" t="s">
        <v>14</v>
      </c>
      <c r="E22" s="19">
        <v>17</v>
      </c>
      <c r="F22" s="16">
        <v>39.7059</v>
      </c>
      <c r="G22" s="17">
        <v>38.588235294117645</v>
      </c>
      <c r="H22" s="18">
        <v>1.0289638719512195</v>
      </c>
      <c r="I22" s="30">
        <v>251100</v>
      </c>
    </row>
    <row r="23" spans="1:9" ht="15.75">
      <c r="A23" s="14" t="s">
        <v>87</v>
      </c>
      <c r="B23" s="10" t="s">
        <v>58</v>
      </c>
      <c r="C23" s="40" t="s">
        <v>8</v>
      </c>
      <c r="D23" s="40" t="s">
        <v>14</v>
      </c>
      <c r="E23" s="19">
        <v>23</v>
      </c>
      <c r="F23" s="16">
        <v>53.347799999999999</v>
      </c>
      <c r="G23" s="17">
        <v>54.826086956521742</v>
      </c>
      <c r="H23" s="18">
        <v>0.97303679619349714</v>
      </c>
      <c r="I23" s="30">
        <v>337300</v>
      </c>
    </row>
    <row r="24" spans="1:9" ht="15.75">
      <c r="A24" s="14" t="s">
        <v>88</v>
      </c>
      <c r="B24" s="10" t="s">
        <v>58</v>
      </c>
      <c r="C24" s="40" t="s">
        <v>8</v>
      </c>
      <c r="D24" s="40" t="s">
        <v>14</v>
      </c>
      <c r="E24" s="19">
        <v>20</v>
      </c>
      <c r="F24" s="16">
        <v>37</v>
      </c>
      <c r="G24" s="17">
        <v>38.950000000000003</v>
      </c>
      <c r="H24" s="18">
        <v>0.94993581514762504</v>
      </c>
      <c r="I24" s="30">
        <v>234000</v>
      </c>
    </row>
    <row r="25" spans="1:9" ht="15.75">
      <c r="A25" s="14" t="s">
        <v>89</v>
      </c>
      <c r="B25" s="10" t="s">
        <v>58</v>
      </c>
      <c r="C25" s="40" t="s">
        <v>8</v>
      </c>
      <c r="D25" s="40" t="s">
        <v>14</v>
      </c>
      <c r="E25" s="19">
        <v>21</v>
      </c>
      <c r="F25" s="16">
        <v>56.1905</v>
      </c>
      <c r="G25" s="17">
        <v>57.61904761904762</v>
      </c>
      <c r="H25" s="18">
        <v>0.97520702479338839</v>
      </c>
      <c r="I25" s="30">
        <v>355300</v>
      </c>
    </row>
    <row r="26" spans="1:9" ht="15.75">
      <c r="A26" s="14" t="s">
        <v>343</v>
      </c>
      <c r="B26" s="10" t="s">
        <v>106</v>
      </c>
      <c r="C26" s="39" t="s">
        <v>14</v>
      </c>
      <c r="D26" s="39"/>
      <c r="E26" s="19">
        <v>24</v>
      </c>
      <c r="F26" s="16">
        <v>49.125</v>
      </c>
      <c r="G26" s="17">
        <v>53</v>
      </c>
      <c r="H26" s="18">
        <v>0.92688679245283023</v>
      </c>
      <c r="I26" s="29">
        <v>310600</v>
      </c>
    </row>
    <row r="27" spans="1:9" ht="15.75">
      <c r="A27" s="14" t="s">
        <v>204</v>
      </c>
      <c r="B27" s="10" t="s">
        <v>24</v>
      </c>
      <c r="C27" s="40" t="s">
        <v>8</v>
      </c>
      <c r="D27" s="40" t="s">
        <v>14</v>
      </c>
      <c r="E27" s="19">
        <v>0</v>
      </c>
      <c r="F27" s="16">
        <v>0</v>
      </c>
      <c r="G27" s="17">
        <v>0</v>
      </c>
      <c r="H27" s="18">
        <v>0</v>
      </c>
      <c r="I27" s="30">
        <v>159300</v>
      </c>
    </row>
    <row r="28" spans="1:9" ht="15.75">
      <c r="A28" s="14" t="s">
        <v>428</v>
      </c>
      <c r="B28" s="10" t="s">
        <v>4</v>
      </c>
      <c r="C28" s="39" t="s">
        <v>14</v>
      </c>
      <c r="D28" s="39"/>
      <c r="E28" s="19">
        <v>1</v>
      </c>
      <c r="F28" s="16">
        <v>19</v>
      </c>
      <c r="G28" s="17">
        <v>16</v>
      </c>
      <c r="H28" s="18">
        <v>1.1875</v>
      </c>
      <c r="I28" s="29">
        <v>133300</v>
      </c>
    </row>
    <row r="29" spans="1:9" ht="15.75">
      <c r="A29" s="14" t="s">
        <v>228</v>
      </c>
      <c r="B29" s="10" t="s">
        <v>107</v>
      </c>
      <c r="C29" s="40" t="s">
        <v>14</v>
      </c>
      <c r="D29" s="40"/>
      <c r="E29" s="19">
        <v>23</v>
      </c>
      <c r="F29" s="16">
        <v>38.391300000000001</v>
      </c>
      <c r="G29" s="17">
        <v>27</v>
      </c>
      <c r="H29" s="18">
        <v>1.4218999999999999</v>
      </c>
      <c r="I29" s="30">
        <v>242800</v>
      </c>
    </row>
    <row r="30" spans="1:9" ht="15.75">
      <c r="A30" s="14" t="s">
        <v>463</v>
      </c>
      <c r="B30" s="10" t="s">
        <v>4</v>
      </c>
      <c r="C30" s="39" t="s">
        <v>14</v>
      </c>
      <c r="D30" s="39"/>
      <c r="E30" s="19"/>
      <c r="F30" s="16"/>
      <c r="G30" s="17"/>
      <c r="H30" s="18"/>
      <c r="I30" s="29">
        <v>113800</v>
      </c>
    </row>
    <row r="31" spans="1:9" ht="15.75">
      <c r="A31" s="14" t="s">
        <v>276</v>
      </c>
      <c r="B31" s="10" t="s">
        <v>55</v>
      </c>
      <c r="C31" s="40" t="s">
        <v>14</v>
      </c>
      <c r="D31" s="40"/>
      <c r="E31" s="19">
        <v>16</v>
      </c>
      <c r="F31" s="16">
        <v>73.375</v>
      </c>
      <c r="G31" s="17">
        <v>53.8125</v>
      </c>
      <c r="H31" s="18">
        <v>1.3635307781649244</v>
      </c>
      <c r="I31" s="30">
        <v>464000</v>
      </c>
    </row>
    <row r="32" spans="1:9" ht="15.75">
      <c r="A32" s="14" t="s">
        <v>277</v>
      </c>
      <c r="B32" s="10" t="s">
        <v>55</v>
      </c>
      <c r="C32" s="40" t="s">
        <v>14</v>
      </c>
      <c r="D32" s="40"/>
      <c r="E32" s="19">
        <v>14</v>
      </c>
      <c r="F32" s="16">
        <v>27</v>
      </c>
      <c r="G32" s="17">
        <v>25.785714285714285</v>
      </c>
      <c r="H32" s="18">
        <v>1.0470914127423823</v>
      </c>
      <c r="I32" s="30">
        <v>170700</v>
      </c>
    </row>
    <row r="33" spans="1:9" ht="15.75">
      <c r="A33" s="14" t="s">
        <v>34</v>
      </c>
      <c r="B33" s="10" t="s">
        <v>23</v>
      </c>
      <c r="C33" s="41" t="s">
        <v>14</v>
      </c>
      <c r="D33" s="41" t="s">
        <v>8</v>
      </c>
      <c r="E33" s="19">
        <v>21</v>
      </c>
      <c r="F33" s="16">
        <v>50.428600000000003</v>
      </c>
      <c r="G33" s="17">
        <v>52.333333333333336</v>
      </c>
      <c r="H33" s="18">
        <v>0.96360382165605096</v>
      </c>
      <c r="I33" s="31">
        <v>318900</v>
      </c>
    </row>
    <row r="34" spans="1:9" ht="15.75">
      <c r="A34" s="14" t="s">
        <v>465</v>
      </c>
      <c r="B34" s="10" t="s">
        <v>104</v>
      </c>
      <c r="C34" s="40" t="s">
        <v>8</v>
      </c>
      <c r="D34" s="40" t="s">
        <v>14</v>
      </c>
      <c r="E34" s="19"/>
      <c r="F34" s="16"/>
      <c r="G34" s="17"/>
      <c r="H34" s="18"/>
      <c r="I34" s="30">
        <v>113800</v>
      </c>
    </row>
    <row r="35" spans="1:9" ht="15.75">
      <c r="A35" s="14" t="s">
        <v>279</v>
      </c>
      <c r="B35" s="10" t="s">
        <v>55</v>
      </c>
      <c r="C35" s="40" t="s">
        <v>8</v>
      </c>
      <c r="D35" s="40" t="s">
        <v>14</v>
      </c>
      <c r="E35" s="19">
        <v>16</v>
      </c>
      <c r="F35" s="16">
        <v>79</v>
      </c>
      <c r="G35" s="17">
        <v>75.5</v>
      </c>
      <c r="H35" s="18">
        <v>1.0463576158940397</v>
      </c>
      <c r="I35" s="30">
        <v>499500</v>
      </c>
    </row>
    <row r="36" spans="1:9" ht="15.75">
      <c r="A36" s="14" t="s">
        <v>83</v>
      </c>
      <c r="B36" s="10" t="s">
        <v>23</v>
      </c>
      <c r="C36" s="41" t="s">
        <v>14</v>
      </c>
      <c r="D36" s="41" t="s">
        <v>8</v>
      </c>
      <c r="E36" s="19">
        <v>24</v>
      </c>
      <c r="F36" s="16">
        <v>36.291699999999999</v>
      </c>
      <c r="G36" s="17">
        <v>37.083333333333336</v>
      </c>
      <c r="H36" s="18">
        <v>0.97865258426966284</v>
      </c>
      <c r="I36" s="31">
        <v>229500</v>
      </c>
    </row>
    <row r="37" spans="1:9" ht="15.75">
      <c r="A37" s="14" t="s">
        <v>115</v>
      </c>
      <c r="B37" s="10" t="s">
        <v>82</v>
      </c>
      <c r="C37" s="40" t="s">
        <v>14</v>
      </c>
      <c r="D37" s="40" t="s">
        <v>8</v>
      </c>
      <c r="E37" s="19">
        <v>21</v>
      </c>
      <c r="F37" s="16">
        <v>43.285699999999999</v>
      </c>
      <c r="G37" s="17">
        <v>54.476190476190474</v>
      </c>
      <c r="H37" s="18">
        <v>0.7945801573426573</v>
      </c>
      <c r="I37" s="30">
        <v>273700</v>
      </c>
    </row>
    <row r="38" spans="1:9" ht="15.75">
      <c r="A38" s="14" t="s">
        <v>35</v>
      </c>
      <c r="B38" s="10" t="s">
        <v>31</v>
      </c>
      <c r="C38" s="39" t="s">
        <v>14</v>
      </c>
      <c r="D38" s="39"/>
      <c r="E38" s="19">
        <v>16</v>
      </c>
      <c r="F38" s="16">
        <v>55.6875</v>
      </c>
      <c r="G38" s="17">
        <v>53.625</v>
      </c>
      <c r="H38" s="18">
        <v>1.0384615384615385</v>
      </c>
      <c r="I38" s="29">
        <v>352100</v>
      </c>
    </row>
    <row r="39" spans="1:9" ht="15.75">
      <c r="A39" s="14" t="s">
        <v>179</v>
      </c>
      <c r="B39" s="10" t="s">
        <v>24</v>
      </c>
      <c r="C39" s="40" t="s">
        <v>14</v>
      </c>
      <c r="D39" s="40"/>
      <c r="E39" s="19">
        <v>20</v>
      </c>
      <c r="F39" s="16">
        <v>36.65</v>
      </c>
      <c r="G39" s="17">
        <v>35.200000000000003</v>
      </c>
      <c r="H39" s="18">
        <v>1.0411931818181817</v>
      </c>
      <c r="I39" s="30">
        <v>231700</v>
      </c>
    </row>
    <row r="40" spans="1:9" ht="15.75">
      <c r="A40" s="14" t="s">
        <v>473</v>
      </c>
      <c r="B40" s="10" t="s">
        <v>413</v>
      </c>
      <c r="C40" s="40" t="s">
        <v>8</v>
      </c>
      <c r="D40" s="40" t="s">
        <v>14</v>
      </c>
      <c r="E40" s="15"/>
      <c r="F40" s="16"/>
      <c r="G40" s="17"/>
      <c r="H40" s="18"/>
      <c r="I40" s="30">
        <v>113800</v>
      </c>
    </row>
    <row r="41" spans="1:9" ht="15.75">
      <c r="A41" s="14" t="s">
        <v>186</v>
      </c>
      <c r="B41" s="10" t="s">
        <v>413</v>
      </c>
      <c r="C41" s="40" t="s">
        <v>8</v>
      </c>
      <c r="D41" s="40" t="s">
        <v>14</v>
      </c>
      <c r="E41" s="19">
        <v>21</v>
      </c>
      <c r="F41" s="16">
        <v>37.285699999999999</v>
      </c>
      <c r="G41" s="17">
        <v>38.095238095238095</v>
      </c>
      <c r="H41" s="18">
        <v>0.97874962499999996</v>
      </c>
      <c r="I41" s="30">
        <v>235800</v>
      </c>
    </row>
    <row r="42" spans="1:9" ht="15.75">
      <c r="A42" s="14" t="s">
        <v>475</v>
      </c>
      <c r="B42" s="10" t="s">
        <v>24</v>
      </c>
      <c r="C42" s="40" t="s">
        <v>14</v>
      </c>
      <c r="D42" s="40" t="s">
        <v>8</v>
      </c>
      <c r="E42" s="19"/>
      <c r="F42" s="16"/>
      <c r="G42" s="17"/>
      <c r="H42" s="18"/>
      <c r="I42" s="30">
        <v>113800</v>
      </c>
    </row>
    <row r="43" spans="1:9" ht="15.75">
      <c r="A43" s="14" t="s">
        <v>360</v>
      </c>
      <c r="B43" s="10" t="s">
        <v>105</v>
      </c>
      <c r="C43" s="40" t="s">
        <v>14</v>
      </c>
      <c r="D43" s="40"/>
      <c r="E43" s="19">
        <v>9</v>
      </c>
      <c r="F43" s="16">
        <v>34.8889</v>
      </c>
      <c r="G43" s="17">
        <v>31.888888888888889</v>
      </c>
      <c r="H43" s="18">
        <v>1.0940770034843206</v>
      </c>
      <c r="I43" s="30">
        <v>220600</v>
      </c>
    </row>
    <row r="44" spans="1:9" ht="15.75">
      <c r="A44" s="14" t="s">
        <v>353</v>
      </c>
      <c r="B44" s="10" t="s">
        <v>106</v>
      </c>
      <c r="C44" s="39" t="s">
        <v>14</v>
      </c>
      <c r="D44" s="39"/>
      <c r="E44" s="19">
        <v>2</v>
      </c>
      <c r="F44" s="16">
        <v>18</v>
      </c>
      <c r="G44" s="17">
        <v>17.5</v>
      </c>
      <c r="H44" s="18">
        <v>1.0285714285714285</v>
      </c>
      <c r="I44" s="29">
        <v>133300</v>
      </c>
    </row>
    <row r="45" spans="1:9" ht="31.5">
      <c r="A45" s="14" t="s">
        <v>60</v>
      </c>
      <c r="B45" s="10" t="s">
        <v>53</v>
      </c>
      <c r="C45" s="39" t="s">
        <v>14</v>
      </c>
      <c r="D45" s="39"/>
      <c r="E45" s="19">
        <v>24</v>
      </c>
      <c r="F45" s="16">
        <v>43.708300000000001</v>
      </c>
      <c r="G45" s="17">
        <v>41.083333333333336</v>
      </c>
      <c r="H45" s="18">
        <v>1.0638937119675456</v>
      </c>
      <c r="I45" s="29">
        <v>276400</v>
      </c>
    </row>
    <row r="46" spans="1:9" ht="15.75">
      <c r="A46" s="14" t="s">
        <v>267</v>
      </c>
      <c r="B46" s="10" t="s">
        <v>82</v>
      </c>
      <c r="C46" s="40" t="s">
        <v>8</v>
      </c>
      <c r="D46" s="40" t="s">
        <v>14</v>
      </c>
      <c r="E46" s="19">
        <v>10</v>
      </c>
      <c r="F46" s="16">
        <v>20.3</v>
      </c>
      <c r="G46" s="17">
        <v>25.1</v>
      </c>
      <c r="H46" s="18">
        <v>0.80876494023904377</v>
      </c>
      <c r="I46" s="30">
        <v>133300</v>
      </c>
    </row>
    <row r="47" spans="1:9" ht="15.75">
      <c r="A47" s="14" t="s">
        <v>282</v>
      </c>
      <c r="B47" s="10" t="s">
        <v>55</v>
      </c>
      <c r="C47" s="40" t="s">
        <v>8</v>
      </c>
      <c r="D47" s="40" t="s">
        <v>14</v>
      </c>
      <c r="E47" s="19">
        <v>21</v>
      </c>
      <c r="F47" s="16">
        <v>45.523800000000001</v>
      </c>
      <c r="G47" s="17">
        <v>41.142857142857146</v>
      </c>
      <c r="H47" s="18">
        <v>1.1064812499999999</v>
      </c>
      <c r="I47" s="30">
        <v>287900</v>
      </c>
    </row>
    <row r="48" spans="1:9" ht="31.5">
      <c r="A48" s="14" t="s">
        <v>67</v>
      </c>
      <c r="B48" s="10" t="s">
        <v>53</v>
      </c>
      <c r="C48" s="39" t="s">
        <v>14</v>
      </c>
      <c r="D48" s="39"/>
      <c r="E48" s="19">
        <v>8</v>
      </c>
      <c r="F48" s="16">
        <v>27.375</v>
      </c>
      <c r="G48" s="17">
        <v>24.25</v>
      </c>
      <c r="H48" s="18">
        <v>1.1288659793814433</v>
      </c>
      <c r="I48" s="29">
        <v>173100</v>
      </c>
    </row>
    <row r="49" spans="1:9" ht="15.75">
      <c r="A49" s="14" t="s">
        <v>364</v>
      </c>
      <c r="B49" s="10" t="s">
        <v>58</v>
      </c>
      <c r="C49" s="40" t="s">
        <v>8</v>
      </c>
      <c r="D49" s="40" t="s">
        <v>14</v>
      </c>
      <c r="E49" s="19">
        <v>9</v>
      </c>
      <c r="F49" s="16">
        <v>34</v>
      </c>
      <c r="G49" s="17">
        <v>29.555555555555557</v>
      </c>
      <c r="H49" s="18">
        <v>1.1503759398496241</v>
      </c>
      <c r="I49" s="30">
        <v>215000</v>
      </c>
    </row>
    <row r="50" spans="1:9" ht="15.75">
      <c r="A50" s="14" t="s">
        <v>345</v>
      </c>
      <c r="B50" s="10" t="s">
        <v>106</v>
      </c>
      <c r="C50" s="39" t="s">
        <v>14</v>
      </c>
      <c r="D50" s="39" t="s">
        <v>8</v>
      </c>
      <c r="E50" s="19">
        <v>21</v>
      </c>
      <c r="F50" s="16">
        <v>47.142899999999997</v>
      </c>
      <c r="G50" s="17">
        <v>75.952380952380949</v>
      </c>
      <c r="H50" s="18">
        <v>0.62069021943573666</v>
      </c>
      <c r="I50" s="29">
        <v>298100</v>
      </c>
    </row>
    <row r="51" spans="1:9" ht="15.75">
      <c r="A51" s="14" t="s">
        <v>39</v>
      </c>
      <c r="B51" s="10" t="s">
        <v>31</v>
      </c>
      <c r="C51" s="39" t="s">
        <v>14</v>
      </c>
      <c r="D51" s="39" t="s">
        <v>8</v>
      </c>
      <c r="E51" s="19">
        <v>22</v>
      </c>
      <c r="F51" s="16">
        <v>41.818199999999997</v>
      </c>
      <c r="G51" s="17">
        <v>34.5</v>
      </c>
      <c r="H51" s="18">
        <v>1.2121217391304346</v>
      </c>
      <c r="I51" s="29">
        <v>264400</v>
      </c>
    </row>
    <row r="52" spans="1:9" ht="15.75">
      <c r="A52" s="14" t="s">
        <v>300</v>
      </c>
      <c r="B52" s="10" t="s">
        <v>23</v>
      </c>
      <c r="C52" s="41" t="s">
        <v>14</v>
      </c>
      <c r="D52" s="41"/>
      <c r="E52" s="19">
        <v>17</v>
      </c>
      <c r="F52" s="16">
        <v>25.117599999999999</v>
      </c>
      <c r="G52" s="17">
        <v>23.117647058823529</v>
      </c>
      <c r="H52" s="18">
        <v>1.0865119592875319</v>
      </c>
      <c r="I52" s="31">
        <v>158800</v>
      </c>
    </row>
    <row r="53" spans="1:9" ht="31.5">
      <c r="A53" s="14" t="s">
        <v>84</v>
      </c>
      <c r="B53" s="10" t="s">
        <v>53</v>
      </c>
      <c r="C53" s="39" t="s">
        <v>8</v>
      </c>
      <c r="D53" s="39" t="s">
        <v>14</v>
      </c>
      <c r="E53" s="19">
        <v>1</v>
      </c>
      <c r="F53" s="16">
        <v>10</v>
      </c>
      <c r="G53" s="17">
        <v>16</v>
      </c>
      <c r="H53" s="18">
        <v>0.625</v>
      </c>
      <c r="I53" s="29">
        <v>133300</v>
      </c>
    </row>
    <row r="54" spans="1:9" ht="15.75">
      <c r="A54" s="14" t="s">
        <v>397</v>
      </c>
      <c r="B54" s="10" t="s">
        <v>22</v>
      </c>
      <c r="C54" s="39" t="s">
        <v>14</v>
      </c>
      <c r="D54" s="39"/>
      <c r="E54" s="19">
        <v>0</v>
      </c>
      <c r="F54" s="16">
        <v>0</v>
      </c>
      <c r="G54" s="17">
        <v>0</v>
      </c>
      <c r="H54" s="18">
        <v>0</v>
      </c>
      <c r="I54" s="29">
        <v>113800</v>
      </c>
    </row>
    <row r="55" spans="1:9" ht="15.75">
      <c r="A55" s="14" t="s">
        <v>486</v>
      </c>
      <c r="B55" s="10" t="s">
        <v>104</v>
      </c>
      <c r="C55" s="40" t="s">
        <v>14</v>
      </c>
      <c r="D55" s="40"/>
      <c r="E55" s="19"/>
      <c r="F55" s="16"/>
      <c r="G55" s="17"/>
      <c r="H55" s="18"/>
      <c r="I55" s="30">
        <v>113800</v>
      </c>
    </row>
    <row r="56" spans="1:9" ht="15.75">
      <c r="A56" s="14" t="s">
        <v>40</v>
      </c>
      <c r="B56" s="10" t="s">
        <v>31</v>
      </c>
      <c r="C56" s="39" t="s">
        <v>14</v>
      </c>
      <c r="D56" s="39"/>
      <c r="E56" s="19">
        <v>19</v>
      </c>
      <c r="F56" s="16">
        <v>48.157899999999998</v>
      </c>
      <c r="G56" s="17">
        <v>43.368421052631582</v>
      </c>
      <c r="H56" s="18">
        <v>1.1104370145631066</v>
      </c>
      <c r="I56" s="29">
        <v>304500</v>
      </c>
    </row>
    <row r="57" spans="1:9" ht="15.75">
      <c r="A57" s="14" t="s">
        <v>487</v>
      </c>
      <c r="B57" s="10" t="s">
        <v>412</v>
      </c>
      <c r="C57" s="39" t="s">
        <v>14</v>
      </c>
      <c r="D57" s="39" t="s">
        <v>8</v>
      </c>
      <c r="E57" s="19"/>
      <c r="F57" s="16"/>
      <c r="G57" s="17"/>
      <c r="H57" s="18"/>
      <c r="I57" s="29">
        <v>113800</v>
      </c>
    </row>
    <row r="58" spans="1:9" ht="15.75">
      <c r="A58" s="14" t="s">
        <v>164</v>
      </c>
      <c r="B58" s="10" t="s">
        <v>104</v>
      </c>
      <c r="C58" s="40" t="s">
        <v>14</v>
      </c>
      <c r="D58" s="40"/>
      <c r="E58" s="19">
        <v>24</v>
      </c>
      <c r="F58" s="16">
        <v>49.458300000000001</v>
      </c>
      <c r="G58" s="17">
        <v>44.833333333333336</v>
      </c>
      <c r="H58" s="18">
        <v>1.1031591078066914</v>
      </c>
      <c r="I58" s="30">
        <v>312700</v>
      </c>
    </row>
    <row r="59" spans="1:9" ht="15.75">
      <c r="A59" s="14" t="s">
        <v>436</v>
      </c>
      <c r="B59" s="10" t="s">
        <v>104</v>
      </c>
      <c r="C59" s="40" t="s">
        <v>14</v>
      </c>
      <c r="D59" s="40"/>
      <c r="E59" s="19">
        <v>6</v>
      </c>
      <c r="F59" s="16">
        <v>34.666699999999999</v>
      </c>
      <c r="G59" s="17">
        <v>31.666666666666668</v>
      </c>
      <c r="H59" s="18">
        <v>1.094737894736842</v>
      </c>
      <c r="I59" s="30">
        <v>197300</v>
      </c>
    </row>
    <row r="60" spans="1:9" ht="15.75">
      <c r="A60" s="14" t="s">
        <v>253</v>
      </c>
      <c r="B60" s="10" t="s">
        <v>412</v>
      </c>
      <c r="C60" s="39" t="s">
        <v>14</v>
      </c>
      <c r="D60" s="39"/>
      <c r="E60" s="19">
        <v>1</v>
      </c>
      <c r="F60" s="16">
        <v>33</v>
      </c>
      <c r="G60" s="17">
        <v>47</v>
      </c>
      <c r="H60" s="18">
        <v>0.7021276595744681</v>
      </c>
      <c r="I60" s="29">
        <v>166900</v>
      </c>
    </row>
    <row r="61" spans="1:9" ht="15.75">
      <c r="A61" s="14" t="s">
        <v>368</v>
      </c>
      <c r="B61" s="10" t="s">
        <v>105</v>
      </c>
      <c r="C61" s="40" t="s">
        <v>14</v>
      </c>
      <c r="D61" s="40"/>
      <c r="E61" s="19">
        <v>21</v>
      </c>
      <c r="F61" s="16">
        <v>41.476199999999999</v>
      </c>
      <c r="G61" s="17">
        <v>45</v>
      </c>
      <c r="H61" s="18">
        <v>0.92169333333333325</v>
      </c>
      <c r="I61" s="30">
        <v>262300</v>
      </c>
    </row>
    <row r="62" spans="1:9" ht="15.75">
      <c r="A62" s="14" t="s">
        <v>493</v>
      </c>
      <c r="B62" s="10" t="s">
        <v>22</v>
      </c>
      <c r="C62" s="39" t="s">
        <v>14</v>
      </c>
      <c r="D62" s="39"/>
      <c r="E62" s="19"/>
      <c r="F62" s="16"/>
      <c r="G62" s="17"/>
      <c r="H62" s="18"/>
      <c r="I62" s="29">
        <v>190900</v>
      </c>
    </row>
    <row r="63" spans="1:9" ht="15.75">
      <c r="A63" s="14" t="s">
        <v>377</v>
      </c>
      <c r="B63" s="10" t="s">
        <v>105</v>
      </c>
      <c r="C63" s="40" t="s">
        <v>14</v>
      </c>
      <c r="D63" s="40" t="s">
        <v>8</v>
      </c>
      <c r="E63" s="19">
        <v>19</v>
      </c>
      <c r="F63" s="16">
        <v>29.736799999999999</v>
      </c>
      <c r="G63" s="17">
        <v>28.631578947368421</v>
      </c>
      <c r="H63" s="18">
        <v>1.0386014705882352</v>
      </c>
      <c r="I63" s="30">
        <v>188000</v>
      </c>
    </row>
    <row r="64" spans="1:9" ht="15.75">
      <c r="A64" s="14" t="s">
        <v>234</v>
      </c>
      <c r="B64" s="10" t="s">
        <v>107</v>
      </c>
      <c r="C64" s="40" t="s">
        <v>14</v>
      </c>
      <c r="D64" s="40" t="s">
        <v>8</v>
      </c>
      <c r="E64" s="19">
        <v>23</v>
      </c>
      <c r="F64" s="16">
        <v>39.347799999999999</v>
      </c>
      <c r="G64" s="17">
        <v>43.217391304347828</v>
      </c>
      <c r="H64" s="18">
        <v>0.91046217303822929</v>
      </c>
      <c r="I64" s="30">
        <v>248800</v>
      </c>
    </row>
    <row r="65" spans="1:9" ht="15.75">
      <c r="A65" s="14" t="s">
        <v>370</v>
      </c>
      <c r="B65" s="10" t="s">
        <v>105</v>
      </c>
      <c r="C65" s="40" t="s">
        <v>14</v>
      </c>
      <c r="D65" s="40" t="s">
        <v>8</v>
      </c>
      <c r="E65" s="19">
        <v>7</v>
      </c>
      <c r="F65" s="16">
        <v>22.285699999999999</v>
      </c>
      <c r="G65" s="17">
        <v>38</v>
      </c>
      <c r="H65" s="18">
        <v>0.58646578947368422</v>
      </c>
      <c r="I65" s="30">
        <v>140900</v>
      </c>
    </row>
    <row r="66" spans="1:9" ht="15.75">
      <c r="A66" s="14" t="s">
        <v>380</v>
      </c>
      <c r="B66" s="10" t="s">
        <v>58</v>
      </c>
      <c r="C66" s="40" t="s">
        <v>14</v>
      </c>
      <c r="D66" s="40" t="s">
        <v>8</v>
      </c>
      <c r="E66" s="19">
        <v>17</v>
      </c>
      <c r="F66" s="16">
        <v>32.941200000000002</v>
      </c>
      <c r="G66" s="17">
        <v>42.823529411764703</v>
      </c>
      <c r="H66" s="18">
        <v>0.76923131868131878</v>
      </c>
      <c r="I66" s="30">
        <v>208300</v>
      </c>
    </row>
    <row r="67" spans="1:9" ht="15.75">
      <c r="A67" s="14" t="s">
        <v>118</v>
      </c>
      <c r="B67" s="10" t="s">
        <v>412</v>
      </c>
      <c r="C67" s="39" t="s">
        <v>8</v>
      </c>
      <c r="D67" s="39" t="s">
        <v>14</v>
      </c>
      <c r="E67" s="19">
        <v>17</v>
      </c>
      <c r="F67" s="16">
        <v>33.7059</v>
      </c>
      <c r="G67" s="17">
        <v>34.647058823529413</v>
      </c>
      <c r="H67" s="18">
        <v>0.97283582342954156</v>
      </c>
      <c r="I67" s="29">
        <v>213100</v>
      </c>
    </row>
    <row r="68" spans="1:9" ht="15.75">
      <c r="A68" s="14" t="s">
        <v>210</v>
      </c>
      <c r="B68" s="10" t="s">
        <v>106</v>
      </c>
      <c r="C68" s="39" t="s">
        <v>8</v>
      </c>
      <c r="D68" s="39" t="s">
        <v>14</v>
      </c>
      <c r="E68" s="19">
        <v>0</v>
      </c>
      <c r="F68" s="16">
        <v>0</v>
      </c>
      <c r="G68" s="17">
        <v>0</v>
      </c>
      <c r="H68" s="18">
        <v>0</v>
      </c>
      <c r="I68" s="29">
        <v>113800</v>
      </c>
    </row>
    <row r="69" spans="1:9" ht="15.75">
      <c r="A69" s="14" t="s">
        <v>119</v>
      </c>
      <c r="B69" s="10" t="s">
        <v>82</v>
      </c>
      <c r="C69" s="40" t="s">
        <v>14</v>
      </c>
      <c r="D69" s="40"/>
      <c r="E69" s="19">
        <v>23</v>
      </c>
      <c r="F69" s="16">
        <v>53.695700000000002</v>
      </c>
      <c r="G69" s="17">
        <v>44.521739130434781</v>
      </c>
      <c r="H69" s="18">
        <v>1.2060557617187502</v>
      </c>
      <c r="I69" s="30">
        <v>339500</v>
      </c>
    </row>
    <row r="70" spans="1:9" ht="15.75">
      <c r="A70" s="14" t="s">
        <v>495</v>
      </c>
      <c r="B70" s="10" t="s">
        <v>58</v>
      </c>
      <c r="C70" s="40" t="s">
        <v>14</v>
      </c>
      <c r="D70" s="40"/>
      <c r="E70" s="19"/>
      <c r="F70" s="16"/>
      <c r="G70" s="17"/>
      <c r="H70" s="18"/>
      <c r="I70" s="30">
        <v>164000</v>
      </c>
    </row>
    <row r="71" spans="1:9" ht="15.75">
      <c r="A71" s="14" t="s">
        <v>372</v>
      </c>
      <c r="B71" s="10" t="s">
        <v>104</v>
      </c>
      <c r="C71" s="40" t="s">
        <v>14</v>
      </c>
      <c r="D71" s="40"/>
      <c r="E71" s="19">
        <v>7</v>
      </c>
      <c r="F71" s="16">
        <v>29.428599999999999</v>
      </c>
      <c r="G71" s="17">
        <v>26.428571428571427</v>
      </c>
      <c r="H71" s="18">
        <v>1.1135145945945946</v>
      </c>
      <c r="I71" s="30">
        <v>186100</v>
      </c>
    </row>
    <row r="72" spans="1:9" ht="15.75">
      <c r="A72" s="14" t="s">
        <v>157</v>
      </c>
      <c r="B72" s="10" t="s">
        <v>28</v>
      </c>
      <c r="C72" s="39" t="s">
        <v>14</v>
      </c>
      <c r="D72" s="39"/>
      <c r="E72" s="19">
        <v>9</v>
      </c>
      <c r="F72" s="16">
        <v>28</v>
      </c>
      <c r="G72" s="17">
        <v>25.777777777777779</v>
      </c>
      <c r="H72" s="18">
        <v>1.0862068965517242</v>
      </c>
      <c r="I72" s="29">
        <v>177000</v>
      </c>
    </row>
    <row r="73" spans="1:9" ht="15.75">
      <c r="A73" s="14" t="s">
        <v>373</v>
      </c>
      <c r="B73" s="10" t="s">
        <v>105</v>
      </c>
      <c r="C73" s="40" t="s">
        <v>14</v>
      </c>
      <c r="D73" s="40" t="s">
        <v>8</v>
      </c>
      <c r="E73" s="19">
        <v>21</v>
      </c>
      <c r="F73" s="16">
        <v>61.619</v>
      </c>
      <c r="G73" s="17">
        <v>57.904761904761905</v>
      </c>
      <c r="H73" s="18">
        <v>1.0641439144736842</v>
      </c>
      <c r="I73" s="30">
        <v>389600</v>
      </c>
    </row>
    <row r="74" spans="1:9" ht="15.75">
      <c r="A74" s="14" t="s">
        <v>498</v>
      </c>
      <c r="B74" s="10" t="s">
        <v>24</v>
      </c>
      <c r="C74" s="40" t="s">
        <v>14</v>
      </c>
      <c r="D74" s="40"/>
      <c r="E74" s="19"/>
      <c r="F74" s="16"/>
      <c r="G74" s="17"/>
      <c r="H74" s="18"/>
      <c r="I74" s="30">
        <v>113800</v>
      </c>
    </row>
    <row r="75" spans="1:9" ht="15.75">
      <c r="A75" s="14" t="s">
        <v>15</v>
      </c>
      <c r="B75" s="10" t="s">
        <v>4</v>
      </c>
      <c r="C75" s="39" t="s">
        <v>14</v>
      </c>
      <c r="D75" s="39"/>
      <c r="E75" s="19">
        <v>13</v>
      </c>
      <c r="F75" s="16">
        <v>56.692300000000003</v>
      </c>
      <c r="G75" s="17">
        <v>50.692307692307693</v>
      </c>
      <c r="H75" s="18">
        <v>1.1183610015174508</v>
      </c>
      <c r="I75" s="29">
        <v>358500</v>
      </c>
    </row>
    <row r="76" spans="1:9" ht="15.75">
      <c r="A76" s="14" t="s">
        <v>166</v>
      </c>
      <c r="B76" s="10" t="s">
        <v>104</v>
      </c>
      <c r="C76" s="40" t="s">
        <v>14</v>
      </c>
      <c r="D76" s="40"/>
      <c r="E76" s="19">
        <v>24</v>
      </c>
      <c r="F76" s="16">
        <v>39.708300000000001</v>
      </c>
      <c r="G76" s="17">
        <v>38.166666666666664</v>
      </c>
      <c r="H76" s="18">
        <v>1.0403921397379914</v>
      </c>
      <c r="I76" s="30">
        <v>251100</v>
      </c>
    </row>
    <row r="77" spans="1:9" ht="15.75">
      <c r="A77" s="14" t="s">
        <v>304</v>
      </c>
      <c r="B77" s="10" t="s">
        <v>23</v>
      </c>
      <c r="C77" s="41" t="s">
        <v>14</v>
      </c>
      <c r="D77" s="41"/>
      <c r="E77" s="19">
        <v>13</v>
      </c>
      <c r="F77" s="16">
        <v>35.538499999999999</v>
      </c>
      <c r="G77" s="17">
        <v>39.153846153846153</v>
      </c>
      <c r="H77" s="18">
        <v>0.90766306483300585</v>
      </c>
      <c r="I77" s="31">
        <v>224700</v>
      </c>
    </row>
    <row r="78" spans="1:9" ht="15.75">
      <c r="A78" s="14" t="s">
        <v>96</v>
      </c>
      <c r="B78" s="10" t="s">
        <v>104</v>
      </c>
      <c r="C78" s="40" t="s">
        <v>8</v>
      </c>
      <c r="D78" s="40" t="s">
        <v>14</v>
      </c>
      <c r="E78" s="19">
        <v>19</v>
      </c>
      <c r="F78" s="16">
        <v>60.8947</v>
      </c>
      <c r="G78" s="17">
        <v>53.421052631578945</v>
      </c>
      <c r="H78" s="18">
        <v>1.13990078817734</v>
      </c>
      <c r="I78" s="30">
        <v>385000</v>
      </c>
    </row>
    <row r="79" spans="1:9" ht="15.75">
      <c r="A79" s="14" t="s">
        <v>501</v>
      </c>
      <c r="B79" s="10" t="s">
        <v>107</v>
      </c>
      <c r="C79" s="40" t="s">
        <v>14</v>
      </c>
      <c r="D79" s="40"/>
      <c r="E79" s="19"/>
      <c r="F79" s="16"/>
      <c r="G79" s="17"/>
      <c r="H79" s="18"/>
      <c r="I79" s="30">
        <v>113800</v>
      </c>
    </row>
    <row r="80" spans="1:9" ht="15.75">
      <c r="A80" s="14" t="s">
        <v>237</v>
      </c>
      <c r="B80" s="10" t="s">
        <v>107</v>
      </c>
      <c r="C80" s="40" t="s">
        <v>14</v>
      </c>
      <c r="D80" s="40"/>
      <c r="E80" s="19">
        <v>19</v>
      </c>
      <c r="F80" s="16">
        <v>42.368400000000001</v>
      </c>
      <c r="G80" s="17">
        <v>40.526315789473685</v>
      </c>
      <c r="H80" s="18">
        <v>1.0454540259740259</v>
      </c>
      <c r="I80" s="30">
        <v>267900</v>
      </c>
    </row>
    <row r="81" spans="1:9" ht="15.75">
      <c r="A81" s="14" t="s">
        <v>383</v>
      </c>
      <c r="B81" s="10" t="s">
        <v>4</v>
      </c>
      <c r="C81" s="39" t="s">
        <v>14</v>
      </c>
      <c r="D81" s="39"/>
      <c r="E81" s="19">
        <v>5</v>
      </c>
      <c r="F81" s="16">
        <v>15.6</v>
      </c>
      <c r="G81" s="17">
        <v>17.600000000000001</v>
      </c>
      <c r="H81" s="18">
        <v>0.88636363636363624</v>
      </c>
      <c r="I81" s="29">
        <v>133300</v>
      </c>
    </row>
    <row r="82" spans="1:9" ht="15.75">
      <c r="A82" s="14" t="s">
        <v>504</v>
      </c>
      <c r="B82" s="10" t="s">
        <v>413</v>
      </c>
      <c r="C82" s="40" t="s">
        <v>14</v>
      </c>
      <c r="D82" s="40"/>
      <c r="E82" s="19"/>
      <c r="F82" s="16"/>
      <c r="G82" s="17"/>
      <c r="H82" s="18"/>
      <c r="I82" s="30">
        <v>113800</v>
      </c>
    </row>
    <row r="83" spans="1:9" ht="15.75">
      <c r="A83" s="14" t="s">
        <v>348</v>
      </c>
      <c r="B83" s="10" t="s">
        <v>412</v>
      </c>
      <c r="C83" s="39" t="s">
        <v>8</v>
      </c>
      <c r="D83" s="39" t="s">
        <v>14</v>
      </c>
      <c r="E83" s="19">
        <v>16</v>
      </c>
      <c r="F83" s="16">
        <v>41.6875</v>
      </c>
      <c r="G83" s="17">
        <v>48.0625</v>
      </c>
      <c r="H83" s="18">
        <v>0.86736020806241876</v>
      </c>
      <c r="I83" s="29">
        <v>263600</v>
      </c>
    </row>
    <row r="84" spans="1:9" ht="15.75">
      <c r="A84" s="14" t="s">
        <v>238</v>
      </c>
      <c r="B84" s="10" t="s">
        <v>107</v>
      </c>
      <c r="C84" s="40" t="s">
        <v>14</v>
      </c>
      <c r="D84" s="40" t="s">
        <v>8</v>
      </c>
      <c r="E84" s="19">
        <v>24</v>
      </c>
      <c r="F84" s="16">
        <v>47.708300000000001</v>
      </c>
      <c r="G84" s="17">
        <v>50.5</v>
      </c>
      <c r="H84" s="18">
        <v>0.94471881188118811</v>
      </c>
      <c r="I84" s="30">
        <v>301700</v>
      </c>
    </row>
    <row r="85" spans="1:9" ht="15.75">
      <c r="A85" s="14" t="s">
        <v>212</v>
      </c>
      <c r="B85" s="10" t="s">
        <v>23</v>
      </c>
      <c r="C85" s="41" t="s">
        <v>8</v>
      </c>
      <c r="D85" s="41" t="s">
        <v>14</v>
      </c>
      <c r="E85" s="19">
        <v>5</v>
      </c>
      <c r="F85" s="16">
        <v>33.799999999999997</v>
      </c>
      <c r="G85" s="17">
        <v>28.4</v>
      </c>
      <c r="H85" s="18">
        <v>1.1901408450704225</v>
      </c>
      <c r="I85" s="31">
        <v>192400</v>
      </c>
    </row>
    <row r="86" spans="1:9" ht="15.75">
      <c r="A86" s="14" t="s">
        <v>239</v>
      </c>
      <c r="B86" s="10" t="s">
        <v>22</v>
      </c>
      <c r="C86" s="39" t="s">
        <v>8</v>
      </c>
      <c r="D86" s="39" t="s">
        <v>14</v>
      </c>
      <c r="E86" s="19">
        <v>24</v>
      </c>
      <c r="F86" s="16">
        <v>30.708300000000001</v>
      </c>
      <c r="G86" s="17">
        <v>36.083333333333336</v>
      </c>
      <c r="H86" s="18">
        <v>0.85103833718244803</v>
      </c>
      <c r="I86" s="29">
        <v>194200</v>
      </c>
    </row>
    <row r="87" spans="1:9" ht="15.75">
      <c r="A87" s="14" t="s">
        <v>103</v>
      </c>
      <c r="B87" s="10" t="s">
        <v>82</v>
      </c>
      <c r="C87" s="40" t="s">
        <v>14</v>
      </c>
      <c r="D87" s="40"/>
      <c r="E87" s="19">
        <v>3</v>
      </c>
      <c r="F87" s="16">
        <v>22.666699999999999</v>
      </c>
      <c r="G87" s="17">
        <v>19.333333333333332</v>
      </c>
      <c r="H87" s="18">
        <v>1.1724155172413793</v>
      </c>
      <c r="I87" s="30">
        <v>143300</v>
      </c>
    </row>
    <row r="88" spans="1:9" ht="15.75">
      <c r="A88" s="14" t="s">
        <v>384</v>
      </c>
      <c r="B88" s="10" t="s">
        <v>4</v>
      </c>
      <c r="C88" s="39" t="s">
        <v>14</v>
      </c>
      <c r="D88" s="39" t="s">
        <v>8</v>
      </c>
      <c r="E88" s="19">
        <v>11</v>
      </c>
      <c r="F88" s="16">
        <v>24.818200000000001</v>
      </c>
      <c r="G88" s="17">
        <v>25.09090909090909</v>
      </c>
      <c r="H88" s="18">
        <v>0.98913115942028995</v>
      </c>
      <c r="I88" s="29">
        <v>156900</v>
      </c>
    </row>
    <row r="89" spans="1:9" ht="15.75">
      <c r="A89" s="14" t="s">
        <v>44</v>
      </c>
      <c r="B89" s="10" t="s">
        <v>31</v>
      </c>
      <c r="C89" s="39" t="s">
        <v>8</v>
      </c>
      <c r="D89" s="39" t="s">
        <v>14</v>
      </c>
      <c r="E89" s="19">
        <v>0</v>
      </c>
      <c r="F89" s="16">
        <v>0</v>
      </c>
      <c r="G89" s="17">
        <v>0</v>
      </c>
      <c r="H89" s="18">
        <v>0</v>
      </c>
      <c r="I89" s="29">
        <v>143200</v>
      </c>
    </row>
    <row r="90" spans="1:9" ht="15.75">
      <c r="A90" s="14" t="s">
        <v>421</v>
      </c>
      <c r="B90" s="10" t="s">
        <v>106</v>
      </c>
      <c r="C90" s="39" t="s">
        <v>14</v>
      </c>
      <c r="D90" s="39" t="s">
        <v>8</v>
      </c>
      <c r="E90" s="19">
        <v>18</v>
      </c>
      <c r="F90" s="16">
        <v>38.6111</v>
      </c>
      <c r="G90" s="17">
        <v>48.777777777777779</v>
      </c>
      <c r="H90" s="18">
        <v>0.79157152619589977</v>
      </c>
      <c r="I90" s="29">
        <v>244100</v>
      </c>
    </row>
    <row r="91" spans="1:9" ht="15.75">
      <c r="A91" s="14" t="s">
        <v>510</v>
      </c>
      <c r="B91" s="10" t="s">
        <v>58</v>
      </c>
      <c r="C91" s="40" t="s">
        <v>14</v>
      </c>
      <c r="D91" s="40"/>
      <c r="E91" s="19"/>
      <c r="F91" s="16"/>
      <c r="G91" s="17"/>
      <c r="H91" s="18"/>
      <c r="I91" s="30">
        <v>214900</v>
      </c>
    </row>
    <row r="92" spans="1:9" ht="15.75">
      <c r="A92" s="14" t="s">
        <v>511</v>
      </c>
      <c r="B92" s="10" t="s">
        <v>28</v>
      </c>
      <c r="C92" s="39" t="s">
        <v>14</v>
      </c>
      <c r="D92" s="39"/>
      <c r="E92" s="19"/>
      <c r="F92" s="16"/>
      <c r="G92" s="17"/>
      <c r="H92" s="18"/>
      <c r="I92" s="29">
        <v>189700</v>
      </c>
    </row>
    <row r="93" spans="1:9" ht="15.75">
      <c r="A93" s="14" t="s">
        <v>213</v>
      </c>
      <c r="B93" s="10" t="s">
        <v>22</v>
      </c>
      <c r="C93" s="39" t="s">
        <v>8</v>
      </c>
      <c r="D93" s="39" t="s">
        <v>14</v>
      </c>
      <c r="E93" s="19">
        <v>0</v>
      </c>
      <c r="F93" s="16">
        <v>0</v>
      </c>
      <c r="G93" s="17">
        <v>0</v>
      </c>
      <c r="H93" s="18">
        <v>0</v>
      </c>
      <c r="I93" s="29">
        <v>113800</v>
      </c>
    </row>
    <row r="94" spans="1:9" ht="15.75">
      <c r="A94" s="14" t="s">
        <v>244</v>
      </c>
      <c r="B94" s="10" t="s">
        <v>107</v>
      </c>
      <c r="C94" s="40" t="s">
        <v>14</v>
      </c>
      <c r="D94" s="40"/>
      <c r="E94" s="19">
        <v>0</v>
      </c>
      <c r="F94" s="16">
        <v>0</v>
      </c>
      <c r="G94" s="17">
        <v>0</v>
      </c>
      <c r="H94" s="18">
        <v>0</v>
      </c>
      <c r="I94" s="30">
        <v>113800</v>
      </c>
    </row>
    <row r="95" spans="1:9" ht="15.75">
      <c r="A95" s="14" t="s">
        <v>214</v>
      </c>
      <c r="B95" s="10" t="s">
        <v>22</v>
      </c>
      <c r="C95" s="39" t="s">
        <v>8</v>
      </c>
      <c r="D95" s="39" t="s">
        <v>14</v>
      </c>
      <c r="E95" s="19">
        <v>24</v>
      </c>
      <c r="F95" s="16">
        <v>56.208300000000001</v>
      </c>
      <c r="G95" s="17">
        <v>72.333333333333329</v>
      </c>
      <c r="H95" s="18">
        <v>0.77707327188940101</v>
      </c>
      <c r="I95" s="29">
        <v>355400</v>
      </c>
    </row>
    <row r="96" spans="1:9" ht="15.75">
      <c r="A96" s="14" t="s">
        <v>17</v>
      </c>
      <c r="B96" s="10" t="s">
        <v>4</v>
      </c>
      <c r="C96" s="39" t="s">
        <v>8</v>
      </c>
      <c r="D96" s="39" t="s">
        <v>14</v>
      </c>
      <c r="E96" s="19">
        <v>21</v>
      </c>
      <c r="F96" s="16">
        <v>76.1905</v>
      </c>
      <c r="G96" s="17">
        <v>62.761904761904759</v>
      </c>
      <c r="H96" s="18">
        <v>1.2139609256449166</v>
      </c>
      <c r="I96" s="29">
        <v>481800</v>
      </c>
    </row>
    <row r="97" spans="1:17" ht="15.75">
      <c r="A97" s="14" t="s">
        <v>124</v>
      </c>
      <c r="B97" s="10" t="s">
        <v>82</v>
      </c>
      <c r="C97" s="40" t="s">
        <v>8</v>
      </c>
      <c r="D97" s="40" t="s">
        <v>14</v>
      </c>
      <c r="E97" s="19">
        <v>16</v>
      </c>
      <c r="F97" s="16">
        <v>22.8125</v>
      </c>
      <c r="G97" s="17">
        <v>30.3125</v>
      </c>
      <c r="H97" s="18">
        <v>0.75257731958762886</v>
      </c>
      <c r="I97" s="30">
        <v>144200</v>
      </c>
    </row>
    <row r="98" spans="1:17" ht="15.75">
      <c r="A98" s="14" t="s">
        <v>125</v>
      </c>
      <c r="B98" s="10" t="s">
        <v>82</v>
      </c>
      <c r="C98" s="40" t="s">
        <v>14</v>
      </c>
      <c r="D98" s="40"/>
      <c r="E98" s="19">
        <v>15</v>
      </c>
      <c r="F98" s="16">
        <v>51.133299999999998</v>
      </c>
      <c r="G98" s="17">
        <v>48.266666666666666</v>
      </c>
      <c r="H98" s="18">
        <v>1.0593915745856353</v>
      </c>
      <c r="I98" s="30">
        <v>323300</v>
      </c>
    </row>
    <row r="99" spans="1:17" ht="15.75">
      <c r="A99" s="14" t="s">
        <v>385</v>
      </c>
      <c r="B99" s="10" t="s">
        <v>31</v>
      </c>
      <c r="C99" s="39" t="s">
        <v>14</v>
      </c>
      <c r="D99" s="41"/>
      <c r="E99" s="19">
        <v>14</v>
      </c>
      <c r="F99" s="16">
        <v>27.928599999999999</v>
      </c>
      <c r="G99" s="17">
        <v>29.928571428571427</v>
      </c>
      <c r="H99" s="18">
        <v>0.93317517899761337</v>
      </c>
      <c r="I99" s="29">
        <v>176600</v>
      </c>
    </row>
    <row r="100" spans="1:17" s="5" customFormat="1" ht="15.75">
      <c r="A100" s="14" t="s">
        <v>409</v>
      </c>
      <c r="B100" s="10" t="s">
        <v>106</v>
      </c>
      <c r="C100" s="39" t="s">
        <v>14</v>
      </c>
      <c r="D100" s="39"/>
      <c r="E100" s="19">
        <v>5</v>
      </c>
      <c r="F100" s="16">
        <v>29.6</v>
      </c>
      <c r="G100" s="17">
        <v>25.6</v>
      </c>
      <c r="H100" s="18">
        <v>1.15625</v>
      </c>
      <c r="I100" s="29">
        <v>187200</v>
      </c>
      <c r="J100" s="10"/>
      <c r="K100" s="39"/>
      <c r="L100" s="39"/>
      <c r="M100" s="39"/>
      <c r="N100" s="36"/>
      <c r="O100" s="37"/>
      <c r="P100" s="9"/>
      <c r="Q100" s="9"/>
    </row>
    <row r="101" spans="1:17" s="5" customFormat="1" ht="15.75">
      <c r="A101" s="14" t="s">
        <v>400</v>
      </c>
      <c r="B101" s="10" t="s">
        <v>106</v>
      </c>
      <c r="C101" s="39" t="s">
        <v>8</v>
      </c>
      <c r="D101" s="39" t="s">
        <v>14</v>
      </c>
      <c r="E101" s="19">
        <v>21</v>
      </c>
      <c r="F101" s="16">
        <v>38.047600000000003</v>
      </c>
      <c r="G101" s="17">
        <v>42.095238095238095</v>
      </c>
      <c r="H101" s="18">
        <v>0.90384570135746611</v>
      </c>
      <c r="I101" s="29">
        <v>240600</v>
      </c>
      <c r="J101" s="10"/>
      <c r="K101" s="40"/>
      <c r="L101" s="40"/>
      <c r="M101" s="40"/>
      <c r="N101" s="36"/>
      <c r="O101" s="37"/>
      <c r="P101" s="9"/>
      <c r="Q101" s="9"/>
    </row>
    <row r="102" spans="1:17" s="5" customFormat="1" ht="15.75">
      <c r="A102" s="14" t="s">
        <v>286</v>
      </c>
      <c r="B102" s="10" t="s">
        <v>55</v>
      </c>
      <c r="C102" s="40" t="s">
        <v>8</v>
      </c>
      <c r="D102" s="40" t="s">
        <v>14</v>
      </c>
      <c r="E102" s="19">
        <v>22</v>
      </c>
      <c r="F102" s="16">
        <v>31.5</v>
      </c>
      <c r="G102" s="17">
        <v>31.954545454545453</v>
      </c>
      <c r="H102" s="18">
        <v>0.98577524893314372</v>
      </c>
      <c r="I102" s="30">
        <v>199200</v>
      </c>
      <c r="J102" s="10"/>
      <c r="K102" s="40"/>
      <c r="L102" s="40"/>
      <c r="M102" s="40"/>
      <c r="N102" s="36"/>
      <c r="O102" s="37"/>
      <c r="P102" s="9"/>
      <c r="Q102" s="9"/>
    </row>
    <row r="103" spans="1:17" s="5" customFormat="1" ht="15.75">
      <c r="A103" s="14" t="s">
        <v>515</v>
      </c>
      <c r="B103" s="10" t="s">
        <v>106</v>
      </c>
      <c r="C103" s="39" t="s">
        <v>14</v>
      </c>
      <c r="D103" s="39"/>
      <c r="E103" s="19"/>
      <c r="F103" s="16"/>
      <c r="G103" s="17"/>
      <c r="H103" s="18"/>
      <c r="I103" s="29">
        <v>113800</v>
      </c>
      <c r="J103" s="10"/>
      <c r="K103" s="40"/>
      <c r="L103" s="40"/>
      <c r="M103" s="40"/>
      <c r="N103" s="36"/>
      <c r="O103" s="37"/>
      <c r="P103" s="9"/>
      <c r="Q103" s="9"/>
    </row>
    <row r="104" spans="1:17" s="5" customFormat="1" ht="15.75">
      <c r="A104" s="14" t="s">
        <v>257</v>
      </c>
      <c r="B104" s="10" t="s">
        <v>105</v>
      </c>
      <c r="C104" s="40" t="s">
        <v>14</v>
      </c>
      <c r="D104" s="40"/>
      <c r="E104" s="19">
        <v>20</v>
      </c>
      <c r="F104" s="16">
        <v>37.35</v>
      </c>
      <c r="G104" s="17">
        <v>35.6</v>
      </c>
      <c r="H104" s="18">
        <v>1.0491573033707866</v>
      </c>
      <c r="I104" s="30">
        <v>236200</v>
      </c>
      <c r="J104" s="10"/>
      <c r="K104" s="39"/>
      <c r="L104" s="39"/>
      <c r="M104" s="39"/>
      <c r="N104" s="36"/>
      <c r="O104" s="37"/>
      <c r="P104" s="10"/>
      <c r="Q104" s="10"/>
    </row>
    <row r="105" spans="1:17" s="5" customFormat="1" ht="31.5">
      <c r="A105" s="14" t="s">
        <v>75</v>
      </c>
      <c r="B105" s="10" t="s">
        <v>53</v>
      </c>
      <c r="C105" s="39" t="s">
        <v>14</v>
      </c>
      <c r="D105" s="41"/>
      <c r="E105" s="19">
        <v>21</v>
      </c>
      <c r="F105" s="16">
        <v>53.666699999999999</v>
      </c>
      <c r="G105" s="17">
        <v>53.476190476190474</v>
      </c>
      <c r="H105" s="18">
        <v>1.0035625111308994</v>
      </c>
      <c r="I105" s="29">
        <v>339300</v>
      </c>
      <c r="J105" s="10"/>
      <c r="K105" s="40"/>
      <c r="L105" s="40"/>
      <c r="M105" s="40"/>
      <c r="N105" s="36"/>
      <c r="O105" s="37"/>
      <c r="P105" s="9"/>
      <c r="Q105" s="9"/>
    </row>
    <row r="106" spans="1:17" s="5" customFormat="1" ht="15.75">
      <c r="A106" s="14" t="s">
        <v>258</v>
      </c>
      <c r="B106" s="10" t="s">
        <v>55</v>
      </c>
      <c r="C106" s="40" t="s">
        <v>8</v>
      </c>
      <c r="D106" s="40" t="s">
        <v>14</v>
      </c>
      <c r="E106" s="19">
        <v>11</v>
      </c>
      <c r="F106" s="16">
        <v>33.818199999999997</v>
      </c>
      <c r="G106" s="17">
        <v>32.18181818181818</v>
      </c>
      <c r="H106" s="18">
        <v>1.0508480225988701</v>
      </c>
      <c r="I106" s="30">
        <v>213800</v>
      </c>
      <c r="J106" s="10"/>
      <c r="K106" s="40"/>
      <c r="L106" s="40"/>
      <c r="M106" s="40"/>
      <c r="N106" s="36"/>
      <c r="O106" s="37"/>
      <c r="P106" s="9"/>
      <c r="Q106" s="9"/>
    </row>
    <row r="107" spans="1:17" s="5" customFormat="1" ht="15.75">
      <c r="A107" s="14" t="s">
        <v>326</v>
      </c>
      <c r="B107" s="10" t="s">
        <v>24</v>
      </c>
      <c r="C107" s="40" t="s">
        <v>14</v>
      </c>
      <c r="D107" s="40"/>
      <c r="E107" s="19">
        <v>23</v>
      </c>
      <c r="F107" s="16">
        <v>34.956499999999998</v>
      </c>
      <c r="G107" s="17">
        <v>32.434782608695649</v>
      </c>
      <c r="H107" s="18">
        <v>1.0777473190348525</v>
      </c>
      <c r="I107" s="30">
        <v>221000</v>
      </c>
      <c r="J107" s="10"/>
      <c r="K107" s="40"/>
      <c r="L107" s="40"/>
      <c r="M107" s="40"/>
      <c r="N107" s="36"/>
      <c r="O107" s="37"/>
      <c r="P107" s="9"/>
      <c r="Q107" s="9"/>
    </row>
    <row r="108" spans="1:17" s="5" customFormat="1" ht="15.75">
      <c r="A108" s="14" t="s">
        <v>216</v>
      </c>
      <c r="B108" s="10" t="s">
        <v>106</v>
      </c>
      <c r="C108" s="39" t="s">
        <v>14</v>
      </c>
      <c r="D108" s="39"/>
      <c r="E108" s="19">
        <v>15</v>
      </c>
      <c r="F108" s="16">
        <v>51.7333</v>
      </c>
      <c r="G108" s="17">
        <v>47.733333333333334</v>
      </c>
      <c r="H108" s="18">
        <v>1.0837981843575419</v>
      </c>
      <c r="I108" s="29">
        <v>327100</v>
      </c>
      <c r="J108" s="10"/>
      <c r="K108" s="39"/>
      <c r="L108" s="39"/>
      <c r="M108" s="39"/>
      <c r="N108" s="36"/>
      <c r="O108" s="37"/>
      <c r="P108" s="10"/>
      <c r="Q108" s="10"/>
    </row>
    <row r="109" spans="1:17" s="5" customFormat="1" ht="15.75">
      <c r="A109" s="14" t="s">
        <v>151</v>
      </c>
      <c r="B109" s="10" t="s">
        <v>28</v>
      </c>
      <c r="C109" s="39" t="s">
        <v>14</v>
      </c>
      <c r="D109" s="39"/>
      <c r="E109" s="19">
        <v>22</v>
      </c>
      <c r="F109" s="16">
        <v>45.363599999999998</v>
      </c>
      <c r="G109" s="17">
        <v>47.045454545454547</v>
      </c>
      <c r="H109" s="18">
        <v>0.96425043478260863</v>
      </c>
      <c r="I109" s="29">
        <v>286800</v>
      </c>
      <c r="J109" s="10"/>
      <c r="K109" s="39"/>
      <c r="L109" s="39"/>
      <c r="M109" s="39"/>
      <c r="N109" s="36"/>
      <c r="O109" s="37"/>
      <c r="P109" s="9"/>
      <c r="Q109" s="9"/>
    </row>
    <row r="110" spans="1:17" s="5" customFormat="1" ht="15.75">
      <c r="A110" s="14" t="s">
        <v>521</v>
      </c>
      <c r="B110" s="10" t="s">
        <v>105</v>
      </c>
      <c r="C110" s="40" t="s">
        <v>14</v>
      </c>
      <c r="D110" s="40"/>
      <c r="E110" s="19"/>
      <c r="F110" s="16"/>
      <c r="G110" s="17"/>
      <c r="H110" s="18"/>
      <c r="I110" s="30">
        <v>113800</v>
      </c>
      <c r="J110" s="10"/>
      <c r="K110" s="40"/>
      <c r="L110" s="40"/>
      <c r="M110" s="40"/>
      <c r="N110" s="36"/>
      <c r="O110" s="37"/>
      <c r="P110" s="9"/>
      <c r="Q110" s="9"/>
    </row>
    <row r="111" spans="1:17" s="5" customFormat="1" ht="15.75">
      <c r="A111" s="14" t="s">
        <v>153</v>
      </c>
      <c r="B111" s="10" t="s">
        <v>28</v>
      </c>
      <c r="C111" s="39" t="s">
        <v>14</v>
      </c>
      <c r="D111" s="39"/>
      <c r="E111" s="19">
        <v>21</v>
      </c>
      <c r="F111" s="16">
        <v>64.095200000000006</v>
      </c>
      <c r="G111" s="17">
        <v>52.142857142857146</v>
      </c>
      <c r="H111" s="18">
        <v>1.2292230136986302</v>
      </c>
      <c r="I111" s="29">
        <v>405300</v>
      </c>
      <c r="J111" s="10"/>
      <c r="K111" s="41"/>
      <c r="L111" s="41"/>
      <c r="M111" s="41"/>
      <c r="N111" s="36"/>
      <c r="O111" s="37"/>
      <c r="P111" s="8"/>
      <c r="Q111" s="8"/>
    </row>
    <row r="112" spans="1:17" s="5" customFormat="1" ht="31.5">
      <c r="A112" s="14" t="s">
        <v>386</v>
      </c>
      <c r="B112" s="10" t="s">
        <v>53</v>
      </c>
      <c r="C112" s="39" t="s">
        <v>14</v>
      </c>
      <c r="D112" s="39"/>
      <c r="E112" s="19">
        <v>5</v>
      </c>
      <c r="F112" s="16">
        <v>45</v>
      </c>
      <c r="G112" s="17">
        <v>39.4</v>
      </c>
      <c r="H112" s="18">
        <v>1.1421319796954315</v>
      </c>
      <c r="I112" s="29">
        <v>227600</v>
      </c>
      <c r="J112" s="10"/>
      <c r="K112" s="40"/>
      <c r="L112" s="40"/>
      <c r="M112" s="40"/>
      <c r="N112" s="36"/>
      <c r="O112" s="37"/>
      <c r="P112" s="9"/>
      <c r="Q112" s="9"/>
    </row>
    <row r="113" spans="1:9" ht="15.75">
      <c r="A113" s="14" t="s">
        <v>259</v>
      </c>
      <c r="B113" s="10" t="s">
        <v>412</v>
      </c>
      <c r="C113" s="39" t="s">
        <v>14</v>
      </c>
      <c r="D113" s="39"/>
      <c r="E113" s="19"/>
      <c r="F113" s="16"/>
      <c r="G113" s="17"/>
      <c r="H113" s="18"/>
      <c r="I113" s="29">
        <v>177000</v>
      </c>
    </row>
    <row r="114" spans="1:9" ht="15.75">
      <c r="A114" s="14" t="s">
        <v>137</v>
      </c>
      <c r="B114" s="10" t="s">
        <v>28</v>
      </c>
      <c r="C114" s="39" t="s">
        <v>14</v>
      </c>
      <c r="D114" s="39"/>
      <c r="E114" s="19">
        <v>12</v>
      </c>
      <c r="F114" s="16">
        <v>38.333300000000001</v>
      </c>
      <c r="G114" s="17">
        <v>35.916666666666664</v>
      </c>
      <c r="H114" s="18">
        <v>1.0672844547563807</v>
      </c>
      <c r="I114" s="29">
        <v>242400</v>
      </c>
    </row>
    <row r="115" spans="1:9" ht="15.75">
      <c r="A115" s="14" t="s">
        <v>329</v>
      </c>
      <c r="B115" s="10" t="s">
        <v>24</v>
      </c>
      <c r="C115" s="40" t="s">
        <v>8</v>
      </c>
      <c r="D115" s="40" t="s">
        <v>14</v>
      </c>
      <c r="E115" s="19">
        <v>23</v>
      </c>
      <c r="F115" s="16">
        <v>41.478299999999997</v>
      </c>
      <c r="G115" s="17">
        <v>49.695652173913047</v>
      </c>
      <c r="H115" s="18">
        <v>0.83464645669291326</v>
      </c>
      <c r="I115" s="30">
        <v>262300</v>
      </c>
    </row>
    <row r="116" spans="1:9" ht="15.75">
      <c r="A116" s="14" t="s">
        <v>289</v>
      </c>
      <c r="B116" s="10" t="s">
        <v>55</v>
      </c>
      <c r="C116" s="40" t="s">
        <v>14</v>
      </c>
      <c r="D116" s="40"/>
      <c r="E116" s="19">
        <v>18</v>
      </c>
      <c r="F116" s="16">
        <v>32.5</v>
      </c>
      <c r="G116" s="17">
        <v>32.444444444444443</v>
      </c>
      <c r="H116" s="18">
        <v>1.0017123287671232</v>
      </c>
      <c r="I116" s="30">
        <v>205500</v>
      </c>
    </row>
    <row r="117" spans="1:9" ht="31.5">
      <c r="A117" s="14" t="s">
        <v>76</v>
      </c>
      <c r="B117" s="10" t="s">
        <v>53</v>
      </c>
      <c r="C117" s="39" t="s">
        <v>14</v>
      </c>
      <c r="D117" s="39"/>
      <c r="E117" s="19">
        <v>20</v>
      </c>
      <c r="F117" s="16">
        <v>49.55</v>
      </c>
      <c r="G117" s="17">
        <v>47.7</v>
      </c>
      <c r="H117" s="18">
        <v>1.0387840670859538</v>
      </c>
      <c r="I117" s="29">
        <v>313300</v>
      </c>
    </row>
    <row r="118" spans="1:9" ht="15.75">
      <c r="A118" s="14" t="s">
        <v>81</v>
      </c>
      <c r="B118" s="10" t="s">
        <v>82</v>
      </c>
      <c r="C118" s="40" t="s">
        <v>8</v>
      </c>
      <c r="D118" s="40" t="s">
        <v>14</v>
      </c>
      <c r="E118" s="19">
        <v>3</v>
      </c>
      <c r="F118" s="16">
        <v>33</v>
      </c>
      <c r="G118" s="17">
        <v>34</v>
      </c>
      <c r="H118" s="18">
        <v>0.97058823529411764</v>
      </c>
      <c r="I118" s="30">
        <v>166900</v>
      </c>
    </row>
    <row r="119" spans="1:9" ht="15.75">
      <c r="A119" s="14" t="s">
        <v>330</v>
      </c>
      <c r="B119" s="10" t="s">
        <v>412</v>
      </c>
      <c r="C119" s="39" t="s">
        <v>14</v>
      </c>
      <c r="D119" s="39" t="s">
        <v>8</v>
      </c>
      <c r="E119" s="19">
        <v>21</v>
      </c>
      <c r="F119" s="16">
        <v>58.381</v>
      </c>
      <c r="G119" s="17">
        <v>49.047619047619051</v>
      </c>
      <c r="H119" s="18">
        <v>1.1902922330097088</v>
      </c>
      <c r="I119" s="29">
        <v>369200</v>
      </c>
    </row>
    <row r="120" spans="1:9" ht="15.75">
      <c r="A120" s="14" t="s">
        <v>156</v>
      </c>
      <c r="B120" s="10" t="s">
        <v>28</v>
      </c>
      <c r="C120" s="39" t="s">
        <v>14</v>
      </c>
      <c r="D120" s="39"/>
      <c r="E120" s="19">
        <v>0</v>
      </c>
      <c r="F120" s="16">
        <v>0</v>
      </c>
      <c r="G120" s="17">
        <v>0</v>
      </c>
      <c r="H120" s="18">
        <v>0</v>
      </c>
      <c r="I120" s="29">
        <v>113800</v>
      </c>
    </row>
    <row r="121" spans="1:9" ht="15.75">
      <c r="A121" s="14" t="s">
        <v>129</v>
      </c>
      <c r="B121" s="10" t="s">
        <v>82</v>
      </c>
      <c r="C121" s="40" t="s">
        <v>8</v>
      </c>
      <c r="D121" s="40" t="s">
        <v>14</v>
      </c>
      <c r="E121" s="19">
        <v>13</v>
      </c>
      <c r="F121" s="16">
        <v>26.692299999999999</v>
      </c>
      <c r="G121" s="17">
        <v>27.615384615384617</v>
      </c>
      <c r="H121" s="18">
        <v>0.96657353760445675</v>
      </c>
      <c r="I121" s="30">
        <v>168800</v>
      </c>
    </row>
    <row r="122" spans="1:9" ht="15.75">
      <c r="A122" s="14" t="s">
        <v>20</v>
      </c>
      <c r="B122" s="10" t="s">
        <v>4</v>
      </c>
      <c r="C122" s="39" t="s">
        <v>8</v>
      </c>
      <c r="D122" s="39" t="s">
        <v>14</v>
      </c>
      <c r="E122" s="19">
        <v>20</v>
      </c>
      <c r="F122" s="16">
        <v>48.45</v>
      </c>
      <c r="G122" s="17">
        <v>57.3</v>
      </c>
      <c r="H122" s="18">
        <v>0.84554973821989543</v>
      </c>
      <c r="I122" s="29">
        <v>306400</v>
      </c>
    </row>
    <row r="123" spans="1:9" ht="15.75">
      <c r="A123" s="14" t="s">
        <v>526</v>
      </c>
      <c r="B123" s="10" t="s">
        <v>4</v>
      </c>
      <c r="C123" s="39" t="s">
        <v>8</v>
      </c>
      <c r="D123" s="39" t="s">
        <v>14</v>
      </c>
      <c r="E123" s="19"/>
      <c r="F123" s="16"/>
      <c r="G123" s="17"/>
      <c r="H123" s="18"/>
      <c r="I123" s="29">
        <v>113800</v>
      </c>
    </row>
    <row r="124" spans="1:9" ht="15.75">
      <c r="A124" s="14" t="s">
        <v>50</v>
      </c>
      <c r="B124" s="10" t="s">
        <v>31</v>
      </c>
      <c r="C124" s="39" t="s">
        <v>14</v>
      </c>
      <c r="D124" s="39"/>
      <c r="E124" s="19">
        <v>19</v>
      </c>
      <c r="F124" s="16">
        <v>61.473700000000001</v>
      </c>
      <c r="G124" s="17">
        <v>61.789473684210527</v>
      </c>
      <c r="H124" s="18">
        <v>0.99488952299829647</v>
      </c>
      <c r="I124" s="29">
        <v>388700</v>
      </c>
    </row>
    <row r="125" spans="1:9" ht="15.75">
      <c r="A125" s="14" t="s">
        <v>263</v>
      </c>
      <c r="B125" s="10" t="s">
        <v>412</v>
      </c>
      <c r="C125" s="39" t="s">
        <v>14</v>
      </c>
      <c r="D125" s="39"/>
      <c r="E125" s="19">
        <v>23</v>
      </c>
      <c r="F125" s="16">
        <v>49.130400000000002</v>
      </c>
      <c r="G125" s="17">
        <v>46.739130434782609</v>
      </c>
      <c r="H125" s="18">
        <v>1.051162046511628</v>
      </c>
      <c r="I125" s="29">
        <v>310700</v>
      </c>
    </row>
    <row r="126" spans="1:9" ht="15.75">
      <c r="A126" s="14" t="s">
        <v>528</v>
      </c>
      <c r="B126" s="10" t="s">
        <v>106</v>
      </c>
      <c r="C126" s="39" t="s">
        <v>14</v>
      </c>
      <c r="D126" s="39"/>
      <c r="E126" s="19"/>
      <c r="F126" s="16"/>
      <c r="G126" s="17"/>
      <c r="H126" s="18"/>
      <c r="I126" s="29">
        <v>113800</v>
      </c>
    </row>
    <row r="127" spans="1:9" ht="15.75">
      <c r="A127" s="14" t="s">
        <v>196</v>
      </c>
      <c r="B127" s="10" t="s">
        <v>413</v>
      </c>
      <c r="C127" s="40" t="s">
        <v>14</v>
      </c>
      <c r="D127" s="40"/>
      <c r="E127" s="19">
        <v>23</v>
      </c>
      <c r="F127" s="16">
        <v>32.043500000000002</v>
      </c>
      <c r="G127" s="17">
        <v>35.391304347826086</v>
      </c>
      <c r="H127" s="18">
        <v>0.90540601965601974</v>
      </c>
      <c r="I127" s="30">
        <v>202600</v>
      </c>
    </row>
    <row r="128" spans="1:9" ht="15.75">
      <c r="A128" s="14" t="s">
        <v>217</v>
      </c>
      <c r="B128" s="10" t="s">
        <v>22</v>
      </c>
      <c r="C128" s="39" t="s">
        <v>14</v>
      </c>
      <c r="D128" s="39" t="s">
        <v>8</v>
      </c>
      <c r="E128" s="19">
        <v>24</v>
      </c>
      <c r="F128" s="16">
        <v>52.375</v>
      </c>
      <c r="G128" s="17">
        <v>41.916666666666664</v>
      </c>
      <c r="H128" s="18">
        <v>1.249502982107356</v>
      </c>
      <c r="I128" s="29">
        <v>331200</v>
      </c>
    </row>
    <row r="129" spans="1:9" ht="15.75">
      <c r="A129" s="14" t="s">
        <v>268</v>
      </c>
      <c r="B129" s="10" t="s">
        <v>412</v>
      </c>
      <c r="C129" s="39" t="s">
        <v>14</v>
      </c>
      <c r="D129" s="39"/>
      <c r="E129" s="19">
        <v>0</v>
      </c>
      <c r="F129" s="16">
        <v>0</v>
      </c>
      <c r="G129" s="17">
        <v>0</v>
      </c>
      <c r="H129" s="18">
        <v>0</v>
      </c>
      <c r="I129" s="29">
        <v>144300</v>
      </c>
    </row>
    <row r="130" spans="1:9" ht="15.75">
      <c r="A130" s="14" t="s">
        <v>403</v>
      </c>
      <c r="B130" s="10" t="s">
        <v>105</v>
      </c>
      <c r="C130" s="40" t="s">
        <v>14</v>
      </c>
      <c r="D130" s="40"/>
      <c r="E130" s="19">
        <v>21</v>
      </c>
      <c r="F130" s="16">
        <v>37.047600000000003</v>
      </c>
      <c r="G130" s="17">
        <v>33.428571428571431</v>
      </c>
      <c r="H130" s="18">
        <v>1.1082615384615384</v>
      </c>
      <c r="I130" s="30">
        <v>234300</v>
      </c>
    </row>
    <row r="131" spans="1:9" ht="15.75">
      <c r="A131" s="14" t="s">
        <v>243</v>
      </c>
      <c r="B131" s="10" t="s">
        <v>107</v>
      </c>
      <c r="C131" s="40" t="s">
        <v>14</v>
      </c>
      <c r="D131" s="40"/>
      <c r="E131" s="19">
        <v>19</v>
      </c>
      <c r="F131" s="16">
        <v>52.789499999999997</v>
      </c>
      <c r="G131" s="17">
        <v>47.89473684210526</v>
      </c>
      <c r="H131" s="18">
        <v>1.1021983516483516</v>
      </c>
      <c r="I131" s="30">
        <v>333800</v>
      </c>
    </row>
    <row r="132" spans="1:9" ht="15.75">
      <c r="A132" s="14" t="s">
        <v>311</v>
      </c>
      <c r="B132" s="10" t="s">
        <v>23</v>
      </c>
      <c r="C132" s="41" t="s">
        <v>14</v>
      </c>
      <c r="D132" s="41"/>
      <c r="E132" s="19">
        <v>10</v>
      </c>
      <c r="F132" s="16">
        <v>18.2</v>
      </c>
      <c r="G132" s="17">
        <v>15.6</v>
      </c>
      <c r="H132" s="18">
        <v>1.1666666666666667</v>
      </c>
      <c r="I132" s="31">
        <v>133300</v>
      </c>
    </row>
    <row r="133" spans="1:9" ht="15.75">
      <c r="A133" s="14" t="s">
        <v>133</v>
      </c>
      <c r="B133" s="10" t="s">
        <v>82</v>
      </c>
      <c r="C133" s="40" t="s">
        <v>14</v>
      </c>
      <c r="D133" s="40" t="s">
        <v>8</v>
      </c>
      <c r="E133" s="19">
        <v>16</v>
      </c>
      <c r="F133" s="16">
        <v>42</v>
      </c>
      <c r="G133" s="17">
        <v>44.5</v>
      </c>
      <c r="H133" s="18">
        <v>0.9438202247191011</v>
      </c>
      <c r="I133" s="30">
        <v>265600</v>
      </c>
    </row>
    <row r="134" spans="1:9" ht="15.75">
      <c r="A134" s="14" t="s">
        <v>332</v>
      </c>
      <c r="B134" s="10" t="s">
        <v>24</v>
      </c>
      <c r="C134" s="40" t="s">
        <v>14</v>
      </c>
      <c r="D134" s="40"/>
      <c r="E134" s="19">
        <v>20</v>
      </c>
      <c r="F134" s="16">
        <v>58.5</v>
      </c>
      <c r="G134" s="17">
        <v>55.8</v>
      </c>
      <c r="H134" s="18">
        <v>1.0483870967741935</v>
      </c>
      <c r="I134" s="30">
        <v>369900</v>
      </c>
    </row>
    <row r="135" spans="1:9" ht="15.75">
      <c r="A135" s="14" t="s">
        <v>534</v>
      </c>
      <c r="B135" s="10" t="s">
        <v>28</v>
      </c>
      <c r="C135" s="39" t="s">
        <v>8</v>
      </c>
      <c r="D135" s="39" t="s">
        <v>14</v>
      </c>
      <c r="E135" s="19"/>
      <c r="F135" s="16"/>
      <c r="G135" s="17"/>
      <c r="H135" s="18"/>
      <c r="I135" s="29">
        <v>113800</v>
      </c>
    </row>
  </sheetData>
  <autoFilter ref="A1:I112">
    <sortState ref="A2:I135">
      <sortCondition ref="A1:A1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4"/>
  <sheetViews>
    <sheetView zoomScale="85" zoomScaleNormal="85" workbookViewId="0">
      <selection activeCell="A2" sqref="A2:XFD2"/>
    </sheetView>
  </sheetViews>
  <sheetFormatPr defaultRowHeight="15"/>
  <cols>
    <col min="1" max="1" width="24.42578125" bestFit="1" customWidth="1"/>
    <col min="9" max="9" width="11.28515625" bestFit="1" customWidth="1"/>
  </cols>
  <sheetData>
    <row r="1" spans="1:17" s="5" customFormat="1" ht="15.75">
      <c r="A1" s="11" t="s">
        <v>416</v>
      </c>
      <c r="B1" s="11" t="s">
        <v>411</v>
      </c>
      <c r="C1" s="11" t="s">
        <v>417</v>
      </c>
      <c r="D1" s="11" t="s">
        <v>418</v>
      </c>
      <c r="E1" s="11" t="s">
        <v>419</v>
      </c>
      <c r="F1" s="12" t="s">
        <v>414</v>
      </c>
      <c r="G1" s="12" t="s">
        <v>1</v>
      </c>
      <c r="H1" s="13" t="s">
        <v>420</v>
      </c>
      <c r="I1" s="28" t="s">
        <v>444</v>
      </c>
      <c r="K1" s="38"/>
      <c r="L1" s="38"/>
      <c r="M1" s="38"/>
    </row>
    <row r="2" spans="1:17" s="5" customFormat="1" ht="15.75">
      <c r="A2" s="43" t="s">
        <v>538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75">
      <c r="A3" s="14" t="s">
        <v>447</v>
      </c>
      <c r="B3" s="10" t="s">
        <v>107</v>
      </c>
      <c r="C3" s="40" t="s">
        <v>14</v>
      </c>
      <c r="D3" s="40" t="s">
        <v>8</v>
      </c>
      <c r="E3" s="19"/>
      <c r="F3" s="16"/>
      <c r="G3" s="17"/>
      <c r="H3" s="18"/>
      <c r="I3" s="30">
        <v>113800</v>
      </c>
    </row>
    <row r="4" spans="1:17" ht="15.75">
      <c r="A4" s="14" t="s">
        <v>314</v>
      </c>
      <c r="B4" s="10" t="s">
        <v>104</v>
      </c>
      <c r="C4" s="40" t="s">
        <v>8</v>
      </c>
      <c r="D4" s="40" t="s">
        <v>6</v>
      </c>
      <c r="E4" s="19">
        <v>0</v>
      </c>
      <c r="F4" s="16">
        <v>0</v>
      </c>
      <c r="G4" s="17">
        <v>0</v>
      </c>
      <c r="H4" s="18">
        <v>0</v>
      </c>
      <c r="I4" s="30">
        <v>136800</v>
      </c>
    </row>
    <row r="5" spans="1:17" ht="15.75">
      <c r="A5" s="14" t="s">
        <v>448</v>
      </c>
      <c r="B5" s="10" t="s">
        <v>24</v>
      </c>
      <c r="C5" s="40" t="s">
        <v>14</v>
      </c>
      <c r="D5" s="40" t="s">
        <v>8</v>
      </c>
      <c r="E5" s="19"/>
      <c r="F5" s="16"/>
      <c r="G5" s="17"/>
      <c r="H5" s="18"/>
      <c r="I5" s="30">
        <v>113800</v>
      </c>
    </row>
    <row r="6" spans="1:17" ht="31.5">
      <c r="A6" s="14" t="s">
        <v>61</v>
      </c>
      <c r="B6" s="10" t="s">
        <v>53</v>
      </c>
      <c r="C6" s="39" t="s">
        <v>8</v>
      </c>
      <c r="D6" s="39"/>
      <c r="E6" s="19">
        <v>21</v>
      </c>
      <c r="F6" s="16">
        <v>30.381</v>
      </c>
      <c r="G6" s="17">
        <v>31.857142857142858</v>
      </c>
      <c r="H6" s="18">
        <v>0.95366367713004485</v>
      </c>
      <c r="I6" s="29">
        <v>192100</v>
      </c>
    </row>
    <row r="7" spans="1:17" ht="15.75">
      <c r="A7" s="14" t="s">
        <v>442</v>
      </c>
      <c r="B7" s="10" t="s">
        <v>23</v>
      </c>
      <c r="C7" s="41" t="s">
        <v>14</v>
      </c>
      <c r="D7" s="41" t="s">
        <v>8</v>
      </c>
      <c r="E7" s="19">
        <v>10</v>
      </c>
      <c r="F7" s="16">
        <v>31.9</v>
      </c>
      <c r="G7" s="17">
        <v>23</v>
      </c>
      <c r="H7" s="18">
        <v>1.3869565217391304</v>
      </c>
      <c r="I7" s="31">
        <v>201700</v>
      </c>
    </row>
    <row r="8" spans="1:17" ht="15.75">
      <c r="A8" s="14" t="s">
        <v>225</v>
      </c>
      <c r="B8" s="10" t="s">
        <v>107</v>
      </c>
      <c r="C8" s="40" t="s">
        <v>8</v>
      </c>
      <c r="D8" s="40" t="s">
        <v>6</v>
      </c>
      <c r="E8" s="19">
        <v>23</v>
      </c>
      <c r="F8" s="16">
        <v>48.130400000000002</v>
      </c>
      <c r="G8" s="17">
        <v>67.608695652173907</v>
      </c>
      <c r="H8" s="18">
        <v>0.71189659163987151</v>
      </c>
      <c r="I8" s="30">
        <v>304300</v>
      </c>
    </row>
    <row r="9" spans="1:17" ht="15.75">
      <c r="A9" s="14" t="s">
        <v>401</v>
      </c>
      <c r="B9" s="10" t="s">
        <v>22</v>
      </c>
      <c r="C9" s="39" t="s">
        <v>8</v>
      </c>
      <c r="D9" s="39" t="s">
        <v>14</v>
      </c>
      <c r="E9" s="19">
        <v>2</v>
      </c>
      <c r="F9" s="16">
        <v>35.5</v>
      </c>
      <c r="G9" s="17">
        <v>43</v>
      </c>
      <c r="H9" s="18">
        <v>0.82558139534883723</v>
      </c>
      <c r="I9" s="29">
        <v>157100</v>
      </c>
    </row>
    <row r="10" spans="1:17" ht="15.75">
      <c r="A10" s="14" t="s">
        <v>200</v>
      </c>
      <c r="B10" s="10" t="s">
        <v>22</v>
      </c>
      <c r="C10" s="39" t="s">
        <v>8</v>
      </c>
      <c r="D10" s="39" t="s">
        <v>14</v>
      </c>
      <c r="E10" s="19">
        <v>6</v>
      </c>
      <c r="F10" s="16">
        <v>15.666700000000001</v>
      </c>
      <c r="G10" s="17">
        <v>15.333333333333334</v>
      </c>
      <c r="H10" s="18">
        <v>1.0217413043478261</v>
      </c>
      <c r="I10" s="29">
        <v>133300</v>
      </c>
    </row>
    <row r="11" spans="1:17" ht="15.75">
      <c r="A11" s="14" t="s">
        <v>357</v>
      </c>
      <c r="B11" s="10" t="s">
        <v>28</v>
      </c>
      <c r="C11" s="39" t="s">
        <v>8</v>
      </c>
      <c r="D11" s="39" t="s">
        <v>398</v>
      </c>
      <c r="E11" s="19">
        <v>0</v>
      </c>
      <c r="F11" s="16">
        <v>0</v>
      </c>
      <c r="G11" s="17">
        <v>0</v>
      </c>
      <c r="H11" s="18">
        <v>0</v>
      </c>
      <c r="I11" s="29">
        <v>113800</v>
      </c>
    </row>
    <row r="12" spans="1:17" ht="15.75">
      <c r="A12" s="14" t="s">
        <v>341</v>
      </c>
      <c r="B12" s="10" t="s">
        <v>106</v>
      </c>
      <c r="C12" s="39" t="s">
        <v>8</v>
      </c>
      <c r="D12" s="39" t="s">
        <v>537</v>
      </c>
      <c r="E12" s="19">
        <v>12</v>
      </c>
      <c r="F12" s="16">
        <v>52.416699999999999</v>
      </c>
      <c r="G12" s="17">
        <v>72.333333333333329</v>
      </c>
      <c r="H12" s="18">
        <v>0.7246548387096774</v>
      </c>
      <c r="I12" s="29">
        <v>331400</v>
      </c>
    </row>
    <row r="13" spans="1:17" ht="15.75">
      <c r="A13" s="14" t="s">
        <v>429</v>
      </c>
      <c r="B13" s="10" t="s">
        <v>4</v>
      </c>
      <c r="C13" s="39" t="s">
        <v>8</v>
      </c>
      <c r="D13" s="39"/>
      <c r="E13" s="19">
        <v>1</v>
      </c>
      <c r="F13" s="16">
        <v>24</v>
      </c>
      <c r="G13" s="17">
        <v>37</v>
      </c>
      <c r="H13" s="18">
        <v>0.64864864864864868</v>
      </c>
      <c r="I13" s="29">
        <v>151800</v>
      </c>
    </row>
    <row r="14" spans="1:17" ht="15.75">
      <c r="A14" s="14" t="s">
        <v>291</v>
      </c>
      <c r="B14" s="10" t="s">
        <v>23</v>
      </c>
      <c r="C14" s="41" t="s">
        <v>8</v>
      </c>
      <c r="D14" s="41"/>
      <c r="E14" s="19">
        <v>0</v>
      </c>
      <c r="F14" s="16">
        <v>0</v>
      </c>
      <c r="G14" s="17">
        <v>0</v>
      </c>
      <c r="H14" s="18">
        <v>0</v>
      </c>
      <c r="I14" s="31">
        <v>113800</v>
      </c>
    </row>
    <row r="15" spans="1:17" ht="15.75">
      <c r="A15" s="14" t="s">
        <v>293</v>
      </c>
      <c r="B15" s="10" t="s">
        <v>23</v>
      </c>
      <c r="C15" s="41" t="s">
        <v>8</v>
      </c>
      <c r="D15" s="41"/>
      <c r="E15" s="19">
        <v>16</v>
      </c>
      <c r="F15" s="16">
        <v>36.4375</v>
      </c>
      <c r="G15" s="17">
        <v>38.0625</v>
      </c>
      <c r="H15" s="18">
        <v>0.95730706075533667</v>
      </c>
      <c r="I15" s="31">
        <v>230400</v>
      </c>
    </row>
    <row r="16" spans="1:17" ht="15.75">
      <c r="A16" s="14" t="s">
        <v>422</v>
      </c>
      <c r="B16" s="10" t="s">
        <v>412</v>
      </c>
      <c r="C16" s="39" t="s">
        <v>8</v>
      </c>
      <c r="D16" s="39" t="s">
        <v>6</v>
      </c>
      <c r="E16" s="19">
        <v>21</v>
      </c>
      <c r="F16" s="16">
        <v>44.1905</v>
      </c>
      <c r="G16" s="17">
        <v>61.19047619047619</v>
      </c>
      <c r="H16" s="18">
        <v>0.72217937743190663</v>
      </c>
      <c r="I16" s="29">
        <v>279400</v>
      </c>
    </row>
    <row r="17" spans="1:9" ht="15.75">
      <c r="A17" s="14" t="s">
        <v>316</v>
      </c>
      <c r="B17" s="10" t="s">
        <v>413</v>
      </c>
      <c r="C17" s="40" t="s">
        <v>14</v>
      </c>
      <c r="D17" s="40" t="s">
        <v>8</v>
      </c>
      <c r="E17" s="19">
        <v>7</v>
      </c>
      <c r="F17" s="16">
        <v>26.571400000000001</v>
      </c>
      <c r="G17" s="17">
        <v>27.428571428571427</v>
      </c>
      <c r="H17" s="18">
        <v>0.96874895833333341</v>
      </c>
      <c r="I17" s="30">
        <v>168000</v>
      </c>
    </row>
    <row r="18" spans="1:9" ht="15.75">
      <c r="A18" s="14" t="s">
        <v>30</v>
      </c>
      <c r="B18" s="10" t="s">
        <v>31</v>
      </c>
      <c r="C18" s="39" t="s">
        <v>14</v>
      </c>
      <c r="D18" s="39" t="s">
        <v>8</v>
      </c>
      <c r="E18" s="19">
        <v>22</v>
      </c>
      <c r="F18" s="16">
        <v>38.181800000000003</v>
      </c>
      <c r="G18" s="17">
        <v>29.227272727272727</v>
      </c>
      <c r="H18" s="18">
        <v>1.3063757387247279</v>
      </c>
      <c r="I18" s="29">
        <v>241400</v>
      </c>
    </row>
    <row r="19" spans="1:9" ht="15.75">
      <c r="A19" s="14" t="s">
        <v>247</v>
      </c>
      <c r="B19" s="10" t="s">
        <v>412</v>
      </c>
      <c r="C19" s="39" t="s">
        <v>8</v>
      </c>
      <c r="D19" s="39"/>
      <c r="E19" s="19">
        <v>7</v>
      </c>
      <c r="F19" s="16">
        <v>50.142899999999997</v>
      </c>
      <c r="G19" s="17">
        <v>70.285714285714292</v>
      </c>
      <c r="H19" s="18">
        <v>0.71341524390243893</v>
      </c>
      <c r="I19" s="29">
        <v>285400</v>
      </c>
    </row>
    <row r="20" spans="1:9" ht="15.75">
      <c r="A20" s="14" t="s">
        <v>379</v>
      </c>
      <c r="B20" s="10" t="s">
        <v>55</v>
      </c>
      <c r="C20" s="40" t="s">
        <v>8</v>
      </c>
      <c r="D20" s="40"/>
      <c r="E20" s="19">
        <v>22</v>
      </c>
      <c r="F20" s="16">
        <v>36.636400000000002</v>
      </c>
      <c r="G20" s="17">
        <v>45.5</v>
      </c>
      <c r="H20" s="18">
        <v>0.80519560439560445</v>
      </c>
      <c r="I20" s="30">
        <v>231700</v>
      </c>
    </row>
    <row r="21" spans="1:9" ht="15.75">
      <c r="A21" s="14" t="s">
        <v>423</v>
      </c>
      <c r="B21" s="10" t="s">
        <v>413</v>
      </c>
      <c r="C21" s="40" t="s">
        <v>8</v>
      </c>
      <c r="D21" s="40" t="s">
        <v>14</v>
      </c>
      <c r="E21" s="19"/>
      <c r="F21" s="16"/>
      <c r="G21" s="17"/>
      <c r="H21" s="18"/>
      <c r="I21" s="30">
        <v>423700</v>
      </c>
    </row>
    <row r="22" spans="1:9" ht="15.75">
      <c r="A22" s="14" t="s">
        <v>339</v>
      </c>
      <c r="B22" s="10" t="s">
        <v>106</v>
      </c>
      <c r="C22" s="39" t="s">
        <v>8</v>
      </c>
      <c r="D22" s="39"/>
      <c r="E22" s="19">
        <v>20</v>
      </c>
      <c r="F22" s="16">
        <v>39.549999999999997</v>
      </c>
      <c r="G22" s="17">
        <v>46.8</v>
      </c>
      <c r="H22" s="18">
        <v>0.84508547008547008</v>
      </c>
      <c r="I22" s="29">
        <v>250100</v>
      </c>
    </row>
    <row r="23" spans="1:9" ht="15.75">
      <c r="A23" s="14" t="s">
        <v>452</v>
      </c>
      <c r="B23" s="10" t="s">
        <v>55</v>
      </c>
      <c r="C23" s="40" t="s">
        <v>8</v>
      </c>
      <c r="D23" s="40" t="s">
        <v>6</v>
      </c>
      <c r="E23" s="19"/>
      <c r="F23" s="16"/>
      <c r="G23" s="17"/>
      <c r="H23" s="18"/>
      <c r="I23" s="30">
        <v>113800</v>
      </c>
    </row>
    <row r="24" spans="1:9" ht="15.75">
      <c r="A24" s="14" t="s">
        <v>432</v>
      </c>
      <c r="B24" s="10" t="s">
        <v>413</v>
      </c>
      <c r="C24" s="40" t="s">
        <v>8</v>
      </c>
      <c r="D24" s="40" t="s">
        <v>398</v>
      </c>
      <c r="E24" s="19">
        <v>3</v>
      </c>
      <c r="F24" s="16">
        <v>26</v>
      </c>
      <c r="G24" s="17">
        <v>30</v>
      </c>
      <c r="H24" s="18">
        <v>0.8666666666666667</v>
      </c>
      <c r="I24" s="30">
        <v>164400</v>
      </c>
    </row>
    <row r="25" spans="1:9" ht="15.75">
      <c r="A25" s="14" t="s">
        <v>161</v>
      </c>
      <c r="B25" s="10" t="s">
        <v>104</v>
      </c>
      <c r="C25" s="40" t="s">
        <v>8</v>
      </c>
      <c r="D25" s="40" t="s">
        <v>537</v>
      </c>
      <c r="E25" s="19">
        <v>22</v>
      </c>
      <c r="F25" s="16">
        <v>57.181800000000003</v>
      </c>
      <c r="G25" s="17">
        <v>53</v>
      </c>
      <c r="H25" s="18">
        <v>1.0789018867924529</v>
      </c>
      <c r="I25" s="30">
        <v>361600</v>
      </c>
    </row>
    <row r="26" spans="1:9" ht="15.75">
      <c r="A26" s="14" t="s">
        <v>454</v>
      </c>
      <c r="B26" s="10" t="s">
        <v>106</v>
      </c>
      <c r="C26" s="39" t="s">
        <v>6</v>
      </c>
      <c r="D26" s="39" t="s">
        <v>8</v>
      </c>
      <c r="E26" s="19"/>
      <c r="F26" s="16"/>
      <c r="G26" s="17"/>
      <c r="H26" s="18"/>
      <c r="I26" s="29">
        <v>113800</v>
      </c>
    </row>
    <row r="27" spans="1:9" ht="15.75">
      <c r="A27" s="14" t="s">
        <v>248</v>
      </c>
      <c r="B27" s="10" t="s">
        <v>24</v>
      </c>
      <c r="C27" s="40" t="s">
        <v>8</v>
      </c>
      <c r="D27" s="40" t="s">
        <v>6</v>
      </c>
      <c r="E27" s="19">
        <v>4</v>
      </c>
      <c r="F27" s="16">
        <v>20</v>
      </c>
      <c r="G27" s="17">
        <v>30</v>
      </c>
      <c r="H27" s="18">
        <v>0.66666666666666663</v>
      </c>
      <c r="I27" s="30">
        <v>133300</v>
      </c>
    </row>
    <row r="28" spans="1:9" ht="15.75">
      <c r="A28" s="14" t="s">
        <v>184</v>
      </c>
      <c r="B28" s="10" t="s">
        <v>413</v>
      </c>
      <c r="C28" s="40" t="s">
        <v>8</v>
      </c>
      <c r="D28" s="40" t="s">
        <v>14</v>
      </c>
      <c r="E28" s="19">
        <v>17</v>
      </c>
      <c r="F28" s="16">
        <v>39.7059</v>
      </c>
      <c r="G28" s="17">
        <v>38.588235294117645</v>
      </c>
      <c r="H28" s="18">
        <v>1.0289638719512195</v>
      </c>
      <c r="I28" s="30">
        <v>251100</v>
      </c>
    </row>
    <row r="29" spans="1:9" ht="31.5">
      <c r="A29" s="14" t="s">
        <v>64</v>
      </c>
      <c r="B29" s="10" t="s">
        <v>53</v>
      </c>
      <c r="C29" s="39" t="s">
        <v>8</v>
      </c>
      <c r="D29" s="39"/>
      <c r="E29" s="19">
        <v>23</v>
      </c>
      <c r="F29" s="16">
        <v>62.912999999999997</v>
      </c>
      <c r="G29" s="17">
        <v>79.782608695652172</v>
      </c>
      <c r="H29" s="18">
        <v>0.78855531335149864</v>
      </c>
      <c r="I29" s="29">
        <v>397800</v>
      </c>
    </row>
    <row r="30" spans="1:9" ht="15.75">
      <c r="A30" s="14" t="s">
        <v>87</v>
      </c>
      <c r="B30" s="10" t="s">
        <v>58</v>
      </c>
      <c r="C30" s="40" t="s">
        <v>8</v>
      </c>
      <c r="D30" s="40" t="s">
        <v>14</v>
      </c>
      <c r="E30" s="19">
        <v>23</v>
      </c>
      <c r="F30" s="16">
        <v>53.347799999999999</v>
      </c>
      <c r="G30" s="17">
        <v>54.826086956521742</v>
      </c>
      <c r="H30" s="18">
        <v>0.97303679619349714</v>
      </c>
      <c r="I30" s="30">
        <v>337300</v>
      </c>
    </row>
    <row r="31" spans="1:9" ht="15.75">
      <c r="A31" s="14" t="s">
        <v>226</v>
      </c>
      <c r="B31" s="10" t="s">
        <v>107</v>
      </c>
      <c r="C31" s="40" t="s">
        <v>8</v>
      </c>
      <c r="D31" s="40"/>
      <c r="E31" s="19">
        <v>22</v>
      </c>
      <c r="F31" s="16">
        <v>56.636400000000002</v>
      </c>
      <c r="G31" s="17">
        <v>75.181818181818187</v>
      </c>
      <c r="H31" s="18">
        <v>0.75332575574365168</v>
      </c>
      <c r="I31" s="30">
        <v>358100</v>
      </c>
    </row>
    <row r="32" spans="1:9" ht="15.75">
      <c r="A32" s="14" t="s">
        <v>88</v>
      </c>
      <c r="B32" s="10" t="s">
        <v>58</v>
      </c>
      <c r="C32" s="40" t="s">
        <v>8</v>
      </c>
      <c r="D32" s="40" t="s">
        <v>14</v>
      </c>
      <c r="E32" s="19">
        <v>20</v>
      </c>
      <c r="F32" s="16">
        <v>37</v>
      </c>
      <c r="G32" s="17">
        <v>38.950000000000003</v>
      </c>
      <c r="H32" s="18">
        <v>0.94993581514762504</v>
      </c>
      <c r="I32" s="30">
        <v>234000</v>
      </c>
    </row>
    <row r="33" spans="1:9" ht="15.75">
      <c r="A33" s="14" t="s">
        <v>407</v>
      </c>
      <c r="B33" s="10" t="s">
        <v>413</v>
      </c>
      <c r="C33" s="40" t="s">
        <v>6</v>
      </c>
      <c r="D33" s="40" t="s">
        <v>8</v>
      </c>
      <c r="E33" s="19">
        <v>0</v>
      </c>
      <c r="F33" s="16">
        <v>0</v>
      </c>
      <c r="G33" s="17">
        <v>0</v>
      </c>
      <c r="H33" s="18">
        <v>0</v>
      </c>
      <c r="I33" s="30">
        <v>113800</v>
      </c>
    </row>
    <row r="34" spans="1:9" ht="15.75">
      <c r="A34" s="14" t="s">
        <v>89</v>
      </c>
      <c r="B34" s="10" t="s">
        <v>58</v>
      </c>
      <c r="C34" s="40" t="s">
        <v>8</v>
      </c>
      <c r="D34" s="40" t="s">
        <v>14</v>
      </c>
      <c r="E34" s="19">
        <v>21</v>
      </c>
      <c r="F34" s="16">
        <v>56.1905</v>
      </c>
      <c r="G34" s="17">
        <v>57.61904761904762</v>
      </c>
      <c r="H34" s="18">
        <v>0.97520702479338839</v>
      </c>
      <c r="I34" s="30">
        <v>355300</v>
      </c>
    </row>
    <row r="35" spans="1:9" ht="15.75">
      <c r="A35" s="14" t="s">
        <v>33</v>
      </c>
      <c r="B35" s="10" t="s">
        <v>31</v>
      </c>
      <c r="C35" s="39" t="s">
        <v>8</v>
      </c>
      <c r="D35" s="39"/>
      <c r="E35" s="19">
        <v>22</v>
      </c>
      <c r="F35" s="16">
        <v>37.545499999999997</v>
      </c>
      <c r="G35" s="17">
        <v>45.81818181818182</v>
      </c>
      <c r="H35" s="18">
        <v>0.81944543650793644</v>
      </c>
      <c r="I35" s="29">
        <v>237400</v>
      </c>
    </row>
    <row r="36" spans="1:9" ht="15.75">
      <c r="A36" s="14" t="s">
        <v>204</v>
      </c>
      <c r="B36" s="10" t="s">
        <v>24</v>
      </c>
      <c r="C36" s="40" t="s">
        <v>8</v>
      </c>
      <c r="D36" s="40" t="s">
        <v>14</v>
      </c>
      <c r="E36" s="19">
        <v>0</v>
      </c>
      <c r="F36" s="16">
        <v>0</v>
      </c>
      <c r="G36" s="17">
        <v>0</v>
      </c>
      <c r="H36" s="18">
        <v>0</v>
      </c>
      <c r="I36" s="30">
        <v>159300</v>
      </c>
    </row>
    <row r="37" spans="1:9" ht="15.75">
      <c r="A37" s="23" t="s">
        <v>112</v>
      </c>
      <c r="B37" s="10" t="s">
        <v>82</v>
      </c>
      <c r="C37" s="40" t="s">
        <v>8</v>
      </c>
      <c r="D37" s="40"/>
      <c r="E37" s="19">
        <v>0</v>
      </c>
      <c r="F37" s="16">
        <v>0</v>
      </c>
      <c r="G37" s="17">
        <v>0</v>
      </c>
      <c r="H37" s="18">
        <v>0</v>
      </c>
      <c r="I37" s="30">
        <v>229500</v>
      </c>
    </row>
    <row r="38" spans="1:9" ht="15.75">
      <c r="A38" s="14" t="s">
        <v>462</v>
      </c>
      <c r="B38" s="10" t="s">
        <v>31</v>
      </c>
      <c r="C38" s="39" t="s">
        <v>8</v>
      </c>
      <c r="D38" s="39"/>
      <c r="E38" s="19"/>
      <c r="F38" s="16"/>
      <c r="G38" s="17"/>
      <c r="H38" s="18"/>
      <c r="I38" s="29">
        <v>113800</v>
      </c>
    </row>
    <row r="39" spans="1:9" ht="15.75">
      <c r="A39" s="14" t="s">
        <v>402</v>
      </c>
      <c r="B39" s="10" t="s">
        <v>105</v>
      </c>
      <c r="C39" s="40" t="s">
        <v>8</v>
      </c>
      <c r="D39" s="40"/>
      <c r="E39" s="19">
        <v>11</v>
      </c>
      <c r="F39" s="16">
        <v>38.545499999999997</v>
      </c>
      <c r="G39" s="17">
        <v>54.363636363636367</v>
      </c>
      <c r="H39" s="18">
        <v>0.70903093645484938</v>
      </c>
      <c r="I39" s="30">
        <v>243700</v>
      </c>
    </row>
    <row r="40" spans="1:9" ht="15.75">
      <c r="A40" s="14" t="s">
        <v>205</v>
      </c>
      <c r="B40" s="10" t="s">
        <v>22</v>
      </c>
      <c r="C40" s="39" t="s">
        <v>8</v>
      </c>
      <c r="D40" s="39"/>
      <c r="E40" s="19">
        <v>23</v>
      </c>
      <c r="F40" s="16">
        <v>64.434799999999996</v>
      </c>
      <c r="G40" s="17">
        <v>67</v>
      </c>
      <c r="H40" s="18">
        <v>0.96171343283582078</v>
      </c>
      <c r="I40" s="29">
        <v>407400</v>
      </c>
    </row>
    <row r="41" spans="1:9" ht="15.75">
      <c r="A41" s="14" t="s">
        <v>34</v>
      </c>
      <c r="B41" s="10" t="s">
        <v>23</v>
      </c>
      <c r="C41" s="41" t="s">
        <v>14</v>
      </c>
      <c r="D41" s="41" t="s">
        <v>8</v>
      </c>
      <c r="E41" s="19">
        <v>21</v>
      </c>
      <c r="F41" s="16">
        <v>50.428600000000003</v>
      </c>
      <c r="G41" s="17">
        <v>52.333333333333336</v>
      </c>
      <c r="H41" s="18">
        <v>0.96360382165605096</v>
      </c>
      <c r="I41" s="31">
        <v>318900</v>
      </c>
    </row>
    <row r="42" spans="1:9" ht="15.75">
      <c r="A42" s="14" t="s">
        <v>465</v>
      </c>
      <c r="B42" s="10" t="s">
        <v>104</v>
      </c>
      <c r="C42" s="40" t="s">
        <v>8</v>
      </c>
      <c r="D42" s="40" t="s">
        <v>14</v>
      </c>
      <c r="E42" s="19"/>
      <c r="F42" s="16"/>
      <c r="G42" s="17"/>
      <c r="H42" s="18"/>
      <c r="I42" s="30">
        <v>113800</v>
      </c>
    </row>
    <row r="43" spans="1:9" ht="15.75">
      <c r="A43" s="14" t="s">
        <v>433</v>
      </c>
      <c r="B43" s="10" t="s">
        <v>28</v>
      </c>
      <c r="C43" s="39" t="s">
        <v>8</v>
      </c>
      <c r="D43" s="39"/>
      <c r="E43" s="19">
        <v>1</v>
      </c>
      <c r="F43" s="16">
        <v>8</v>
      </c>
      <c r="G43" s="17">
        <v>17</v>
      </c>
      <c r="H43" s="18">
        <v>0.47058823529411764</v>
      </c>
      <c r="I43" s="29">
        <v>133300</v>
      </c>
    </row>
    <row r="44" spans="1:9" ht="15.75">
      <c r="A44" s="14" t="s">
        <v>466</v>
      </c>
      <c r="B44" s="10" t="s">
        <v>28</v>
      </c>
      <c r="C44" s="39" t="s">
        <v>398</v>
      </c>
      <c r="D44" s="39" t="s">
        <v>8</v>
      </c>
      <c r="E44" s="19"/>
      <c r="F44" s="16"/>
      <c r="G44" s="17"/>
      <c r="H44" s="18"/>
      <c r="I44" s="29">
        <v>113800</v>
      </c>
    </row>
    <row r="45" spans="1:9" ht="15.75">
      <c r="A45" s="14" t="s">
        <v>467</v>
      </c>
      <c r="B45" s="10" t="s">
        <v>107</v>
      </c>
      <c r="C45" s="40" t="s">
        <v>8</v>
      </c>
      <c r="D45" s="40"/>
      <c r="E45" s="19"/>
      <c r="F45" s="16"/>
      <c r="G45" s="17"/>
      <c r="H45" s="18"/>
      <c r="I45" s="30">
        <v>113800</v>
      </c>
    </row>
    <row r="46" spans="1:9" ht="15.75">
      <c r="A46" s="14" t="s">
        <v>92</v>
      </c>
      <c r="B46" s="10" t="s">
        <v>58</v>
      </c>
      <c r="C46" s="40" t="s">
        <v>8</v>
      </c>
      <c r="D46" s="40"/>
      <c r="E46" s="19">
        <v>20</v>
      </c>
      <c r="F46" s="16">
        <v>57.85</v>
      </c>
      <c r="G46" s="17">
        <v>75</v>
      </c>
      <c r="H46" s="18">
        <v>0.77133333333333332</v>
      </c>
      <c r="I46" s="30">
        <v>365800</v>
      </c>
    </row>
    <row r="47" spans="1:9" ht="15.75">
      <c r="A47" s="14" t="s">
        <v>469</v>
      </c>
      <c r="B47" s="10" t="s">
        <v>4</v>
      </c>
      <c r="C47" s="39" t="s">
        <v>8</v>
      </c>
      <c r="D47" s="39"/>
      <c r="E47" s="19"/>
      <c r="F47" s="16"/>
      <c r="G47" s="17"/>
      <c r="H47" s="18"/>
      <c r="I47" s="29">
        <v>113800</v>
      </c>
    </row>
    <row r="48" spans="1:9" ht="15.75">
      <c r="A48" s="14" t="s">
        <v>279</v>
      </c>
      <c r="B48" s="10" t="s">
        <v>55</v>
      </c>
      <c r="C48" s="40" t="s">
        <v>8</v>
      </c>
      <c r="D48" s="40" t="s">
        <v>14</v>
      </c>
      <c r="E48" s="19">
        <v>16</v>
      </c>
      <c r="F48" s="16">
        <v>79</v>
      </c>
      <c r="G48" s="17">
        <v>75.5</v>
      </c>
      <c r="H48" s="18">
        <v>1.0463576158940397</v>
      </c>
      <c r="I48" s="30">
        <v>499500</v>
      </c>
    </row>
    <row r="49" spans="1:9" ht="15.75">
      <c r="A49" s="14" t="s">
        <v>470</v>
      </c>
      <c r="B49" s="10" t="s">
        <v>104</v>
      </c>
      <c r="C49" s="40" t="s">
        <v>8</v>
      </c>
      <c r="D49" s="40" t="s">
        <v>6</v>
      </c>
      <c r="E49" s="19"/>
      <c r="F49" s="16"/>
      <c r="G49" s="17"/>
      <c r="H49" s="18"/>
      <c r="I49" s="30">
        <v>175500</v>
      </c>
    </row>
    <row r="50" spans="1:9" ht="15.75">
      <c r="A50" s="14" t="s">
        <v>7</v>
      </c>
      <c r="B50" s="10" t="s">
        <v>4</v>
      </c>
      <c r="C50" s="39" t="s">
        <v>8</v>
      </c>
      <c r="D50" s="39"/>
      <c r="E50" s="19">
        <v>23</v>
      </c>
      <c r="F50" s="16">
        <v>57.087000000000003</v>
      </c>
      <c r="G50" s="17">
        <v>76.347826086956516</v>
      </c>
      <c r="H50" s="18">
        <v>0.74772266514806385</v>
      </c>
      <c r="I50" s="29">
        <v>361000</v>
      </c>
    </row>
    <row r="51" spans="1:9" ht="15.75">
      <c r="A51" s="14" t="s">
        <v>83</v>
      </c>
      <c r="B51" s="10" t="s">
        <v>23</v>
      </c>
      <c r="C51" s="41" t="s">
        <v>14</v>
      </c>
      <c r="D51" s="41" t="s">
        <v>8</v>
      </c>
      <c r="E51" s="19">
        <v>24</v>
      </c>
      <c r="F51" s="16">
        <v>36.291699999999999</v>
      </c>
      <c r="G51" s="17">
        <v>37.083333333333336</v>
      </c>
      <c r="H51" s="18">
        <v>0.97865258426966284</v>
      </c>
      <c r="I51" s="31">
        <v>229500</v>
      </c>
    </row>
    <row r="52" spans="1:9" ht="15.75">
      <c r="A52" s="14" t="s">
        <v>9</v>
      </c>
      <c r="B52" s="10" t="s">
        <v>4</v>
      </c>
      <c r="C52" s="39" t="s">
        <v>8</v>
      </c>
      <c r="D52" s="39"/>
      <c r="E52" s="19">
        <v>22</v>
      </c>
      <c r="F52" s="16">
        <v>55.181800000000003</v>
      </c>
      <c r="G52" s="17">
        <v>72.454545454545453</v>
      </c>
      <c r="H52" s="18">
        <v>0.76160577164366383</v>
      </c>
      <c r="I52" s="29">
        <v>348900</v>
      </c>
    </row>
    <row r="53" spans="1:9" ht="15.75">
      <c r="A53" s="14" t="s">
        <v>472</v>
      </c>
      <c r="B53" s="10" t="s">
        <v>413</v>
      </c>
      <c r="C53" s="40" t="s">
        <v>8</v>
      </c>
      <c r="D53" s="40"/>
      <c r="E53" s="19"/>
      <c r="F53" s="16"/>
      <c r="G53" s="17"/>
      <c r="H53" s="18"/>
      <c r="I53" s="30">
        <v>113800</v>
      </c>
    </row>
    <row r="54" spans="1:9" ht="15.75">
      <c r="A54" s="14" t="s">
        <v>115</v>
      </c>
      <c r="B54" s="10" t="s">
        <v>82</v>
      </c>
      <c r="C54" s="40" t="s">
        <v>14</v>
      </c>
      <c r="D54" s="40" t="s">
        <v>8</v>
      </c>
      <c r="E54" s="19">
        <v>21</v>
      </c>
      <c r="F54" s="16">
        <v>43.285699999999999</v>
      </c>
      <c r="G54" s="17">
        <v>54.476190476190474</v>
      </c>
      <c r="H54" s="18">
        <v>0.7945801573426573</v>
      </c>
      <c r="I54" s="30">
        <v>273700</v>
      </c>
    </row>
    <row r="55" spans="1:9" ht="15.75">
      <c r="A55" s="14" t="s">
        <v>281</v>
      </c>
      <c r="B55" s="10" t="s">
        <v>55</v>
      </c>
      <c r="C55" s="40" t="s">
        <v>8</v>
      </c>
      <c r="D55" s="40"/>
      <c r="E55" s="19">
        <v>24</v>
      </c>
      <c r="F55" s="16">
        <v>59.75</v>
      </c>
      <c r="G55" s="17">
        <v>79.583333333333329</v>
      </c>
      <c r="H55" s="18">
        <v>0.75078534031413613</v>
      </c>
      <c r="I55" s="30">
        <v>377800</v>
      </c>
    </row>
    <row r="56" spans="1:9" ht="15.75">
      <c r="A56" s="14" t="s">
        <v>473</v>
      </c>
      <c r="B56" s="10" t="s">
        <v>413</v>
      </c>
      <c r="C56" s="40" t="s">
        <v>8</v>
      </c>
      <c r="D56" s="40" t="s">
        <v>14</v>
      </c>
      <c r="E56" s="15"/>
      <c r="F56" s="16"/>
      <c r="G56" s="17"/>
      <c r="H56" s="18"/>
      <c r="I56" s="30">
        <v>113800</v>
      </c>
    </row>
    <row r="57" spans="1:9" ht="15.75">
      <c r="A57" s="14" t="s">
        <v>474</v>
      </c>
      <c r="B57" s="10" t="s">
        <v>4</v>
      </c>
      <c r="C57" s="39" t="s">
        <v>8</v>
      </c>
      <c r="D57" s="39"/>
      <c r="E57" s="19"/>
      <c r="F57" s="16"/>
      <c r="G57" s="17"/>
      <c r="H57" s="18"/>
      <c r="I57" s="29">
        <v>113800</v>
      </c>
    </row>
    <row r="58" spans="1:9" ht="15.75">
      <c r="A58" s="14" t="s">
        <v>186</v>
      </c>
      <c r="B58" s="10" t="s">
        <v>413</v>
      </c>
      <c r="C58" s="40" t="s">
        <v>8</v>
      </c>
      <c r="D58" s="40" t="s">
        <v>14</v>
      </c>
      <c r="E58" s="19">
        <v>21</v>
      </c>
      <c r="F58" s="16">
        <v>37.285699999999999</v>
      </c>
      <c r="G58" s="17">
        <v>38.095238095238095</v>
      </c>
      <c r="H58" s="18">
        <v>0.97874962499999996</v>
      </c>
      <c r="I58" s="30">
        <v>235800</v>
      </c>
    </row>
    <row r="59" spans="1:9" ht="15.75">
      <c r="A59" s="14" t="s">
        <v>475</v>
      </c>
      <c r="B59" s="10" t="s">
        <v>24</v>
      </c>
      <c r="C59" s="40" t="s">
        <v>14</v>
      </c>
      <c r="D59" s="40" t="s">
        <v>8</v>
      </c>
      <c r="E59" s="19"/>
      <c r="F59" s="16"/>
      <c r="G59" s="17"/>
      <c r="H59" s="18"/>
      <c r="I59" s="30">
        <v>113800</v>
      </c>
    </row>
    <row r="60" spans="1:9" ht="15.75">
      <c r="A60" s="14" t="s">
        <v>296</v>
      </c>
      <c r="B60" s="10" t="s">
        <v>23</v>
      </c>
      <c r="C60" s="41" t="s">
        <v>398</v>
      </c>
      <c r="D60" s="41" t="s">
        <v>8</v>
      </c>
      <c r="E60" s="19">
        <v>0</v>
      </c>
      <c r="F60" s="16">
        <v>0</v>
      </c>
      <c r="G60" s="17">
        <v>0</v>
      </c>
      <c r="H60" s="18">
        <v>0</v>
      </c>
      <c r="I60" s="31">
        <v>122600</v>
      </c>
    </row>
    <row r="61" spans="1:9" ht="15.75">
      <c r="A61" s="14" t="s">
        <v>230</v>
      </c>
      <c r="B61" s="10" t="s">
        <v>107</v>
      </c>
      <c r="C61" s="40" t="s">
        <v>8</v>
      </c>
      <c r="D61" s="40"/>
      <c r="E61" s="19">
        <v>19</v>
      </c>
      <c r="F61" s="16">
        <v>55.473700000000001</v>
      </c>
      <c r="G61" s="17">
        <v>72.84210526315789</v>
      </c>
      <c r="H61" s="18">
        <v>0.76156091040462437</v>
      </c>
      <c r="I61" s="30">
        <v>350800</v>
      </c>
    </row>
    <row r="62" spans="1:9" ht="15.75">
      <c r="A62" s="14" t="s">
        <v>320</v>
      </c>
      <c r="B62" s="10" t="s">
        <v>24</v>
      </c>
      <c r="C62" s="40" t="s">
        <v>8</v>
      </c>
      <c r="D62" s="40" t="s">
        <v>398</v>
      </c>
      <c r="E62" s="19">
        <v>22</v>
      </c>
      <c r="F62" s="16">
        <v>31.818200000000001</v>
      </c>
      <c r="G62" s="17">
        <v>48.18181818181818</v>
      </c>
      <c r="H62" s="18">
        <v>0.66037773584905668</v>
      </c>
      <c r="I62" s="30">
        <v>201200</v>
      </c>
    </row>
    <row r="63" spans="1:9" ht="15.75">
      <c r="A63" s="14" t="s">
        <v>298</v>
      </c>
      <c r="B63" s="10" t="s">
        <v>23</v>
      </c>
      <c r="C63" s="41" t="s">
        <v>8</v>
      </c>
      <c r="D63" s="41" t="s">
        <v>6</v>
      </c>
      <c r="E63" s="19">
        <v>24</v>
      </c>
      <c r="F63" s="16">
        <v>60.666699999999999</v>
      </c>
      <c r="G63" s="17">
        <v>77.375</v>
      </c>
      <c r="H63" s="18">
        <v>0.78406074313408725</v>
      </c>
      <c r="I63" s="31">
        <v>383600</v>
      </c>
    </row>
    <row r="64" spans="1:9" ht="15.75">
      <c r="A64" s="14" t="s">
        <v>267</v>
      </c>
      <c r="B64" s="10" t="s">
        <v>82</v>
      </c>
      <c r="C64" s="40" t="s">
        <v>8</v>
      </c>
      <c r="D64" s="40" t="s">
        <v>14</v>
      </c>
      <c r="E64" s="19">
        <v>10</v>
      </c>
      <c r="F64" s="16">
        <v>20.3</v>
      </c>
      <c r="G64" s="17">
        <v>25.1</v>
      </c>
      <c r="H64" s="18">
        <v>0.80876494023904377</v>
      </c>
      <c r="I64" s="30">
        <v>133300</v>
      </c>
    </row>
    <row r="65" spans="1:9" ht="15.75">
      <c r="A65" s="14" t="s">
        <v>282</v>
      </c>
      <c r="B65" s="10" t="s">
        <v>55</v>
      </c>
      <c r="C65" s="40" t="s">
        <v>8</v>
      </c>
      <c r="D65" s="40" t="s">
        <v>14</v>
      </c>
      <c r="E65" s="19">
        <v>21</v>
      </c>
      <c r="F65" s="16">
        <v>45.523800000000001</v>
      </c>
      <c r="G65" s="17">
        <v>41.142857142857146</v>
      </c>
      <c r="H65" s="18">
        <v>1.1064812499999999</v>
      </c>
      <c r="I65" s="30">
        <v>287900</v>
      </c>
    </row>
    <row r="66" spans="1:9" ht="15.75">
      <c r="A66" s="14" t="s">
        <v>362</v>
      </c>
      <c r="B66" s="10" t="s">
        <v>105</v>
      </c>
      <c r="C66" s="40" t="s">
        <v>8</v>
      </c>
      <c r="D66" s="40" t="s">
        <v>6</v>
      </c>
      <c r="E66" s="19">
        <v>4</v>
      </c>
      <c r="F66" s="16">
        <v>19.5</v>
      </c>
      <c r="G66" s="17">
        <v>40.25</v>
      </c>
      <c r="H66" s="18">
        <v>0.48447204968944102</v>
      </c>
      <c r="I66" s="30">
        <v>133300</v>
      </c>
    </row>
    <row r="67" spans="1:9" ht="31.5">
      <c r="A67" s="14" t="s">
        <v>424</v>
      </c>
      <c r="B67" s="10" t="s">
        <v>53</v>
      </c>
      <c r="C67" s="39" t="s">
        <v>8</v>
      </c>
      <c r="D67" s="39"/>
      <c r="E67" s="19">
        <v>1</v>
      </c>
      <c r="F67" s="16">
        <v>75</v>
      </c>
      <c r="G67" s="17">
        <v>54</v>
      </c>
      <c r="H67" s="18">
        <v>1.3888888888888888</v>
      </c>
      <c r="I67" s="29">
        <v>237100</v>
      </c>
    </row>
    <row r="68" spans="1:9" ht="15.75">
      <c r="A68" s="14" t="s">
        <v>356</v>
      </c>
      <c r="B68" s="10" t="s">
        <v>105</v>
      </c>
      <c r="C68" s="40" t="s">
        <v>8</v>
      </c>
      <c r="D68" s="40"/>
      <c r="E68" s="19">
        <v>18</v>
      </c>
      <c r="F68" s="16">
        <v>44.944400000000002</v>
      </c>
      <c r="G68" s="17">
        <v>72.222222222222229</v>
      </c>
      <c r="H68" s="18">
        <v>0.62230707692307685</v>
      </c>
      <c r="I68" s="30">
        <v>284200</v>
      </c>
    </row>
    <row r="69" spans="1:9" ht="15.75">
      <c r="A69" s="14" t="s">
        <v>364</v>
      </c>
      <c r="B69" s="10" t="s">
        <v>58</v>
      </c>
      <c r="C69" s="40" t="s">
        <v>8</v>
      </c>
      <c r="D69" s="40" t="s">
        <v>14</v>
      </c>
      <c r="E69" s="19">
        <v>9</v>
      </c>
      <c r="F69" s="16">
        <v>34</v>
      </c>
      <c r="G69" s="17">
        <v>29.555555555555557</v>
      </c>
      <c r="H69" s="18">
        <v>1.1503759398496241</v>
      </c>
      <c r="I69" s="30">
        <v>215000</v>
      </c>
    </row>
    <row r="70" spans="1:9" ht="15.75">
      <c r="A70" s="14" t="s">
        <v>38</v>
      </c>
      <c r="B70" s="10" t="s">
        <v>31</v>
      </c>
      <c r="C70" s="39" t="s">
        <v>8</v>
      </c>
      <c r="D70" s="39"/>
      <c r="E70" s="19">
        <v>21</v>
      </c>
      <c r="F70" s="16">
        <v>57.142899999999997</v>
      </c>
      <c r="G70" s="17">
        <v>72.857142857142861</v>
      </c>
      <c r="H70" s="18">
        <v>0.7843143137254901</v>
      </c>
      <c r="I70" s="29">
        <v>361300</v>
      </c>
    </row>
    <row r="71" spans="1:9" ht="15.75">
      <c r="A71" s="14" t="s">
        <v>345</v>
      </c>
      <c r="B71" s="10" t="s">
        <v>106</v>
      </c>
      <c r="C71" s="39" t="s">
        <v>14</v>
      </c>
      <c r="D71" s="39" t="s">
        <v>8</v>
      </c>
      <c r="E71" s="19">
        <v>21</v>
      </c>
      <c r="F71" s="16">
        <v>47.142899999999997</v>
      </c>
      <c r="G71" s="17">
        <v>75.952380952380949</v>
      </c>
      <c r="H71" s="18">
        <v>0.62069021943573666</v>
      </c>
      <c r="I71" s="29">
        <v>298100</v>
      </c>
    </row>
    <row r="72" spans="1:9" ht="15.75">
      <c r="A72" s="14" t="s">
        <v>39</v>
      </c>
      <c r="B72" s="10" t="s">
        <v>31</v>
      </c>
      <c r="C72" s="39" t="s">
        <v>14</v>
      </c>
      <c r="D72" s="39" t="s">
        <v>8</v>
      </c>
      <c r="E72" s="19">
        <v>22</v>
      </c>
      <c r="F72" s="16">
        <v>41.818199999999997</v>
      </c>
      <c r="G72" s="17">
        <v>34.5</v>
      </c>
      <c r="H72" s="18">
        <v>1.2121217391304346</v>
      </c>
      <c r="I72" s="29">
        <v>264400</v>
      </c>
    </row>
    <row r="73" spans="1:9" ht="15.75">
      <c r="A73" s="14" t="s">
        <v>484</v>
      </c>
      <c r="B73" s="10" t="s">
        <v>104</v>
      </c>
      <c r="C73" s="40" t="s">
        <v>398</v>
      </c>
      <c r="D73" s="40" t="s">
        <v>8</v>
      </c>
      <c r="E73" s="19"/>
      <c r="F73" s="16"/>
      <c r="G73" s="17"/>
      <c r="H73" s="18"/>
      <c r="I73" s="30">
        <v>113800</v>
      </c>
    </row>
    <row r="74" spans="1:9" ht="31.5">
      <c r="A74" s="14" t="s">
        <v>84</v>
      </c>
      <c r="B74" s="10" t="s">
        <v>53</v>
      </c>
      <c r="C74" s="39" t="s">
        <v>8</v>
      </c>
      <c r="D74" s="39" t="s">
        <v>14</v>
      </c>
      <c r="E74" s="19">
        <v>1</v>
      </c>
      <c r="F74" s="16">
        <v>10</v>
      </c>
      <c r="G74" s="17">
        <v>16</v>
      </c>
      <c r="H74" s="18">
        <v>0.625</v>
      </c>
      <c r="I74" s="29">
        <v>133300</v>
      </c>
    </row>
    <row r="75" spans="1:9" ht="15.75">
      <c r="A75" s="14" t="s">
        <v>207</v>
      </c>
      <c r="B75" s="10" t="s">
        <v>22</v>
      </c>
      <c r="C75" s="39" t="s">
        <v>8</v>
      </c>
      <c r="D75" s="39" t="s">
        <v>6</v>
      </c>
      <c r="E75" s="19">
        <v>23</v>
      </c>
      <c r="F75" s="16">
        <v>38</v>
      </c>
      <c r="G75" s="17">
        <v>52</v>
      </c>
      <c r="H75" s="18">
        <v>0.73076923076923073</v>
      </c>
      <c r="I75" s="29">
        <v>240300</v>
      </c>
    </row>
    <row r="76" spans="1:9" ht="15.75">
      <c r="A76" s="14" t="s">
        <v>487</v>
      </c>
      <c r="B76" s="10" t="s">
        <v>412</v>
      </c>
      <c r="C76" s="39" t="s">
        <v>14</v>
      </c>
      <c r="D76" s="39" t="s">
        <v>8</v>
      </c>
      <c r="E76" s="19"/>
      <c r="F76" s="16"/>
      <c r="G76" s="17"/>
      <c r="H76" s="18"/>
      <c r="I76" s="29">
        <v>113800</v>
      </c>
    </row>
    <row r="77" spans="1:9" ht="31.5">
      <c r="A77" s="14" t="s">
        <v>69</v>
      </c>
      <c r="B77" s="10" t="s">
        <v>53</v>
      </c>
      <c r="C77" s="39" t="s">
        <v>398</v>
      </c>
      <c r="D77" s="39" t="s">
        <v>8</v>
      </c>
      <c r="E77" s="19">
        <v>20</v>
      </c>
      <c r="F77" s="16">
        <v>26.3</v>
      </c>
      <c r="G77" s="17">
        <v>41.05</v>
      </c>
      <c r="H77" s="18">
        <v>0.64068209500609019</v>
      </c>
      <c r="I77" s="29">
        <v>166300</v>
      </c>
    </row>
    <row r="78" spans="1:9" ht="15.75">
      <c r="A78" s="14" t="s">
        <v>443</v>
      </c>
      <c r="B78" s="10" t="s">
        <v>31</v>
      </c>
      <c r="C78" s="39" t="s">
        <v>8</v>
      </c>
      <c r="D78" s="39"/>
      <c r="E78" s="19">
        <v>12</v>
      </c>
      <c r="F78" s="16">
        <v>40.5</v>
      </c>
      <c r="G78" s="17">
        <v>40.416666666666664</v>
      </c>
      <c r="H78" s="18">
        <v>1.0020618556701031</v>
      </c>
      <c r="I78" s="29">
        <v>256100</v>
      </c>
    </row>
    <row r="79" spans="1:9" ht="15.75">
      <c r="A79" s="14" t="s">
        <v>489</v>
      </c>
      <c r="B79" s="10" t="s">
        <v>105</v>
      </c>
      <c r="C79" s="40" t="s">
        <v>8</v>
      </c>
      <c r="D79" s="40"/>
      <c r="E79" s="19"/>
      <c r="F79" s="16"/>
      <c r="G79" s="17"/>
      <c r="H79" s="18"/>
      <c r="I79" s="30">
        <v>190900</v>
      </c>
    </row>
    <row r="80" spans="1:9" ht="15.75">
      <c r="A80" s="14" t="s">
        <v>321</v>
      </c>
      <c r="B80" s="10" t="s">
        <v>24</v>
      </c>
      <c r="C80" s="40" t="s">
        <v>6</v>
      </c>
      <c r="D80" s="40" t="s">
        <v>8</v>
      </c>
      <c r="E80" s="19">
        <v>19</v>
      </c>
      <c r="F80" s="16">
        <v>39.157899999999998</v>
      </c>
      <c r="G80" s="17">
        <v>72</v>
      </c>
      <c r="H80" s="18">
        <v>0.54385972222222223</v>
      </c>
      <c r="I80" s="30">
        <v>247600</v>
      </c>
    </row>
    <row r="81" spans="1:9" ht="15.75">
      <c r="A81" s="14" t="s">
        <v>264</v>
      </c>
      <c r="B81" s="10" t="s">
        <v>412</v>
      </c>
      <c r="C81" s="39" t="s">
        <v>8</v>
      </c>
      <c r="D81" s="39"/>
      <c r="E81" s="19">
        <v>13</v>
      </c>
      <c r="F81" s="16">
        <v>44.923099999999998</v>
      </c>
      <c r="G81" s="17">
        <v>56.384615384615387</v>
      </c>
      <c r="H81" s="18">
        <v>0.79672619372442011</v>
      </c>
      <c r="I81" s="29">
        <v>284100</v>
      </c>
    </row>
    <row r="82" spans="1:9" ht="15.75">
      <c r="A82" s="14" t="s">
        <v>285</v>
      </c>
      <c r="B82" s="10" t="s">
        <v>55</v>
      </c>
      <c r="C82" s="40" t="s">
        <v>8</v>
      </c>
      <c r="D82" s="40"/>
      <c r="E82" s="19">
        <v>20</v>
      </c>
      <c r="F82" s="16">
        <v>58.7</v>
      </c>
      <c r="G82" s="17">
        <v>64.3</v>
      </c>
      <c r="H82" s="18">
        <v>0.91290824261275283</v>
      </c>
      <c r="I82" s="30">
        <v>371200</v>
      </c>
    </row>
    <row r="83" spans="1:9" ht="15.75">
      <c r="A83" s="14" t="s">
        <v>434</v>
      </c>
      <c r="B83" s="10" t="s">
        <v>24</v>
      </c>
      <c r="C83" s="40" t="s">
        <v>8</v>
      </c>
      <c r="D83" s="40"/>
      <c r="E83" s="19">
        <v>1</v>
      </c>
      <c r="F83" s="16">
        <v>16</v>
      </c>
      <c r="G83" s="17">
        <v>29</v>
      </c>
      <c r="H83" s="18">
        <v>0.55172413793103448</v>
      </c>
      <c r="I83" s="30">
        <v>133300</v>
      </c>
    </row>
    <row r="84" spans="1:9" ht="15.75">
      <c r="A84" s="14" t="s">
        <v>377</v>
      </c>
      <c r="B84" s="10" t="s">
        <v>105</v>
      </c>
      <c r="C84" s="40" t="s">
        <v>14</v>
      </c>
      <c r="D84" s="40" t="s">
        <v>8</v>
      </c>
      <c r="E84" s="19">
        <v>19</v>
      </c>
      <c r="F84" s="16">
        <v>29.736799999999999</v>
      </c>
      <c r="G84" s="17">
        <v>28.631578947368421</v>
      </c>
      <c r="H84" s="18">
        <v>1.0386014705882352</v>
      </c>
      <c r="I84" s="30">
        <v>188000</v>
      </c>
    </row>
    <row r="85" spans="1:9" ht="15.75">
      <c r="A85" s="14" t="s">
        <v>234</v>
      </c>
      <c r="B85" s="10" t="s">
        <v>107</v>
      </c>
      <c r="C85" s="40" t="s">
        <v>14</v>
      </c>
      <c r="D85" s="40" t="s">
        <v>8</v>
      </c>
      <c r="E85" s="19">
        <v>23</v>
      </c>
      <c r="F85" s="16">
        <v>39.347799999999999</v>
      </c>
      <c r="G85" s="17">
        <v>43.217391304347828</v>
      </c>
      <c r="H85" s="18">
        <v>0.91046217303822929</v>
      </c>
      <c r="I85" s="30">
        <v>248800</v>
      </c>
    </row>
    <row r="86" spans="1:9" ht="15.75">
      <c r="A86" s="14" t="s">
        <v>405</v>
      </c>
      <c r="B86" s="10" t="s">
        <v>24</v>
      </c>
      <c r="C86" s="40" t="s">
        <v>8</v>
      </c>
      <c r="D86" s="40"/>
      <c r="E86" s="19"/>
      <c r="F86" s="16"/>
      <c r="G86" s="17"/>
      <c r="H86" s="18"/>
      <c r="I86" s="30">
        <v>113800</v>
      </c>
    </row>
    <row r="87" spans="1:9" ht="15.75">
      <c r="A87" s="14" t="s">
        <v>370</v>
      </c>
      <c r="B87" s="10" t="s">
        <v>105</v>
      </c>
      <c r="C87" s="40" t="s">
        <v>14</v>
      </c>
      <c r="D87" s="40" t="s">
        <v>8</v>
      </c>
      <c r="E87" s="19">
        <v>7</v>
      </c>
      <c r="F87" s="16">
        <v>22.285699999999999</v>
      </c>
      <c r="G87" s="17">
        <v>38</v>
      </c>
      <c r="H87" s="18">
        <v>0.58646578947368422</v>
      </c>
      <c r="I87" s="30">
        <v>140900</v>
      </c>
    </row>
    <row r="88" spans="1:9" ht="15.75">
      <c r="A88" s="14" t="s">
        <v>322</v>
      </c>
      <c r="B88" s="10" t="s">
        <v>24</v>
      </c>
      <c r="C88" s="40" t="s">
        <v>8</v>
      </c>
      <c r="D88" s="40" t="s">
        <v>6</v>
      </c>
      <c r="E88" s="19">
        <v>21</v>
      </c>
      <c r="F88" s="16">
        <v>40.476199999999999</v>
      </c>
      <c r="G88" s="17">
        <v>57.80952380952381</v>
      </c>
      <c r="H88" s="18">
        <v>0.70016490939044473</v>
      </c>
      <c r="I88" s="30">
        <v>255900</v>
      </c>
    </row>
    <row r="89" spans="1:9" ht="31.5">
      <c r="A89" s="14" t="s">
        <v>71</v>
      </c>
      <c r="B89" s="10" t="s">
        <v>53</v>
      </c>
      <c r="C89" s="39" t="s">
        <v>8</v>
      </c>
      <c r="D89" s="39"/>
      <c r="E89" s="19">
        <v>24</v>
      </c>
      <c r="F89" s="16">
        <v>55.833300000000001</v>
      </c>
      <c r="G89" s="17">
        <v>78.5</v>
      </c>
      <c r="H89" s="18">
        <v>0.71125222929936305</v>
      </c>
      <c r="I89" s="29">
        <v>353000</v>
      </c>
    </row>
    <row r="90" spans="1:9" ht="15.75">
      <c r="A90" s="14" t="s">
        <v>380</v>
      </c>
      <c r="B90" s="10" t="s">
        <v>58</v>
      </c>
      <c r="C90" s="40" t="s">
        <v>14</v>
      </c>
      <c r="D90" s="40" t="s">
        <v>8</v>
      </c>
      <c r="E90" s="19">
        <v>17</v>
      </c>
      <c r="F90" s="16">
        <v>32.941200000000002</v>
      </c>
      <c r="G90" s="17">
        <v>42.823529411764703</v>
      </c>
      <c r="H90" s="18">
        <v>0.76923131868131878</v>
      </c>
      <c r="I90" s="30">
        <v>208300</v>
      </c>
    </row>
    <row r="91" spans="1:9" ht="15.75">
      <c r="A91" s="14" t="s">
        <v>118</v>
      </c>
      <c r="B91" s="10" t="s">
        <v>412</v>
      </c>
      <c r="C91" s="39" t="s">
        <v>8</v>
      </c>
      <c r="D91" s="39" t="s">
        <v>14</v>
      </c>
      <c r="E91" s="19">
        <v>17</v>
      </c>
      <c r="F91" s="16">
        <v>33.7059</v>
      </c>
      <c r="G91" s="17">
        <v>34.647058823529413</v>
      </c>
      <c r="H91" s="18">
        <v>0.97283582342954156</v>
      </c>
      <c r="I91" s="29">
        <v>213100</v>
      </c>
    </row>
    <row r="92" spans="1:9" ht="15.75">
      <c r="A92" s="14" t="s">
        <v>210</v>
      </c>
      <c r="B92" s="10" t="s">
        <v>106</v>
      </c>
      <c r="C92" s="39" t="s">
        <v>8</v>
      </c>
      <c r="D92" s="39" t="s">
        <v>14</v>
      </c>
      <c r="E92" s="19">
        <v>0</v>
      </c>
      <c r="F92" s="16">
        <v>0</v>
      </c>
      <c r="G92" s="17">
        <v>0</v>
      </c>
      <c r="H92" s="18">
        <v>0</v>
      </c>
      <c r="I92" s="29">
        <v>113800</v>
      </c>
    </row>
    <row r="93" spans="1:9" ht="15.75">
      <c r="A93" s="14" t="s">
        <v>224</v>
      </c>
      <c r="B93" s="10" t="s">
        <v>22</v>
      </c>
      <c r="C93" s="39" t="s">
        <v>8</v>
      </c>
      <c r="D93" s="39"/>
      <c r="E93" s="19">
        <v>0</v>
      </c>
      <c r="F93" s="16">
        <v>0</v>
      </c>
      <c r="G93" s="17">
        <v>0</v>
      </c>
      <c r="H93" s="18">
        <v>0</v>
      </c>
      <c r="I93" s="29">
        <v>113800</v>
      </c>
    </row>
    <row r="94" spans="1:9" ht="15.75">
      <c r="A94" s="14" t="s">
        <v>371</v>
      </c>
      <c r="B94" s="10" t="s">
        <v>105</v>
      </c>
      <c r="C94" s="40" t="s">
        <v>8</v>
      </c>
      <c r="D94" s="40"/>
      <c r="E94" s="19">
        <v>24</v>
      </c>
      <c r="F94" s="16">
        <v>69.083299999999994</v>
      </c>
      <c r="G94" s="17">
        <v>78</v>
      </c>
      <c r="H94" s="18">
        <v>0.88568333333333327</v>
      </c>
      <c r="I94" s="30">
        <v>436800</v>
      </c>
    </row>
    <row r="95" spans="1:9" ht="15.75">
      <c r="A95" s="14" t="s">
        <v>102</v>
      </c>
      <c r="B95" s="10" t="s">
        <v>58</v>
      </c>
      <c r="C95" s="40" t="s">
        <v>8</v>
      </c>
      <c r="D95" s="40"/>
      <c r="E95" s="19">
        <v>16</v>
      </c>
      <c r="F95" s="16">
        <v>25.352900000000002</v>
      </c>
      <c r="G95" s="17">
        <v>41.9375</v>
      </c>
      <c r="H95" s="18">
        <v>0.60454008941877801</v>
      </c>
      <c r="I95" s="30">
        <v>160300</v>
      </c>
    </row>
    <row r="96" spans="1:9" ht="15.75">
      <c r="A96" s="14" t="s">
        <v>269</v>
      </c>
      <c r="B96" s="10" t="s">
        <v>412</v>
      </c>
      <c r="C96" s="39" t="s">
        <v>8</v>
      </c>
      <c r="D96" s="39" t="s">
        <v>537</v>
      </c>
      <c r="E96" s="19">
        <v>19</v>
      </c>
      <c r="F96" s="16">
        <v>48.263199999999998</v>
      </c>
      <c r="G96" s="17">
        <v>72</v>
      </c>
      <c r="H96" s="18">
        <v>0.67032222222222215</v>
      </c>
      <c r="I96" s="29">
        <v>305200</v>
      </c>
    </row>
    <row r="97" spans="1:9" ht="15.75">
      <c r="A97" s="14" t="s">
        <v>109</v>
      </c>
      <c r="B97" s="10" t="s">
        <v>58</v>
      </c>
      <c r="C97" s="40" t="s">
        <v>8</v>
      </c>
      <c r="D97" s="40"/>
      <c r="E97" s="19">
        <v>13</v>
      </c>
      <c r="F97" s="16">
        <v>38.384599999999999</v>
      </c>
      <c r="G97" s="17">
        <v>49.769230769230766</v>
      </c>
      <c r="H97" s="18">
        <v>0.77125162287480686</v>
      </c>
      <c r="I97" s="30">
        <v>242700</v>
      </c>
    </row>
    <row r="98" spans="1:9" ht="15.75">
      <c r="A98" s="14" t="s">
        <v>373</v>
      </c>
      <c r="B98" s="10" t="s">
        <v>105</v>
      </c>
      <c r="C98" s="40" t="s">
        <v>14</v>
      </c>
      <c r="D98" s="40" t="s">
        <v>8</v>
      </c>
      <c r="E98" s="19">
        <v>21</v>
      </c>
      <c r="F98" s="16">
        <v>61.619</v>
      </c>
      <c r="G98" s="17">
        <v>57.904761904761905</v>
      </c>
      <c r="H98" s="18">
        <v>1.0641439144736842</v>
      </c>
      <c r="I98" s="30">
        <v>389600</v>
      </c>
    </row>
    <row r="99" spans="1:9" ht="15.75">
      <c r="A99" s="14" t="s">
        <v>120</v>
      </c>
      <c r="B99" s="10" t="s">
        <v>82</v>
      </c>
      <c r="C99" s="40" t="s">
        <v>8</v>
      </c>
      <c r="D99" s="40"/>
      <c r="E99" s="19">
        <v>22</v>
      </c>
      <c r="F99" s="16">
        <v>54.045499999999997</v>
      </c>
      <c r="G99" s="17">
        <v>74.818181818181813</v>
      </c>
      <c r="H99" s="18">
        <v>0.72235783718104496</v>
      </c>
      <c r="I99" s="30">
        <v>341700</v>
      </c>
    </row>
    <row r="100" spans="1:9" ht="15.75">
      <c r="A100" s="14" t="s">
        <v>497</v>
      </c>
      <c r="B100" s="10" t="s">
        <v>58</v>
      </c>
      <c r="C100" s="40" t="s">
        <v>8</v>
      </c>
      <c r="D100" s="40"/>
      <c r="E100" s="19"/>
      <c r="F100" s="16"/>
      <c r="G100" s="17"/>
      <c r="H100" s="18"/>
      <c r="I100" s="30">
        <v>164000</v>
      </c>
    </row>
    <row r="101" spans="1:9" ht="15.75">
      <c r="A101" s="14" t="s">
        <v>192</v>
      </c>
      <c r="B101" s="10" t="s">
        <v>106</v>
      </c>
      <c r="C101" s="39" t="s">
        <v>8</v>
      </c>
      <c r="D101" s="39" t="s">
        <v>6</v>
      </c>
      <c r="E101" s="19">
        <v>23</v>
      </c>
      <c r="F101" s="16">
        <v>39.391300000000001</v>
      </c>
      <c r="G101" s="17">
        <v>67.478260869565219</v>
      </c>
      <c r="H101" s="18">
        <v>0.58376282216494846</v>
      </c>
      <c r="I101" s="29">
        <v>249100</v>
      </c>
    </row>
    <row r="102" spans="1:9" ht="15.75">
      <c r="A102" s="14" t="s">
        <v>96</v>
      </c>
      <c r="B102" s="10" t="s">
        <v>104</v>
      </c>
      <c r="C102" s="40" t="s">
        <v>8</v>
      </c>
      <c r="D102" s="40" t="s">
        <v>14</v>
      </c>
      <c r="E102" s="19">
        <v>19</v>
      </c>
      <c r="F102" s="16">
        <v>60.8947</v>
      </c>
      <c r="G102" s="17">
        <v>53.421052631578945</v>
      </c>
      <c r="H102" s="18">
        <v>1.13990078817734</v>
      </c>
      <c r="I102" s="30">
        <v>385000</v>
      </c>
    </row>
    <row r="103" spans="1:9" ht="15.75">
      <c r="A103" s="14" t="s">
        <v>121</v>
      </c>
      <c r="B103" s="10" t="s">
        <v>82</v>
      </c>
      <c r="C103" s="40" t="s">
        <v>8</v>
      </c>
      <c r="D103" s="40"/>
      <c r="E103" s="19">
        <v>19</v>
      </c>
      <c r="F103" s="16">
        <v>39.1053</v>
      </c>
      <c r="G103" s="17">
        <v>60.473684210526315</v>
      </c>
      <c r="H103" s="18">
        <v>0.64664986945169711</v>
      </c>
      <c r="I103" s="30">
        <v>247300</v>
      </c>
    </row>
    <row r="104" spans="1:9" ht="15.75">
      <c r="A104" s="14" t="s">
        <v>502</v>
      </c>
      <c r="B104" s="10" t="s">
        <v>55</v>
      </c>
      <c r="C104" s="40" t="s">
        <v>6</v>
      </c>
      <c r="D104" s="40" t="s">
        <v>8</v>
      </c>
      <c r="E104" s="19"/>
      <c r="F104" s="16"/>
      <c r="G104" s="17"/>
      <c r="H104" s="18"/>
      <c r="I104" s="30">
        <v>113800</v>
      </c>
    </row>
    <row r="105" spans="1:9" ht="15.75">
      <c r="A105" s="14" t="s">
        <v>348</v>
      </c>
      <c r="B105" s="10" t="s">
        <v>412</v>
      </c>
      <c r="C105" s="39" t="s">
        <v>8</v>
      </c>
      <c r="D105" s="39" t="s">
        <v>14</v>
      </c>
      <c r="E105" s="19">
        <v>16</v>
      </c>
      <c r="F105" s="16">
        <v>41.6875</v>
      </c>
      <c r="G105" s="17">
        <v>48.0625</v>
      </c>
      <c r="H105" s="18">
        <v>0.86736020806241876</v>
      </c>
      <c r="I105" s="29">
        <v>263600</v>
      </c>
    </row>
    <row r="106" spans="1:9" ht="15.75">
      <c r="A106" s="14" t="s">
        <v>238</v>
      </c>
      <c r="B106" s="10" t="s">
        <v>107</v>
      </c>
      <c r="C106" s="40" t="s">
        <v>14</v>
      </c>
      <c r="D106" s="40" t="s">
        <v>8</v>
      </c>
      <c r="E106" s="19">
        <v>24</v>
      </c>
      <c r="F106" s="16">
        <v>47.708300000000001</v>
      </c>
      <c r="G106" s="17">
        <v>50.5</v>
      </c>
      <c r="H106" s="18">
        <v>0.94471881188118811</v>
      </c>
      <c r="I106" s="30">
        <v>301700</v>
      </c>
    </row>
    <row r="107" spans="1:9" ht="15.75">
      <c r="A107" s="14" t="s">
        <v>131</v>
      </c>
      <c r="B107" s="10" t="s">
        <v>82</v>
      </c>
      <c r="C107" s="40" t="s">
        <v>8</v>
      </c>
      <c r="D107" s="40" t="s">
        <v>398</v>
      </c>
      <c r="E107" s="19">
        <v>1</v>
      </c>
      <c r="F107" s="16">
        <v>63</v>
      </c>
      <c r="G107" s="17">
        <v>80</v>
      </c>
      <c r="H107" s="18">
        <v>0.78749999999999998</v>
      </c>
      <c r="I107" s="30">
        <v>219100</v>
      </c>
    </row>
    <row r="108" spans="1:9" ht="15.75">
      <c r="A108" s="14" t="s">
        <v>212</v>
      </c>
      <c r="B108" s="10" t="s">
        <v>23</v>
      </c>
      <c r="C108" s="41" t="s">
        <v>8</v>
      </c>
      <c r="D108" s="41" t="s">
        <v>14</v>
      </c>
      <c r="E108" s="19">
        <v>5</v>
      </c>
      <c r="F108" s="16">
        <v>33.799999999999997</v>
      </c>
      <c r="G108" s="17">
        <v>28.4</v>
      </c>
      <c r="H108" s="18">
        <v>1.1901408450704225</v>
      </c>
      <c r="I108" s="31">
        <v>192400</v>
      </c>
    </row>
    <row r="109" spans="1:9" ht="15.75">
      <c r="A109" s="14" t="s">
        <v>239</v>
      </c>
      <c r="B109" s="10" t="s">
        <v>22</v>
      </c>
      <c r="C109" s="39" t="s">
        <v>8</v>
      </c>
      <c r="D109" s="39" t="s">
        <v>14</v>
      </c>
      <c r="E109" s="19">
        <v>24</v>
      </c>
      <c r="F109" s="16">
        <v>30.708300000000001</v>
      </c>
      <c r="G109" s="17">
        <v>36.083333333333336</v>
      </c>
      <c r="H109" s="18">
        <v>0.85103833718244803</v>
      </c>
      <c r="I109" s="29">
        <v>194200</v>
      </c>
    </row>
    <row r="110" spans="1:9" ht="15.75">
      <c r="A110" s="14" t="s">
        <v>16</v>
      </c>
      <c r="B110" s="10" t="s">
        <v>4</v>
      </c>
      <c r="C110" s="39" t="s">
        <v>6</v>
      </c>
      <c r="D110" s="39" t="s">
        <v>8</v>
      </c>
      <c r="E110" s="19">
        <v>22</v>
      </c>
      <c r="F110" s="16">
        <v>36.7273</v>
      </c>
      <c r="G110" s="17">
        <v>58.545454545454547</v>
      </c>
      <c r="H110" s="18">
        <v>0.62732965838509314</v>
      </c>
      <c r="I110" s="29">
        <v>232200</v>
      </c>
    </row>
    <row r="111" spans="1:9" ht="15.75">
      <c r="A111" s="14" t="s">
        <v>384</v>
      </c>
      <c r="B111" s="10" t="s">
        <v>4</v>
      </c>
      <c r="C111" s="39" t="s">
        <v>14</v>
      </c>
      <c r="D111" s="39" t="s">
        <v>8</v>
      </c>
      <c r="E111" s="19">
        <v>11</v>
      </c>
      <c r="F111" s="16">
        <v>24.818200000000001</v>
      </c>
      <c r="G111" s="17">
        <v>25.09090909090909</v>
      </c>
      <c r="H111" s="18">
        <v>0.98913115942028995</v>
      </c>
      <c r="I111" s="29">
        <v>156900</v>
      </c>
    </row>
    <row r="112" spans="1:9" ht="15.75">
      <c r="A112" s="14" t="s">
        <v>44</v>
      </c>
      <c r="B112" s="10" t="s">
        <v>31</v>
      </c>
      <c r="C112" s="39" t="s">
        <v>8</v>
      </c>
      <c r="D112" s="39" t="s">
        <v>14</v>
      </c>
      <c r="E112" s="19">
        <v>0</v>
      </c>
      <c r="F112" s="16">
        <v>0</v>
      </c>
      <c r="G112" s="17">
        <v>0</v>
      </c>
      <c r="H112" s="18">
        <v>0</v>
      </c>
      <c r="I112" s="29">
        <v>143200</v>
      </c>
    </row>
    <row r="113" spans="1:9" ht="15.75">
      <c r="A113" s="14" t="s">
        <v>421</v>
      </c>
      <c r="B113" s="10" t="s">
        <v>106</v>
      </c>
      <c r="C113" s="39" t="s">
        <v>14</v>
      </c>
      <c r="D113" s="39" t="s">
        <v>8</v>
      </c>
      <c r="E113" s="19">
        <v>18</v>
      </c>
      <c r="F113" s="16">
        <v>38.6111</v>
      </c>
      <c r="G113" s="17">
        <v>48.777777777777779</v>
      </c>
      <c r="H113" s="18">
        <v>0.79157152619589977</v>
      </c>
      <c r="I113" s="29">
        <v>244100</v>
      </c>
    </row>
    <row r="114" spans="1:9" ht="15.75">
      <c r="A114" s="14" t="s">
        <v>374</v>
      </c>
      <c r="B114" s="10" t="s">
        <v>105</v>
      </c>
      <c r="C114" s="40" t="s">
        <v>8</v>
      </c>
      <c r="D114" s="40"/>
      <c r="E114" s="19">
        <v>0</v>
      </c>
      <c r="F114" s="16">
        <v>0</v>
      </c>
      <c r="G114" s="17">
        <v>0</v>
      </c>
      <c r="H114" s="18">
        <v>0</v>
      </c>
      <c r="I114" s="30">
        <v>122600</v>
      </c>
    </row>
    <row r="115" spans="1:9" ht="15.75">
      <c r="A115" s="14" t="s">
        <v>213</v>
      </c>
      <c r="B115" s="10" t="s">
        <v>22</v>
      </c>
      <c r="C115" s="39" t="s">
        <v>8</v>
      </c>
      <c r="D115" s="39" t="s">
        <v>14</v>
      </c>
      <c r="E115" s="19">
        <v>0</v>
      </c>
      <c r="F115" s="16">
        <v>0</v>
      </c>
      <c r="G115" s="17">
        <v>0</v>
      </c>
      <c r="H115" s="18">
        <v>0</v>
      </c>
      <c r="I115" s="29">
        <v>113800</v>
      </c>
    </row>
    <row r="116" spans="1:9" ht="15.75">
      <c r="A116" s="14" t="s">
        <v>214</v>
      </c>
      <c r="B116" s="10" t="s">
        <v>22</v>
      </c>
      <c r="C116" s="39" t="s">
        <v>8</v>
      </c>
      <c r="D116" s="39" t="s">
        <v>14</v>
      </c>
      <c r="E116" s="19">
        <v>24</v>
      </c>
      <c r="F116" s="16">
        <v>56.208300000000001</v>
      </c>
      <c r="G116" s="17">
        <v>72.333333333333329</v>
      </c>
      <c r="H116" s="18">
        <v>0.77707327188940101</v>
      </c>
      <c r="I116" s="29">
        <v>355400</v>
      </c>
    </row>
    <row r="117" spans="1:9" ht="15.75">
      <c r="A117" s="14" t="s">
        <v>512</v>
      </c>
      <c r="B117" s="10" t="s">
        <v>24</v>
      </c>
      <c r="C117" s="40" t="s">
        <v>8</v>
      </c>
      <c r="D117" s="40"/>
      <c r="E117" s="19"/>
      <c r="F117" s="16"/>
      <c r="G117" s="17"/>
      <c r="H117" s="18"/>
      <c r="I117" s="30">
        <v>161200</v>
      </c>
    </row>
    <row r="118" spans="1:9" ht="15.75">
      <c r="A118" s="14" t="s">
        <v>17</v>
      </c>
      <c r="B118" s="10" t="s">
        <v>4</v>
      </c>
      <c r="C118" s="39" t="s">
        <v>8</v>
      </c>
      <c r="D118" s="39" t="s">
        <v>14</v>
      </c>
      <c r="E118" s="19">
        <v>21</v>
      </c>
      <c r="F118" s="16">
        <v>76.1905</v>
      </c>
      <c r="G118" s="17">
        <v>62.761904761904759</v>
      </c>
      <c r="H118" s="18">
        <v>1.2139609256449166</v>
      </c>
      <c r="I118" s="29">
        <v>481800</v>
      </c>
    </row>
    <row r="119" spans="1:9" ht="15.75">
      <c r="A119" s="14" t="s">
        <v>124</v>
      </c>
      <c r="B119" s="10" t="s">
        <v>82</v>
      </c>
      <c r="C119" s="40" t="s">
        <v>8</v>
      </c>
      <c r="D119" s="40" t="s">
        <v>14</v>
      </c>
      <c r="E119" s="19">
        <v>16</v>
      </c>
      <c r="F119" s="16">
        <v>22.8125</v>
      </c>
      <c r="G119" s="17">
        <v>30.3125</v>
      </c>
      <c r="H119" s="18">
        <v>0.75257731958762886</v>
      </c>
      <c r="I119" s="30">
        <v>144200</v>
      </c>
    </row>
    <row r="120" spans="1:9" ht="15.75">
      <c r="A120" s="14" t="s">
        <v>135</v>
      </c>
      <c r="B120" s="10" t="s">
        <v>55</v>
      </c>
      <c r="C120" s="40" t="s">
        <v>8</v>
      </c>
      <c r="D120" s="40" t="s">
        <v>537</v>
      </c>
      <c r="E120" s="19">
        <v>14</v>
      </c>
      <c r="F120" s="16">
        <v>32.428600000000003</v>
      </c>
      <c r="G120" s="17">
        <v>47.571428571428569</v>
      </c>
      <c r="H120" s="18">
        <v>0.68168228228228234</v>
      </c>
      <c r="I120" s="30">
        <v>205100</v>
      </c>
    </row>
    <row r="121" spans="1:9" ht="15.75">
      <c r="A121" s="14" t="s">
        <v>169</v>
      </c>
      <c r="B121" s="10" t="s">
        <v>104</v>
      </c>
      <c r="C121" s="40" t="s">
        <v>8</v>
      </c>
      <c r="D121" s="40" t="s">
        <v>537</v>
      </c>
      <c r="E121" s="19">
        <v>22</v>
      </c>
      <c r="F121" s="16">
        <v>53.7273</v>
      </c>
      <c r="G121" s="17">
        <v>57.636363636363633</v>
      </c>
      <c r="H121" s="18">
        <v>0.93217712933753949</v>
      </c>
      <c r="I121" s="30">
        <v>339700</v>
      </c>
    </row>
    <row r="122" spans="1:9" ht="15.75">
      <c r="A122" s="14" t="s">
        <v>126</v>
      </c>
      <c r="B122" s="10" t="s">
        <v>82</v>
      </c>
      <c r="C122" s="40" t="s">
        <v>398</v>
      </c>
      <c r="D122" s="40" t="s">
        <v>8</v>
      </c>
      <c r="E122" s="19">
        <v>19</v>
      </c>
      <c r="F122" s="16">
        <v>58.1053</v>
      </c>
      <c r="G122" s="17">
        <v>75.421052631578945</v>
      </c>
      <c r="H122" s="18">
        <v>0.77041221214235867</v>
      </c>
      <c r="I122" s="30">
        <v>367400</v>
      </c>
    </row>
    <row r="123" spans="1:9" ht="15.75">
      <c r="A123" s="14" t="s">
        <v>400</v>
      </c>
      <c r="B123" s="10" t="s">
        <v>106</v>
      </c>
      <c r="C123" s="39" t="s">
        <v>8</v>
      </c>
      <c r="D123" s="39" t="s">
        <v>14</v>
      </c>
      <c r="E123" s="19">
        <v>21</v>
      </c>
      <c r="F123" s="16">
        <v>38.047600000000003</v>
      </c>
      <c r="G123" s="17">
        <v>42.095238095238095</v>
      </c>
      <c r="H123" s="18">
        <v>0.90384570135746611</v>
      </c>
      <c r="I123" s="29">
        <v>240600</v>
      </c>
    </row>
    <row r="124" spans="1:9" ht="15.75">
      <c r="A124" s="14" t="s">
        <v>286</v>
      </c>
      <c r="B124" s="10" t="s">
        <v>55</v>
      </c>
      <c r="C124" s="40" t="s">
        <v>8</v>
      </c>
      <c r="D124" s="40" t="s">
        <v>14</v>
      </c>
      <c r="E124" s="19">
        <v>22</v>
      </c>
      <c r="F124" s="16">
        <v>31.5</v>
      </c>
      <c r="G124" s="17">
        <v>31.954545454545453</v>
      </c>
      <c r="H124" s="18">
        <v>0.98577524893314372</v>
      </c>
      <c r="I124" s="30">
        <v>199200</v>
      </c>
    </row>
    <row r="125" spans="1:9" ht="15.75">
      <c r="A125" s="14" t="s">
        <v>307</v>
      </c>
      <c r="B125" s="10" t="s">
        <v>23</v>
      </c>
      <c r="C125" s="41" t="s">
        <v>8</v>
      </c>
      <c r="D125" s="41"/>
      <c r="E125" s="19">
        <v>24</v>
      </c>
      <c r="F125" s="16">
        <v>51.541699999999999</v>
      </c>
      <c r="G125" s="17">
        <v>63.25</v>
      </c>
      <c r="H125" s="18">
        <v>0.81488853754940704</v>
      </c>
      <c r="I125" s="31">
        <v>325900</v>
      </c>
    </row>
    <row r="126" spans="1:9" ht="15.75">
      <c r="A126" s="14" t="s">
        <v>340</v>
      </c>
      <c r="B126" s="10" t="s">
        <v>106</v>
      </c>
      <c r="C126" s="39" t="s">
        <v>8</v>
      </c>
      <c r="D126" s="39"/>
      <c r="E126" s="19">
        <v>6</v>
      </c>
      <c r="F126" s="16">
        <v>32.5</v>
      </c>
      <c r="G126" s="17">
        <v>50.833333333333336</v>
      </c>
      <c r="H126" s="18">
        <v>0.6393442622950819</v>
      </c>
      <c r="I126" s="29">
        <v>185000</v>
      </c>
    </row>
    <row r="127" spans="1:9" ht="15.75">
      <c r="A127" s="14" t="s">
        <v>149</v>
      </c>
      <c r="B127" s="10" t="s">
        <v>28</v>
      </c>
      <c r="C127" s="39" t="s">
        <v>8</v>
      </c>
      <c r="D127" s="39"/>
      <c r="E127" s="19">
        <v>5</v>
      </c>
      <c r="F127" s="16">
        <v>55.8</v>
      </c>
      <c r="G127" s="17">
        <v>63.4</v>
      </c>
      <c r="H127" s="18">
        <v>0.88012618296529965</v>
      </c>
      <c r="I127" s="29">
        <v>282300</v>
      </c>
    </row>
    <row r="128" spans="1:9" ht="15.75">
      <c r="A128" s="14" t="s">
        <v>290</v>
      </c>
      <c r="B128" s="10" t="s">
        <v>55</v>
      </c>
      <c r="C128" s="40" t="s">
        <v>8</v>
      </c>
      <c r="D128" s="40"/>
      <c r="E128" s="19">
        <v>0</v>
      </c>
      <c r="F128" s="16">
        <v>0</v>
      </c>
      <c r="G128" s="17">
        <v>0</v>
      </c>
      <c r="H128" s="18">
        <v>0</v>
      </c>
      <c r="I128" s="30">
        <v>136500</v>
      </c>
    </row>
    <row r="129" spans="1:9" ht="15.75">
      <c r="A129" s="14" t="s">
        <v>150</v>
      </c>
      <c r="B129" s="10" t="s">
        <v>82</v>
      </c>
      <c r="C129" s="40" t="s">
        <v>8</v>
      </c>
      <c r="D129" s="39"/>
      <c r="E129" s="19">
        <v>18</v>
      </c>
      <c r="F129" s="16">
        <v>40.722200000000001</v>
      </c>
      <c r="G129" s="17">
        <v>69.777777777777771</v>
      </c>
      <c r="H129" s="18">
        <v>0.58359840764331217</v>
      </c>
      <c r="I129" s="30">
        <v>257500</v>
      </c>
    </row>
    <row r="130" spans="1:9" ht="15.75">
      <c r="A130" s="14" t="s">
        <v>258</v>
      </c>
      <c r="B130" s="10" t="s">
        <v>55</v>
      </c>
      <c r="C130" s="40" t="s">
        <v>8</v>
      </c>
      <c r="D130" s="40" t="s">
        <v>14</v>
      </c>
      <c r="E130" s="19">
        <v>11</v>
      </c>
      <c r="F130" s="16">
        <v>33.818199999999997</v>
      </c>
      <c r="G130" s="17">
        <v>32.18181818181818</v>
      </c>
      <c r="H130" s="18">
        <v>1.0508480225988701</v>
      </c>
      <c r="I130" s="30">
        <v>213800</v>
      </c>
    </row>
    <row r="131" spans="1:9" ht="15.75">
      <c r="A131" s="14" t="s">
        <v>337</v>
      </c>
      <c r="B131" s="10" t="s">
        <v>106</v>
      </c>
      <c r="C131" s="39" t="s">
        <v>8</v>
      </c>
      <c r="D131" s="39" t="s">
        <v>398</v>
      </c>
      <c r="E131" s="19">
        <v>6</v>
      </c>
      <c r="F131" s="16">
        <v>37.333300000000001</v>
      </c>
      <c r="G131" s="17">
        <v>41.5</v>
      </c>
      <c r="H131" s="18">
        <v>0.89959759036144582</v>
      </c>
      <c r="I131" s="29">
        <v>212500</v>
      </c>
    </row>
    <row r="132" spans="1:9" ht="15.75">
      <c r="A132" s="14" t="s">
        <v>138</v>
      </c>
      <c r="B132" s="10" t="s">
        <v>28</v>
      </c>
      <c r="C132" s="39" t="s">
        <v>8</v>
      </c>
      <c r="D132" s="41"/>
      <c r="E132" s="19">
        <v>19</v>
      </c>
      <c r="F132" s="16">
        <v>54.736800000000002</v>
      </c>
      <c r="G132" s="17">
        <v>79.15789473684211</v>
      </c>
      <c r="H132" s="18">
        <v>0.69148882978723403</v>
      </c>
      <c r="I132" s="29">
        <v>346100</v>
      </c>
    </row>
    <row r="133" spans="1:9" ht="15.75">
      <c r="A133" s="14" t="s">
        <v>328</v>
      </c>
      <c r="B133" s="10" t="s">
        <v>24</v>
      </c>
      <c r="C133" s="40" t="s">
        <v>8</v>
      </c>
      <c r="D133" s="40"/>
      <c r="E133" s="19">
        <v>19</v>
      </c>
      <c r="F133" s="16">
        <v>39.157899999999998</v>
      </c>
      <c r="G133" s="17">
        <v>72.631578947368425</v>
      </c>
      <c r="H133" s="18">
        <v>0.53913050724637679</v>
      </c>
      <c r="I133" s="30">
        <v>247600</v>
      </c>
    </row>
    <row r="134" spans="1:9" ht="15.75">
      <c r="A134" s="14" t="s">
        <v>171</v>
      </c>
      <c r="B134" s="10" t="s">
        <v>104</v>
      </c>
      <c r="C134" s="39" t="s">
        <v>8</v>
      </c>
      <c r="D134" s="41"/>
      <c r="E134" s="19">
        <v>9</v>
      </c>
      <c r="F134" s="16">
        <v>58.222200000000001</v>
      </c>
      <c r="G134" s="17">
        <v>80</v>
      </c>
      <c r="H134" s="18">
        <v>0.72777749999999997</v>
      </c>
      <c r="I134" s="30">
        <v>368100</v>
      </c>
    </row>
    <row r="135" spans="1:9" ht="15.75">
      <c r="A135" s="14" t="s">
        <v>221</v>
      </c>
      <c r="B135" s="10" t="s">
        <v>22</v>
      </c>
      <c r="C135" s="39" t="s">
        <v>8</v>
      </c>
      <c r="D135" s="39"/>
      <c r="E135" s="19">
        <v>19</v>
      </c>
      <c r="F135" s="16">
        <v>58.157899999999998</v>
      </c>
      <c r="G135" s="17">
        <v>79.421052631578945</v>
      </c>
      <c r="H135" s="18">
        <v>0.73227309476474489</v>
      </c>
      <c r="I135" s="29">
        <v>367700</v>
      </c>
    </row>
    <row r="136" spans="1:9" ht="15.75">
      <c r="A136" s="14" t="s">
        <v>288</v>
      </c>
      <c r="B136" s="10" t="s">
        <v>104</v>
      </c>
      <c r="C136" s="40" t="s">
        <v>8</v>
      </c>
      <c r="D136" s="40"/>
      <c r="E136" s="19">
        <v>5</v>
      </c>
      <c r="F136" s="16">
        <v>37.4</v>
      </c>
      <c r="G136" s="17">
        <v>43.4</v>
      </c>
      <c r="H136" s="18">
        <v>0.86175115207373276</v>
      </c>
      <c r="I136" s="30">
        <v>189200</v>
      </c>
    </row>
    <row r="137" spans="1:9" ht="15.75">
      <c r="A137" s="14" t="s">
        <v>523</v>
      </c>
      <c r="B137" s="10" t="s">
        <v>23</v>
      </c>
      <c r="C137" s="41" t="s">
        <v>8</v>
      </c>
      <c r="D137" s="41"/>
      <c r="E137" s="19"/>
      <c r="F137" s="16"/>
      <c r="G137" s="17"/>
      <c r="H137" s="18"/>
      <c r="I137" s="31">
        <v>113800</v>
      </c>
    </row>
    <row r="138" spans="1:9" ht="15.75">
      <c r="A138" s="14" t="s">
        <v>329</v>
      </c>
      <c r="B138" s="10" t="s">
        <v>24</v>
      </c>
      <c r="C138" s="40" t="s">
        <v>8</v>
      </c>
      <c r="D138" s="40" t="s">
        <v>14</v>
      </c>
      <c r="E138" s="19">
        <v>23</v>
      </c>
      <c r="F138" s="16">
        <v>41.478299999999997</v>
      </c>
      <c r="G138" s="17">
        <v>49.695652173913047</v>
      </c>
      <c r="H138" s="18">
        <v>0.83464645669291326</v>
      </c>
      <c r="I138" s="30">
        <v>262300</v>
      </c>
    </row>
    <row r="139" spans="1:9" ht="15.75">
      <c r="A139" s="14" t="s">
        <v>194</v>
      </c>
      <c r="B139" s="10" t="s">
        <v>413</v>
      </c>
      <c r="C139" s="40" t="s">
        <v>537</v>
      </c>
      <c r="D139" s="40" t="s">
        <v>8</v>
      </c>
      <c r="E139" s="19">
        <v>17</v>
      </c>
      <c r="F139" s="16">
        <v>52.117600000000003</v>
      </c>
      <c r="G139" s="17">
        <v>68.882352941176464</v>
      </c>
      <c r="H139" s="18">
        <v>0.75661759180187882</v>
      </c>
      <c r="I139" s="30">
        <v>329500</v>
      </c>
    </row>
    <row r="140" spans="1:9" ht="15.75">
      <c r="A140" s="14" t="s">
        <v>261</v>
      </c>
      <c r="B140" s="10" t="s">
        <v>412</v>
      </c>
      <c r="C140" s="39" t="s">
        <v>6</v>
      </c>
      <c r="D140" s="39" t="s">
        <v>8</v>
      </c>
      <c r="E140" s="19">
        <v>20</v>
      </c>
      <c r="F140" s="16">
        <v>44.25</v>
      </c>
      <c r="G140" s="17">
        <v>65.3</v>
      </c>
      <c r="H140" s="18">
        <v>0.6776416539050536</v>
      </c>
      <c r="I140" s="29">
        <v>279800</v>
      </c>
    </row>
    <row r="141" spans="1:9" ht="15.75">
      <c r="A141" s="14" t="s">
        <v>524</v>
      </c>
      <c r="B141" s="10" t="s">
        <v>106</v>
      </c>
      <c r="C141" s="39" t="s">
        <v>8</v>
      </c>
      <c r="D141" s="39"/>
      <c r="E141" s="19"/>
      <c r="F141" s="16"/>
      <c r="G141" s="17"/>
      <c r="H141" s="18"/>
      <c r="I141" s="29">
        <v>354500</v>
      </c>
    </row>
    <row r="142" spans="1:9" ht="15.75">
      <c r="A142" s="14" t="s">
        <v>134</v>
      </c>
      <c r="B142" s="10" t="s">
        <v>82</v>
      </c>
      <c r="C142" s="40" t="s">
        <v>8</v>
      </c>
      <c r="D142" s="40" t="s">
        <v>6</v>
      </c>
      <c r="E142" s="19">
        <v>17</v>
      </c>
      <c r="F142" s="16">
        <v>37.058799999999998</v>
      </c>
      <c r="G142" s="17">
        <v>80.294117647058826</v>
      </c>
      <c r="H142" s="18">
        <v>0.46153816849816848</v>
      </c>
      <c r="I142" s="30">
        <v>234300</v>
      </c>
    </row>
    <row r="143" spans="1:9" ht="15.75">
      <c r="A143" s="14" t="s">
        <v>81</v>
      </c>
      <c r="B143" s="10" t="s">
        <v>82</v>
      </c>
      <c r="C143" s="40" t="s">
        <v>8</v>
      </c>
      <c r="D143" s="40" t="s">
        <v>14</v>
      </c>
      <c r="E143" s="19">
        <v>3</v>
      </c>
      <c r="F143" s="16">
        <v>33</v>
      </c>
      <c r="G143" s="17">
        <v>34</v>
      </c>
      <c r="H143" s="18">
        <v>0.97058823529411764</v>
      </c>
      <c r="I143" s="30">
        <v>166900</v>
      </c>
    </row>
    <row r="144" spans="1:9" ht="15.75">
      <c r="A144" s="14" t="s">
        <v>154</v>
      </c>
      <c r="B144" s="10" t="s">
        <v>28</v>
      </c>
      <c r="C144" s="39" t="s">
        <v>8</v>
      </c>
      <c r="D144" s="39"/>
      <c r="E144" s="19">
        <v>13</v>
      </c>
      <c r="F144" s="16">
        <v>36.846200000000003</v>
      </c>
      <c r="G144" s="17">
        <v>37.769230769230766</v>
      </c>
      <c r="H144" s="18">
        <v>0.97556130346232195</v>
      </c>
      <c r="I144" s="29">
        <v>233000</v>
      </c>
    </row>
    <row r="145" spans="1:9" ht="15.75">
      <c r="A145" s="14" t="s">
        <v>525</v>
      </c>
      <c r="B145" s="10" t="s">
        <v>107</v>
      </c>
      <c r="C145" s="40" t="s">
        <v>8</v>
      </c>
      <c r="D145" s="40"/>
      <c r="E145" s="19"/>
      <c r="F145" s="16"/>
      <c r="G145" s="17"/>
      <c r="H145" s="18"/>
      <c r="I145" s="30">
        <v>294600</v>
      </c>
    </row>
    <row r="146" spans="1:9" ht="31.5">
      <c r="A146" s="14" t="s">
        <v>77</v>
      </c>
      <c r="B146" s="10" t="s">
        <v>53</v>
      </c>
      <c r="C146" s="39" t="s">
        <v>8</v>
      </c>
      <c r="D146" s="39"/>
      <c r="E146" s="19">
        <v>22</v>
      </c>
      <c r="F146" s="16">
        <v>51.181800000000003</v>
      </c>
      <c r="G146" s="17">
        <v>49.727272727272727</v>
      </c>
      <c r="H146" s="18">
        <v>1.0292500914076783</v>
      </c>
      <c r="I146" s="29">
        <v>323600</v>
      </c>
    </row>
    <row r="147" spans="1:9" ht="15.75">
      <c r="A147" s="14" t="s">
        <v>330</v>
      </c>
      <c r="B147" s="10" t="s">
        <v>412</v>
      </c>
      <c r="C147" s="39" t="s">
        <v>14</v>
      </c>
      <c r="D147" s="39" t="s">
        <v>8</v>
      </c>
      <c r="E147" s="19">
        <v>21</v>
      </c>
      <c r="F147" s="16">
        <v>58.381</v>
      </c>
      <c r="G147" s="17">
        <v>49.047619047619051</v>
      </c>
      <c r="H147" s="18">
        <v>1.1902922330097088</v>
      </c>
      <c r="I147" s="29">
        <v>369200</v>
      </c>
    </row>
    <row r="148" spans="1:9" ht="15.75">
      <c r="A148" s="14" t="s">
        <v>173</v>
      </c>
      <c r="B148" s="10" t="s">
        <v>104</v>
      </c>
      <c r="C148" s="40" t="s">
        <v>8</v>
      </c>
      <c r="D148" s="40"/>
      <c r="E148" s="19">
        <v>20</v>
      </c>
      <c r="F148" s="20">
        <v>49.65</v>
      </c>
      <c r="G148" s="21">
        <v>70.25</v>
      </c>
      <c r="H148" s="22">
        <v>0.7067615658362989</v>
      </c>
      <c r="I148" s="30">
        <v>313900</v>
      </c>
    </row>
    <row r="149" spans="1:9" ht="15.75">
      <c r="A149" s="14" t="s">
        <v>129</v>
      </c>
      <c r="B149" s="10" t="s">
        <v>82</v>
      </c>
      <c r="C149" s="40" t="s">
        <v>8</v>
      </c>
      <c r="D149" s="40" t="s">
        <v>14</v>
      </c>
      <c r="E149" s="19">
        <v>13</v>
      </c>
      <c r="F149" s="16">
        <v>26.692299999999999</v>
      </c>
      <c r="G149" s="17">
        <v>27.615384615384617</v>
      </c>
      <c r="H149" s="18">
        <v>0.96657353760445675</v>
      </c>
      <c r="I149" s="30">
        <v>168800</v>
      </c>
    </row>
    <row r="150" spans="1:9" ht="15.75">
      <c r="A150" s="14" t="s">
        <v>20</v>
      </c>
      <c r="B150" s="10" t="s">
        <v>4</v>
      </c>
      <c r="C150" s="39" t="s">
        <v>8</v>
      </c>
      <c r="D150" s="39" t="s">
        <v>14</v>
      </c>
      <c r="E150" s="19">
        <v>20</v>
      </c>
      <c r="F150" s="16">
        <v>48.45</v>
      </c>
      <c r="G150" s="17">
        <v>57.3</v>
      </c>
      <c r="H150" s="18">
        <v>0.84554973821989543</v>
      </c>
      <c r="I150" s="29">
        <v>306400</v>
      </c>
    </row>
    <row r="151" spans="1:9" ht="15.75">
      <c r="A151" s="14" t="s">
        <v>378</v>
      </c>
      <c r="B151" s="10" t="s">
        <v>105</v>
      </c>
      <c r="C151" s="40" t="s">
        <v>8</v>
      </c>
      <c r="D151" s="40"/>
      <c r="E151" s="19">
        <v>21</v>
      </c>
      <c r="F151" s="16">
        <v>60.857100000000003</v>
      </c>
      <c r="G151" s="17">
        <v>75</v>
      </c>
      <c r="H151" s="18">
        <v>0.81142800000000004</v>
      </c>
      <c r="I151" s="30">
        <v>384800</v>
      </c>
    </row>
    <row r="152" spans="1:9" ht="15.75">
      <c r="A152" s="14" t="s">
        <v>100</v>
      </c>
      <c r="B152" s="10" t="s">
        <v>58</v>
      </c>
      <c r="C152" s="40" t="s">
        <v>8</v>
      </c>
      <c r="D152" s="40" t="s">
        <v>6</v>
      </c>
      <c r="E152" s="19">
        <v>18</v>
      </c>
      <c r="F152" s="16">
        <v>47.166699999999999</v>
      </c>
      <c r="G152" s="17">
        <v>74</v>
      </c>
      <c r="H152" s="18">
        <v>0.63738783783783781</v>
      </c>
      <c r="I152" s="30">
        <v>298200</v>
      </c>
    </row>
    <row r="153" spans="1:9" ht="15.75">
      <c r="A153" s="14" t="s">
        <v>526</v>
      </c>
      <c r="B153" s="10" t="s">
        <v>4</v>
      </c>
      <c r="C153" s="39" t="s">
        <v>8</v>
      </c>
      <c r="D153" s="39" t="s">
        <v>14</v>
      </c>
      <c r="E153" s="19"/>
      <c r="F153" s="16"/>
      <c r="G153" s="17"/>
      <c r="H153" s="18"/>
      <c r="I153" s="29">
        <v>113800</v>
      </c>
    </row>
    <row r="154" spans="1:9" ht="15.75">
      <c r="A154" s="14" t="s">
        <v>195</v>
      </c>
      <c r="B154" s="10" t="s">
        <v>413</v>
      </c>
      <c r="C154" s="40" t="s">
        <v>8</v>
      </c>
      <c r="D154" s="40"/>
      <c r="E154" s="19">
        <v>5</v>
      </c>
      <c r="F154" s="16">
        <v>35.799999999999997</v>
      </c>
      <c r="G154" s="17">
        <v>51.6</v>
      </c>
      <c r="H154" s="18">
        <v>0.693798449612403</v>
      </c>
      <c r="I154" s="30">
        <v>181100</v>
      </c>
    </row>
    <row r="155" spans="1:9" ht="15.75">
      <c r="A155" s="14" t="s">
        <v>396</v>
      </c>
      <c r="B155" s="10" t="s">
        <v>82</v>
      </c>
      <c r="C155" s="40" t="s">
        <v>8</v>
      </c>
      <c r="D155" s="40"/>
      <c r="E155" s="19">
        <v>0</v>
      </c>
      <c r="F155" s="16">
        <v>0</v>
      </c>
      <c r="G155" s="17">
        <v>0</v>
      </c>
      <c r="H155" s="18">
        <v>0</v>
      </c>
      <c r="I155" s="30">
        <v>113800</v>
      </c>
    </row>
    <row r="156" spans="1:9" ht="15.75">
      <c r="A156" s="14" t="s">
        <v>217</v>
      </c>
      <c r="B156" s="10" t="s">
        <v>22</v>
      </c>
      <c r="C156" s="39" t="s">
        <v>14</v>
      </c>
      <c r="D156" s="39" t="s">
        <v>8</v>
      </c>
      <c r="E156" s="19">
        <v>24</v>
      </c>
      <c r="F156" s="16">
        <v>52.375</v>
      </c>
      <c r="G156" s="17">
        <v>41.916666666666664</v>
      </c>
      <c r="H156" s="18">
        <v>1.249502982107356</v>
      </c>
      <c r="I156" s="29">
        <v>331200</v>
      </c>
    </row>
    <row r="157" spans="1:9" ht="15.75">
      <c r="A157" s="14" t="s">
        <v>132</v>
      </c>
      <c r="B157" s="10" t="s">
        <v>82</v>
      </c>
      <c r="C157" s="40" t="s">
        <v>8</v>
      </c>
      <c r="D157" s="40"/>
      <c r="E157" s="19">
        <v>17</v>
      </c>
      <c r="F157" s="16">
        <v>47.117600000000003</v>
      </c>
      <c r="G157" s="17">
        <v>54.352941176470587</v>
      </c>
      <c r="H157" s="18">
        <v>0.86688225108225114</v>
      </c>
      <c r="I157" s="30">
        <v>297900</v>
      </c>
    </row>
    <row r="158" spans="1:9" ht="15.75">
      <c r="A158" s="14" t="s">
        <v>531</v>
      </c>
      <c r="B158" s="10" t="s">
        <v>22</v>
      </c>
      <c r="C158" s="39" t="s">
        <v>8</v>
      </c>
      <c r="D158" s="39"/>
      <c r="E158" s="19"/>
      <c r="F158" s="16"/>
      <c r="G158" s="17"/>
      <c r="H158" s="18"/>
      <c r="I158" s="29">
        <v>382500</v>
      </c>
    </row>
    <row r="159" spans="1:9" ht="15.75">
      <c r="A159" s="14" t="s">
        <v>532</v>
      </c>
      <c r="B159" s="10" t="s">
        <v>413</v>
      </c>
      <c r="C159" s="40" t="s">
        <v>8</v>
      </c>
      <c r="D159" s="40"/>
      <c r="E159" s="19"/>
      <c r="F159" s="16"/>
      <c r="G159" s="17"/>
      <c r="H159" s="18"/>
      <c r="I159" s="30">
        <v>113800</v>
      </c>
    </row>
    <row r="160" spans="1:9" ht="15.75">
      <c r="A160" s="14" t="s">
        <v>133</v>
      </c>
      <c r="B160" s="10" t="s">
        <v>82</v>
      </c>
      <c r="C160" s="40" t="s">
        <v>14</v>
      </c>
      <c r="D160" s="40" t="s">
        <v>8</v>
      </c>
      <c r="E160" s="19">
        <v>16</v>
      </c>
      <c r="F160" s="16">
        <v>42</v>
      </c>
      <c r="G160" s="17">
        <v>44.5</v>
      </c>
      <c r="H160" s="18">
        <v>0.9438202247191011</v>
      </c>
      <c r="I160" s="30">
        <v>265600</v>
      </c>
    </row>
    <row r="161" spans="1:9" ht="15.75">
      <c r="A161" s="14" t="s">
        <v>51</v>
      </c>
      <c r="B161" s="10" t="s">
        <v>31</v>
      </c>
      <c r="C161" s="39" t="s">
        <v>8</v>
      </c>
      <c r="D161" s="41"/>
      <c r="E161" s="19">
        <v>11</v>
      </c>
      <c r="F161" s="16">
        <v>38.7273</v>
      </c>
      <c r="G161" s="17">
        <v>62.545454545454547</v>
      </c>
      <c r="H161" s="18">
        <v>0.61918648255813946</v>
      </c>
      <c r="I161" s="29">
        <v>244900</v>
      </c>
    </row>
    <row r="162" spans="1:9" ht="15.75">
      <c r="A162" s="14" t="s">
        <v>533</v>
      </c>
      <c r="B162" s="10" t="s">
        <v>82</v>
      </c>
      <c r="C162" s="40" t="s">
        <v>8</v>
      </c>
      <c r="D162" s="40"/>
      <c r="E162" s="19"/>
      <c r="F162" s="16"/>
      <c r="G162" s="17"/>
      <c r="H162" s="18"/>
      <c r="I162" s="30">
        <v>113800</v>
      </c>
    </row>
    <row r="163" spans="1:9" ht="15.75">
      <c r="A163" s="14" t="s">
        <v>534</v>
      </c>
      <c r="B163" s="10" t="s">
        <v>28</v>
      </c>
      <c r="C163" s="39" t="s">
        <v>8</v>
      </c>
      <c r="D163" s="39" t="s">
        <v>14</v>
      </c>
      <c r="E163" s="19"/>
      <c r="F163" s="16"/>
      <c r="G163" s="17"/>
      <c r="H163" s="18"/>
      <c r="I163" s="29">
        <v>113800</v>
      </c>
    </row>
    <row r="164" spans="1:9" ht="15.75">
      <c r="A164" s="14" t="s">
        <v>177</v>
      </c>
      <c r="B164" s="10" t="s">
        <v>104</v>
      </c>
      <c r="C164" s="40" t="s">
        <v>6</v>
      </c>
      <c r="D164" s="40" t="s">
        <v>8</v>
      </c>
      <c r="E164" s="19">
        <v>21</v>
      </c>
      <c r="F164" s="16">
        <v>39.238100000000003</v>
      </c>
      <c r="G164" s="17">
        <v>68.428571428571431</v>
      </c>
      <c r="H164" s="18">
        <v>0.57341691022964514</v>
      </c>
      <c r="I164" s="30">
        <v>248100</v>
      </c>
    </row>
  </sheetData>
  <autoFilter ref="A1:I164">
    <sortState ref="A2:I164">
      <sortCondition ref="A1:A16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4"/>
  <sheetViews>
    <sheetView zoomScale="85" zoomScaleNormal="85" workbookViewId="0">
      <selection activeCell="A2" sqref="A2:XFD2"/>
    </sheetView>
  </sheetViews>
  <sheetFormatPr defaultRowHeight="15"/>
  <cols>
    <col min="1" max="1" width="24.42578125" style="5" bestFit="1" customWidth="1"/>
    <col min="2" max="8" width="9.140625" style="5"/>
    <col min="9" max="9" width="11.28515625" style="5" bestFit="1" customWidth="1"/>
    <col min="10" max="16384" width="9.140625" style="5"/>
  </cols>
  <sheetData>
    <row r="1" spans="1:17" ht="15.75">
      <c r="A1" s="11" t="s">
        <v>416</v>
      </c>
      <c r="B1" s="11" t="s">
        <v>411</v>
      </c>
      <c r="C1" s="11" t="s">
        <v>417</v>
      </c>
      <c r="D1" s="11" t="s">
        <v>418</v>
      </c>
      <c r="E1" s="11" t="s">
        <v>419</v>
      </c>
      <c r="F1" s="12" t="s">
        <v>414</v>
      </c>
      <c r="G1" s="12" t="s">
        <v>1</v>
      </c>
      <c r="H1" s="13" t="s">
        <v>420</v>
      </c>
      <c r="I1" s="28" t="s">
        <v>444</v>
      </c>
      <c r="K1" s="38"/>
      <c r="L1" s="38"/>
      <c r="M1" s="38"/>
    </row>
    <row r="2" spans="1:17" ht="15.75">
      <c r="A2" s="43" t="s">
        <v>538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75">
      <c r="A3" s="14" t="s">
        <v>431</v>
      </c>
      <c r="B3" s="10" t="s">
        <v>24</v>
      </c>
      <c r="C3" s="40" t="s">
        <v>37</v>
      </c>
      <c r="D3" s="40"/>
      <c r="E3" s="19">
        <v>23</v>
      </c>
      <c r="F3" s="16">
        <v>41.434800000000003</v>
      </c>
      <c r="G3" s="17">
        <v>80.173913043478265</v>
      </c>
      <c r="H3" s="18">
        <v>0.51681149674620386</v>
      </c>
      <c r="I3" s="30">
        <v>262000</v>
      </c>
    </row>
    <row r="4" spans="1:17" ht="15.75">
      <c r="A4" s="14" t="s">
        <v>249</v>
      </c>
      <c r="B4" s="10" t="s">
        <v>412</v>
      </c>
      <c r="C4" s="39" t="s">
        <v>37</v>
      </c>
      <c r="D4" s="39"/>
      <c r="E4" s="19">
        <v>23</v>
      </c>
      <c r="F4" s="16">
        <v>61</v>
      </c>
      <c r="G4" s="17">
        <v>78.130434782608702</v>
      </c>
      <c r="H4" s="18">
        <v>0.78074568725653859</v>
      </c>
      <c r="I4" s="29">
        <v>385700</v>
      </c>
    </row>
    <row r="5" spans="1:17" ht="15.75">
      <c r="A5" s="14" t="s">
        <v>456</v>
      </c>
      <c r="B5" s="10" t="s">
        <v>104</v>
      </c>
      <c r="C5" s="40" t="s">
        <v>37</v>
      </c>
      <c r="D5" s="40"/>
      <c r="E5" s="19"/>
      <c r="F5" s="16"/>
      <c r="G5" s="17"/>
      <c r="H5" s="18"/>
      <c r="I5" s="30">
        <v>113800</v>
      </c>
    </row>
    <row r="6" spans="1:17" ht="15.75">
      <c r="A6" s="14" t="s">
        <v>457</v>
      </c>
      <c r="B6" s="10" t="s">
        <v>55</v>
      </c>
      <c r="C6" s="40" t="s">
        <v>537</v>
      </c>
      <c r="D6" s="40" t="s">
        <v>37</v>
      </c>
      <c r="E6" s="19"/>
      <c r="F6" s="16"/>
      <c r="G6" s="17"/>
      <c r="H6" s="18"/>
      <c r="I6" s="30">
        <v>113800</v>
      </c>
    </row>
    <row r="7" spans="1:17" ht="15.75">
      <c r="A7" s="14" t="s">
        <v>458</v>
      </c>
      <c r="B7" s="10" t="s">
        <v>28</v>
      </c>
      <c r="C7" s="39" t="s">
        <v>37</v>
      </c>
      <c r="D7" s="39"/>
      <c r="E7" s="19"/>
      <c r="F7" s="16"/>
      <c r="G7" s="17"/>
      <c r="H7" s="18"/>
      <c r="I7" s="29">
        <v>113800</v>
      </c>
    </row>
    <row r="8" spans="1:17" ht="15.75">
      <c r="A8" s="14" t="s">
        <v>202</v>
      </c>
      <c r="B8" s="10" t="s">
        <v>82</v>
      </c>
      <c r="C8" s="40" t="s">
        <v>37</v>
      </c>
      <c r="D8" s="40" t="s">
        <v>537</v>
      </c>
      <c r="E8" s="19">
        <v>7</v>
      </c>
      <c r="F8" s="16">
        <v>41.285699999999999</v>
      </c>
      <c r="G8" s="17">
        <v>80.571428571428569</v>
      </c>
      <c r="H8" s="18">
        <v>0.51241117021276594</v>
      </c>
      <c r="I8" s="30">
        <v>235000</v>
      </c>
    </row>
    <row r="9" spans="1:17" ht="15.75">
      <c r="A9" s="14" t="s">
        <v>459</v>
      </c>
      <c r="B9" s="10" t="s">
        <v>22</v>
      </c>
      <c r="C9" s="39" t="s">
        <v>37</v>
      </c>
      <c r="D9" s="39" t="s">
        <v>537</v>
      </c>
      <c r="E9" s="19"/>
      <c r="F9" s="16"/>
      <c r="G9" s="17"/>
      <c r="H9" s="18"/>
      <c r="I9" s="29">
        <v>113800</v>
      </c>
    </row>
    <row r="10" spans="1:17" ht="15.75">
      <c r="A10" s="14" t="s">
        <v>295</v>
      </c>
      <c r="B10" s="10" t="s">
        <v>23</v>
      </c>
      <c r="C10" s="41" t="s">
        <v>37</v>
      </c>
      <c r="D10" s="41"/>
      <c r="E10" s="19">
        <v>21</v>
      </c>
      <c r="F10" s="16">
        <v>48.904800000000002</v>
      </c>
      <c r="G10" s="17">
        <v>77.61904761904762</v>
      </c>
      <c r="H10" s="18">
        <v>0.63006184049079761</v>
      </c>
      <c r="I10" s="31">
        <v>309200</v>
      </c>
    </row>
    <row r="11" spans="1:17" ht="15.75">
      <c r="A11" s="14" t="s">
        <v>460</v>
      </c>
      <c r="B11" s="10" t="s">
        <v>106</v>
      </c>
      <c r="C11" s="39" t="s">
        <v>37</v>
      </c>
      <c r="D11" s="39"/>
      <c r="E11" s="19"/>
      <c r="F11" s="16"/>
      <c r="G11" s="17"/>
      <c r="H11" s="18"/>
      <c r="I11" s="29">
        <v>113800</v>
      </c>
    </row>
    <row r="12" spans="1:17" ht="15.75">
      <c r="A12" s="14" t="s">
        <v>111</v>
      </c>
      <c r="B12" s="10" t="s">
        <v>104</v>
      </c>
      <c r="C12" s="40" t="s">
        <v>37</v>
      </c>
      <c r="D12" s="40" t="s">
        <v>398</v>
      </c>
      <c r="E12" s="19">
        <v>0</v>
      </c>
      <c r="F12" s="16">
        <v>0</v>
      </c>
      <c r="G12" s="17">
        <v>0</v>
      </c>
      <c r="H12" s="18">
        <v>0</v>
      </c>
      <c r="I12" s="30">
        <v>113800</v>
      </c>
    </row>
    <row r="13" spans="1:17" ht="15.75">
      <c r="A13" s="14" t="s">
        <v>335</v>
      </c>
      <c r="B13" s="10" t="s">
        <v>24</v>
      </c>
      <c r="C13" s="41" t="s">
        <v>37</v>
      </c>
      <c r="D13" s="41"/>
      <c r="E13" s="19">
        <v>1</v>
      </c>
      <c r="F13" s="16">
        <v>38</v>
      </c>
      <c r="G13" s="17">
        <v>80</v>
      </c>
      <c r="H13" s="18">
        <v>0.47499999999999998</v>
      </c>
      <c r="I13" s="30">
        <v>168200</v>
      </c>
    </row>
    <row r="14" spans="1:17" ht="15.75">
      <c r="A14" s="14" t="s">
        <v>461</v>
      </c>
      <c r="B14" s="10" t="s">
        <v>23</v>
      </c>
      <c r="C14" s="40" t="s">
        <v>37</v>
      </c>
      <c r="D14" s="40"/>
      <c r="E14" s="19"/>
      <c r="F14" s="16"/>
      <c r="G14" s="17"/>
      <c r="H14" s="18"/>
      <c r="I14" s="31">
        <v>113800</v>
      </c>
    </row>
    <row r="15" spans="1:17" ht="15.75">
      <c r="A15" s="14" t="s">
        <v>352</v>
      </c>
      <c r="B15" s="10" t="s">
        <v>106</v>
      </c>
      <c r="C15" s="39" t="s">
        <v>537</v>
      </c>
      <c r="D15" s="39" t="s">
        <v>37</v>
      </c>
      <c r="E15" s="19">
        <v>16</v>
      </c>
      <c r="F15" s="16">
        <v>48.4375</v>
      </c>
      <c r="G15" s="17">
        <v>74.25</v>
      </c>
      <c r="H15" s="18">
        <v>0.65235690235690236</v>
      </c>
      <c r="I15" s="29">
        <v>306300</v>
      </c>
    </row>
    <row r="16" spans="1:17" ht="15.75">
      <c r="A16" s="14" t="s">
        <v>250</v>
      </c>
      <c r="B16" s="10" t="s">
        <v>82</v>
      </c>
      <c r="C16" s="40" t="s">
        <v>537</v>
      </c>
      <c r="D16" s="40" t="s">
        <v>37</v>
      </c>
      <c r="E16" s="19">
        <v>19</v>
      </c>
      <c r="F16" s="16">
        <v>49.368400000000001</v>
      </c>
      <c r="G16" s="17">
        <v>78.15789473684211</v>
      </c>
      <c r="H16" s="18">
        <v>0.63164956228956226</v>
      </c>
      <c r="I16" s="30">
        <v>312200</v>
      </c>
    </row>
    <row r="17" spans="1:9" ht="15.75">
      <c r="A17" s="14" t="s">
        <v>231</v>
      </c>
      <c r="B17" s="10" t="s">
        <v>107</v>
      </c>
      <c r="C17" s="40" t="s">
        <v>37</v>
      </c>
      <c r="D17" s="40" t="s">
        <v>537</v>
      </c>
      <c r="E17" s="19">
        <v>14</v>
      </c>
      <c r="F17" s="16">
        <v>18.571400000000001</v>
      </c>
      <c r="G17" s="17">
        <v>35.5</v>
      </c>
      <c r="H17" s="18">
        <v>0.52313802816901411</v>
      </c>
      <c r="I17" s="30">
        <v>133300</v>
      </c>
    </row>
    <row r="18" spans="1:9" ht="15.75">
      <c r="A18" s="14" t="s">
        <v>36</v>
      </c>
      <c r="B18" s="10" t="s">
        <v>28</v>
      </c>
      <c r="C18" s="39" t="s">
        <v>37</v>
      </c>
      <c r="D18" s="39"/>
      <c r="E18" s="19">
        <v>19</v>
      </c>
      <c r="F18" s="16">
        <v>46.368400000000001</v>
      </c>
      <c r="G18" s="17">
        <v>75.84210526315789</v>
      </c>
      <c r="H18" s="18">
        <v>0.61138070784177656</v>
      </c>
      <c r="I18" s="29">
        <v>293200</v>
      </c>
    </row>
    <row r="19" spans="1:9" ht="15.75">
      <c r="A19" s="14" t="s">
        <v>10</v>
      </c>
      <c r="B19" s="10" t="s">
        <v>4</v>
      </c>
      <c r="C19" s="39" t="s">
        <v>37</v>
      </c>
      <c r="D19" s="39"/>
      <c r="E19" s="19">
        <v>23</v>
      </c>
      <c r="F19" s="16">
        <v>63.956499999999998</v>
      </c>
      <c r="G19" s="17">
        <v>80.217391304347828</v>
      </c>
      <c r="H19" s="18">
        <v>0.79728970189701898</v>
      </c>
      <c r="I19" s="29">
        <v>404400</v>
      </c>
    </row>
    <row r="20" spans="1:9" ht="15.75">
      <c r="A20" s="14" t="s">
        <v>426</v>
      </c>
      <c r="B20" s="10" t="s">
        <v>58</v>
      </c>
      <c r="C20" s="40" t="s">
        <v>537</v>
      </c>
      <c r="D20" s="40" t="s">
        <v>37</v>
      </c>
      <c r="E20" s="19">
        <v>3</v>
      </c>
      <c r="F20" s="16">
        <v>25</v>
      </c>
      <c r="G20" s="17">
        <v>64</v>
      </c>
      <c r="H20" s="18">
        <v>0.390625</v>
      </c>
      <c r="I20" s="30">
        <v>158100</v>
      </c>
    </row>
    <row r="21" spans="1:9" ht="15.75">
      <c r="A21" s="14" t="s">
        <v>163</v>
      </c>
      <c r="B21" s="10" t="s">
        <v>412</v>
      </c>
      <c r="C21" s="39" t="s">
        <v>37</v>
      </c>
      <c r="D21" s="39" t="s">
        <v>537</v>
      </c>
      <c r="E21" s="19">
        <v>7</v>
      </c>
      <c r="F21" s="16">
        <v>23.571400000000001</v>
      </c>
      <c r="G21" s="17">
        <v>80</v>
      </c>
      <c r="H21" s="18">
        <v>0.29464250000000003</v>
      </c>
      <c r="I21" s="29">
        <v>149000</v>
      </c>
    </row>
    <row r="22" spans="1:9" ht="15.75">
      <c r="A22" s="14" t="s">
        <v>365</v>
      </c>
      <c r="B22" s="10" t="s">
        <v>105</v>
      </c>
      <c r="C22" s="40" t="s">
        <v>37</v>
      </c>
      <c r="D22" s="40"/>
      <c r="E22" s="19">
        <v>18</v>
      </c>
      <c r="F22" s="16">
        <v>70.5</v>
      </c>
      <c r="G22" s="17">
        <v>77.277777777777771</v>
      </c>
      <c r="H22" s="18">
        <v>0.91229331416247317</v>
      </c>
      <c r="I22" s="30">
        <v>445800</v>
      </c>
    </row>
    <row r="23" spans="1:9" ht="15.75">
      <c r="A23" s="14" t="s">
        <v>189</v>
      </c>
      <c r="B23" s="10" t="s">
        <v>413</v>
      </c>
      <c r="C23" s="40" t="s">
        <v>37</v>
      </c>
      <c r="D23" s="40" t="s">
        <v>537</v>
      </c>
      <c r="E23" s="19">
        <v>23</v>
      </c>
      <c r="F23" s="16">
        <v>39.173900000000003</v>
      </c>
      <c r="G23" s="17">
        <v>80</v>
      </c>
      <c r="H23" s="18">
        <v>0.48967375000000002</v>
      </c>
      <c r="I23" s="30">
        <v>247700</v>
      </c>
    </row>
    <row r="24" spans="1:9" ht="15.75">
      <c r="A24" s="14" t="s">
        <v>485</v>
      </c>
      <c r="B24" s="10" t="s">
        <v>106</v>
      </c>
      <c r="C24" s="40" t="s">
        <v>398</v>
      </c>
      <c r="D24" s="40" t="s">
        <v>37</v>
      </c>
      <c r="E24" s="19"/>
      <c r="F24" s="16"/>
      <c r="G24" s="17"/>
      <c r="H24" s="18"/>
      <c r="I24" s="29">
        <v>113800</v>
      </c>
    </row>
    <row r="25" spans="1:9" ht="15.75">
      <c r="A25" s="14" t="s">
        <v>488</v>
      </c>
      <c r="B25" s="10" t="s">
        <v>28</v>
      </c>
      <c r="C25" s="39" t="s">
        <v>537</v>
      </c>
      <c r="D25" s="39" t="s">
        <v>37</v>
      </c>
      <c r="E25" s="19"/>
      <c r="F25" s="16"/>
      <c r="G25" s="17"/>
      <c r="H25" s="18"/>
      <c r="I25" s="29">
        <v>113800</v>
      </c>
    </row>
    <row r="26" spans="1:9" ht="15.75">
      <c r="A26" s="14" t="s">
        <v>491</v>
      </c>
      <c r="B26" s="10" t="s">
        <v>106</v>
      </c>
      <c r="C26" s="39" t="s">
        <v>37</v>
      </c>
      <c r="D26" s="39" t="s">
        <v>398</v>
      </c>
      <c r="E26" s="19"/>
      <c r="F26" s="16"/>
      <c r="G26" s="17"/>
      <c r="H26" s="18"/>
      <c r="I26" s="29">
        <v>113800</v>
      </c>
    </row>
    <row r="27" spans="1:9" ht="31.5">
      <c r="A27" s="14" t="s">
        <v>492</v>
      </c>
      <c r="B27" s="10" t="s">
        <v>53</v>
      </c>
      <c r="C27" s="39" t="s">
        <v>37</v>
      </c>
      <c r="D27" s="39"/>
      <c r="E27" s="19"/>
      <c r="F27" s="16"/>
      <c r="G27" s="17"/>
      <c r="H27" s="18"/>
      <c r="I27" s="29">
        <v>113800</v>
      </c>
    </row>
    <row r="28" spans="1:9" ht="15.75">
      <c r="A28" s="14" t="s">
        <v>438</v>
      </c>
      <c r="B28" s="10" t="s">
        <v>105</v>
      </c>
      <c r="C28" s="40" t="s">
        <v>37</v>
      </c>
      <c r="D28" s="40" t="s">
        <v>537</v>
      </c>
      <c r="E28" s="19">
        <v>3</v>
      </c>
      <c r="F28" s="16">
        <v>16.666699999999999</v>
      </c>
      <c r="G28" s="17">
        <v>78.666666666666671</v>
      </c>
      <c r="H28" s="18">
        <v>0.21186483050847454</v>
      </c>
      <c r="I28" s="30">
        <v>133300</v>
      </c>
    </row>
    <row r="29" spans="1:9" ht="15.75">
      <c r="A29" s="14" t="s">
        <v>254</v>
      </c>
      <c r="B29" s="10" t="s">
        <v>24</v>
      </c>
      <c r="C29" s="40" t="s">
        <v>37</v>
      </c>
      <c r="D29" s="40" t="s">
        <v>537</v>
      </c>
      <c r="E29" s="19">
        <v>0</v>
      </c>
      <c r="F29" s="16">
        <v>0</v>
      </c>
      <c r="G29" s="17">
        <v>0</v>
      </c>
      <c r="H29" s="18">
        <v>0</v>
      </c>
      <c r="I29" s="30">
        <v>185900</v>
      </c>
    </row>
    <row r="30" spans="1:9" ht="15.75">
      <c r="A30" s="14" t="s">
        <v>236</v>
      </c>
      <c r="B30" s="10" t="s">
        <v>55</v>
      </c>
      <c r="C30" s="40" t="s">
        <v>37</v>
      </c>
      <c r="D30" s="40" t="s">
        <v>537</v>
      </c>
      <c r="E30" s="19">
        <v>24</v>
      </c>
      <c r="F30" s="16">
        <v>66.25</v>
      </c>
      <c r="G30" s="17">
        <v>80.208333333333329</v>
      </c>
      <c r="H30" s="18">
        <v>0.82597402597402603</v>
      </c>
      <c r="I30" s="30">
        <v>418900</v>
      </c>
    </row>
    <row r="31" spans="1:9" ht="15.75">
      <c r="A31" s="14" t="s">
        <v>94</v>
      </c>
      <c r="B31" s="10" t="s">
        <v>58</v>
      </c>
      <c r="C31" s="40" t="s">
        <v>37</v>
      </c>
      <c r="D31" s="40" t="s">
        <v>537</v>
      </c>
      <c r="E31" s="19">
        <v>22</v>
      </c>
      <c r="F31" s="16">
        <v>45.863599999999998</v>
      </c>
      <c r="G31" s="17">
        <v>77</v>
      </c>
      <c r="H31" s="18">
        <v>0.59563116883116884</v>
      </c>
      <c r="I31" s="30">
        <v>290000</v>
      </c>
    </row>
    <row r="32" spans="1:9" ht="15.75">
      <c r="A32" s="14" t="s">
        <v>494</v>
      </c>
      <c r="B32" s="10" t="s">
        <v>104</v>
      </c>
      <c r="C32" s="40" t="s">
        <v>537</v>
      </c>
      <c r="D32" s="40" t="s">
        <v>37</v>
      </c>
      <c r="E32" s="19"/>
      <c r="F32" s="16"/>
      <c r="G32" s="17"/>
      <c r="H32" s="18"/>
      <c r="I32" s="30">
        <v>113800</v>
      </c>
    </row>
    <row r="33" spans="1:9" ht="15.75">
      <c r="A33" s="14" t="s">
        <v>42</v>
      </c>
      <c r="B33" s="10" t="s">
        <v>31</v>
      </c>
      <c r="C33" s="39" t="s">
        <v>37</v>
      </c>
      <c r="D33" s="39"/>
      <c r="E33" s="19">
        <v>21</v>
      </c>
      <c r="F33" s="16">
        <v>43.238100000000003</v>
      </c>
      <c r="G33" s="17">
        <v>79.238095238095241</v>
      </c>
      <c r="H33" s="18">
        <v>0.54567313701923081</v>
      </c>
      <c r="I33" s="29">
        <v>273400</v>
      </c>
    </row>
    <row r="34" spans="1:9" ht="15.75">
      <c r="A34" s="14" t="s">
        <v>499</v>
      </c>
      <c r="B34" s="10" t="s">
        <v>58</v>
      </c>
      <c r="C34" s="40" t="s">
        <v>37</v>
      </c>
      <c r="D34" s="40" t="s">
        <v>398</v>
      </c>
      <c r="E34" s="19"/>
      <c r="F34" s="16"/>
      <c r="G34" s="17"/>
      <c r="H34" s="18"/>
      <c r="I34" s="30">
        <v>133300</v>
      </c>
    </row>
    <row r="35" spans="1:9" ht="15.75">
      <c r="A35" s="14" t="s">
        <v>323</v>
      </c>
      <c r="B35" s="10" t="s">
        <v>412</v>
      </c>
      <c r="C35" s="39" t="s">
        <v>3</v>
      </c>
      <c r="D35" s="39" t="s">
        <v>37</v>
      </c>
      <c r="E35" s="19">
        <v>0</v>
      </c>
      <c r="F35" s="16">
        <v>0</v>
      </c>
      <c r="G35" s="17">
        <v>0</v>
      </c>
      <c r="H35" s="18">
        <v>0</v>
      </c>
      <c r="I35" s="29">
        <v>122600</v>
      </c>
    </row>
    <row r="36" spans="1:9" ht="15.75">
      <c r="A36" s="14" t="s">
        <v>347</v>
      </c>
      <c r="B36" s="10" t="s">
        <v>106</v>
      </c>
      <c r="C36" s="39" t="s">
        <v>398</v>
      </c>
      <c r="D36" s="39" t="s">
        <v>37</v>
      </c>
      <c r="E36" s="19">
        <v>17</v>
      </c>
      <c r="F36" s="16">
        <v>46.588200000000001</v>
      </c>
      <c r="G36" s="17">
        <v>66.17647058823529</v>
      </c>
      <c r="H36" s="18">
        <v>0.70399946666666668</v>
      </c>
      <c r="I36" s="29">
        <v>294600</v>
      </c>
    </row>
    <row r="37" spans="1:9" ht="15.75">
      <c r="A37" s="14" t="s">
        <v>146</v>
      </c>
      <c r="B37" s="10" t="s">
        <v>28</v>
      </c>
      <c r="C37" s="39" t="s">
        <v>37</v>
      </c>
      <c r="D37" s="39" t="s">
        <v>537</v>
      </c>
      <c r="E37" s="19">
        <v>10</v>
      </c>
      <c r="F37" s="16">
        <v>52</v>
      </c>
      <c r="G37" s="17">
        <v>73.3</v>
      </c>
      <c r="H37" s="18">
        <v>0.70941336971350621</v>
      </c>
      <c r="I37" s="29">
        <v>328800</v>
      </c>
    </row>
    <row r="38" spans="1:9" ht="15.75">
      <c r="A38" s="14" t="s">
        <v>505</v>
      </c>
      <c r="B38" s="10" t="s">
        <v>105</v>
      </c>
      <c r="C38" s="40" t="s">
        <v>37</v>
      </c>
      <c r="D38" s="40" t="s">
        <v>537</v>
      </c>
      <c r="E38" s="19"/>
      <c r="F38" s="16"/>
      <c r="G38" s="17"/>
      <c r="H38" s="18"/>
      <c r="I38" s="30">
        <v>113800</v>
      </c>
    </row>
    <row r="39" spans="1:9" ht="15.75">
      <c r="A39" s="14" t="s">
        <v>506</v>
      </c>
      <c r="B39" s="10" t="s">
        <v>107</v>
      </c>
      <c r="C39" s="40" t="s">
        <v>37</v>
      </c>
      <c r="D39" s="40" t="s">
        <v>398</v>
      </c>
      <c r="E39" s="19"/>
      <c r="F39" s="16"/>
      <c r="G39" s="17"/>
      <c r="H39" s="18"/>
      <c r="I39" s="30">
        <v>113800</v>
      </c>
    </row>
    <row r="40" spans="1:9" ht="15.75">
      <c r="A40" s="14" t="s">
        <v>313</v>
      </c>
      <c r="B40" s="10" t="s">
        <v>23</v>
      </c>
      <c r="C40" s="41" t="s">
        <v>537</v>
      </c>
      <c r="D40" s="41" t="s">
        <v>37</v>
      </c>
      <c r="E40" s="19">
        <v>0</v>
      </c>
      <c r="F40" s="16">
        <v>0</v>
      </c>
      <c r="G40" s="17">
        <v>0</v>
      </c>
      <c r="H40" s="18">
        <v>0</v>
      </c>
      <c r="I40" s="31">
        <v>113800</v>
      </c>
    </row>
    <row r="41" spans="1:9" ht="15.75">
      <c r="A41" s="14" t="s">
        <v>240</v>
      </c>
      <c r="B41" s="10" t="s">
        <v>107</v>
      </c>
      <c r="C41" s="40" t="s">
        <v>37</v>
      </c>
      <c r="D41" s="40"/>
      <c r="E41" s="19">
        <v>20</v>
      </c>
      <c r="F41" s="16">
        <v>52.55</v>
      </c>
      <c r="G41" s="17">
        <v>76.8</v>
      </c>
      <c r="H41" s="18">
        <v>0.68424479166666663</v>
      </c>
      <c r="I41" s="30">
        <v>332300</v>
      </c>
    </row>
    <row r="42" spans="1:9" ht="15.75">
      <c r="A42" s="14" t="s">
        <v>147</v>
      </c>
      <c r="B42" s="10" t="s">
        <v>28</v>
      </c>
      <c r="C42" s="39" t="s">
        <v>398</v>
      </c>
      <c r="D42" s="39" t="s">
        <v>37</v>
      </c>
      <c r="E42" s="19">
        <v>20</v>
      </c>
      <c r="F42" s="16">
        <v>34.6</v>
      </c>
      <c r="G42" s="17">
        <v>43.05</v>
      </c>
      <c r="H42" s="18">
        <v>0.80371660859465743</v>
      </c>
      <c r="I42" s="29">
        <v>218800</v>
      </c>
    </row>
    <row r="43" spans="1:9" ht="15.75">
      <c r="A43" s="14" t="s">
        <v>193</v>
      </c>
      <c r="B43" s="10" t="s">
        <v>413</v>
      </c>
      <c r="C43" s="40" t="s">
        <v>37</v>
      </c>
      <c r="D43" s="41"/>
      <c r="E43" s="19">
        <v>17</v>
      </c>
      <c r="F43" s="16">
        <v>54.7059</v>
      </c>
      <c r="G43" s="17">
        <v>76.117647058823536</v>
      </c>
      <c r="H43" s="18">
        <v>0.7187019319938176</v>
      </c>
      <c r="I43" s="30">
        <v>345900</v>
      </c>
    </row>
    <row r="44" spans="1:9" ht="15.75">
      <c r="A44" s="14" t="s">
        <v>148</v>
      </c>
      <c r="B44" s="10" t="s">
        <v>106</v>
      </c>
      <c r="C44" s="39" t="s">
        <v>537</v>
      </c>
      <c r="D44" s="39" t="s">
        <v>37</v>
      </c>
      <c r="E44" s="19">
        <v>21</v>
      </c>
      <c r="F44" s="16">
        <v>41.1905</v>
      </c>
      <c r="G44" s="17">
        <v>75.714285714285708</v>
      </c>
      <c r="H44" s="18">
        <v>0.54402547169811322</v>
      </c>
      <c r="I44" s="29">
        <v>260500</v>
      </c>
    </row>
    <row r="45" spans="1:9" ht="15.75">
      <c r="A45" s="14" t="s">
        <v>287</v>
      </c>
      <c r="B45" s="10" t="s">
        <v>105</v>
      </c>
      <c r="C45" s="40" t="s">
        <v>37</v>
      </c>
      <c r="D45" s="40" t="s">
        <v>537</v>
      </c>
      <c r="E45" s="19">
        <v>24</v>
      </c>
      <c r="F45" s="16">
        <v>30.791699999999999</v>
      </c>
      <c r="G45" s="17">
        <v>80.208333333333329</v>
      </c>
      <c r="H45" s="18">
        <v>0.3838965194805195</v>
      </c>
      <c r="I45" s="30">
        <v>194700</v>
      </c>
    </row>
    <row r="46" spans="1:9" ht="15.75">
      <c r="A46" s="14" t="s">
        <v>517</v>
      </c>
      <c r="B46" s="10" t="s">
        <v>4</v>
      </c>
      <c r="C46" s="39" t="s">
        <v>37</v>
      </c>
      <c r="D46" s="39"/>
      <c r="E46" s="19"/>
      <c r="F46" s="16"/>
      <c r="G46" s="17"/>
      <c r="H46" s="18"/>
      <c r="I46" s="29">
        <v>113800</v>
      </c>
    </row>
    <row r="47" spans="1:9" ht="15.75">
      <c r="A47" s="14" t="s">
        <v>350</v>
      </c>
      <c r="B47" s="10" t="s">
        <v>22</v>
      </c>
      <c r="C47" s="39" t="s">
        <v>537</v>
      </c>
      <c r="D47" s="39" t="s">
        <v>37</v>
      </c>
      <c r="E47" s="19">
        <v>18</v>
      </c>
      <c r="F47" s="16">
        <v>59.6111</v>
      </c>
      <c r="G47" s="17">
        <v>77.777777777777771</v>
      </c>
      <c r="H47" s="18">
        <v>0.76642842857142868</v>
      </c>
      <c r="I47" s="29">
        <v>376900</v>
      </c>
    </row>
    <row r="48" spans="1:9" ht="15.75">
      <c r="A48" s="14" t="s">
        <v>172</v>
      </c>
      <c r="B48" s="10" t="s">
        <v>104</v>
      </c>
      <c r="C48" s="40" t="s">
        <v>537</v>
      </c>
      <c r="D48" s="40" t="s">
        <v>37</v>
      </c>
      <c r="E48" s="19">
        <v>16</v>
      </c>
      <c r="F48" s="16">
        <v>34</v>
      </c>
      <c r="G48" s="17">
        <v>76.75</v>
      </c>
      <c r="H48" s="18">
        <v>0.44299674267100975</v>
      </c>
      <c r="I48" s="30">
        <v>215000</v>
      </c>
    </row>
    <row r="49" spans="1:9" ht="15.75">
      <c r="A49" s="14" t="s">
        <v>19</v>
      </c>
      <c r="B49" s="10" t="s">
        <v>106</v>
      </c>
      <c r="C49" s="39" t="s">
        <v>37</v>
      </c>
      <c r="D49" s="39" t="s">
        <v>537</v>
      </c>
      <c r="E49" s="19">
        <v>1</v>
      </c>
      <c r="F49" s="16">
        <v>12</v>
      </c>
      <c r="G49" s="17">
        <v>29</v>
      </c>
      <c r="H49" s="18">
        <v>0.41379310344827586</v>
      </c>
      <c r="I49" s="29">
        <v>133300</v>
      </c>
    </row>
    <row r="50" spans="1:9" ht="31.5">
      <c r="A50" s="14" t="s">
        <v>78</v>
      </c>
      <c r="B50" s="10" t="s">
        <v>53</v>
      </c>
      <c r="C50" s="39" t="s">
        <v>398</v>
      </c>
      <c r="D50" s="39" t="s">
        <v>37</v>
      </c>
      <c r="E50" s="19">
        <v>8</v>
      </c>
      <c r="F50" s="16">
        <v>32.75</v>
      </c>
      <c r="G50" s="17">
        <v>56.625</v>
      </c>
      <c r="H50" s="18">
        <v>0.57836644591611475</v>
      </c>
      <c r="I50" s="29">
        <v>207100</v>
      </c>
    </row>
    <row r="51" spans="1:9" ht="31.5">
      <c r="A51" s="14" t="s">
        <v>79</v>
      </c>
      <c r="B51" s="10" t="s">
        <v>53</v>
      </c>
      <c r="C51" s="39" t="s">
        <v>37</v>
      </c>
      <c r="D51" s="39" t="s">
        <v>537</v>
      </c>
      <c r="E51" s="19">
        <v>21</v>
      </c>
      <c r="F51" s="16">
        <v>77</v>
      </c>
      <c r="G51" s="17">
        <v>79.80952380952381</v>
      </c>
      <c r="H51" s="18">
        <v>0.96479713603818618</v>
      </c>
      <c r="I51" s="29">
        <v>486900</v>
      </c>
    </row>
    <row r="52" spans="1:9" ht="15.75">
      <c r="A52" s="14" t="s">
        <v>375</v>
      </c>
      <c r="B52" s="10" t="s">
        <v>55</v>
      </c>
      <c r="C52" s="40" t="s">
        <v>37</v>
      </c>
      <c r="D52" s="40" t="s">
        <v>537</v>
      </c>
      <c r="E52" s="19">
        <v>22</v>
      </c>
      <c r="F52" s="16">
        <v>51.545499999999997</v>
      </c>
      <c r="G52" s="17">
        <v>80.227272727272734</v>
      </c>
      <c r="H52" s="18">
        <v>0.64249348441926335</v>
      </c>
      <c r="I52" s="30">
        <v>325900</v>
      </c>
    </row>
    <row r="53" spans="1:9" ht="15.75">
      <c r="A53" s="14" t="s">
        <v>527</v>
      </c>
      <c r="B53" s="10" t="s">
        <v>413</v>
      </c>
      <c r="C53" s="40" t="s">
        <v>37</v>
      </c>
      <c r="D53" s="40"/>
      <c r="E53" s="19"/>
      <c r="F53" s="16"/>
      <c r="G53" s="17"/>
      <c r="H53" s="18"/>
      <c r="I53" s="30">
        <v>113800</v>
      </c>
    </row>
    <row r="54" spans="1:9" ht="15.75">
      <c r="A54" s="14" t="s">
        <v>198</v>
      </c>
      <c r="B54" s="10" t="s">
        <v>413</v>
      </c>
      <c r="C54" s="40" t="s">
        <v>537</v>
      </c>
      <c r="D54" s="40" t="s">
        <v>37</v>
      </c>
      <c r="E54" s="19">
        <v>0</v>
      </c>
      <c r="F54" s="16">
        <v>0</v>
      </c>
      <c r="G54" s="17">
        <v>0</v>
      </c>
      <c r="H54" s="18">
        <v>0</v>
      </c>
      <c r="I54" s="30">
        <v>122600</v>
      </c>
    </row>
    <row r="55" spans="1:9" ht="15.75">
      <c r="A55" s="14" t="s">
        <v>174</v>
      </c>
      <c r="B55" s="10" t="s">
        <v>104</v>
      </c>
      <c r="C55" s="40" t="s">
        <v>37</v>
      </c>
      <c r="D55" s="40"/>
      <c r="E55" s="19">
        <v>13</v>
      </c>
      <c r="F55" s="16">
        <v>36.230800000000002</v>
      </c>
      <c r="G55" s="17">
        <v>80</v>
      </c>
      <c r="H55" s="18">
        <v>0.45288500000000004</v>
      </c>
      <c r="I55" s="30">
        <v>229100</v>
      </c>
    </row>
    <row r="56" spans="1:9" ht="15.75">
      <c r="A56" s="14" t="s">
        <v>101</v>
      </c>
      <c r="B56" s="10" t="s">
        <v>58</v>
      </c>
      <c r="C56" s="40" t="s">
        <v>537</v>
      </c>
      <c r="D56" s="40" t="s">
        <v>37</v>
      </c>
      <c r="E56" s="19">
        <v>23</v>
      </c>
      <c r="F56" s="16">
        <v>57.826099999999997</v>
      </c>
      <c r="G56" s="17">
        <v>80</v>
      </c>
      <c r="H56" s="18">
        <v>0.72282625</v>
      </c>
      <c r="I56" s="30">
        <v>365600</v>
      </c>
    </row>
    <row r="57" spans="1:9" ht="15.75">
      <c r="A57" s="14" t="s">
        <v>222</v>
      </c>
      <c r="B57" s="10" t="s">
        <v>22</v>
      </c>
      <c r="C57" s="39" t="s">
        <v>37</v>
      </c>
      <c r="D57" s="39"/>
      <c r="E57" s="19">
        <v>16</v>
      </c>
      <c r="F57" s="16">
        <v>45.3125</v>
      </c>
      <c r="G57" s="17">
        <v>79.3125</v>
      </c>
      <c r="H57" s="18">
        <v>0.57131599684791179</v>
      </c>
      <c r="I57" s="29">
        <v>286500</v>
      </c>
    </row>
    <row r="58" spans="1:9" ht="15.75">
      <c r="A58" s="14"/>
      <c r="B58" s="10"/>
      <c r="C58" s="40"/>
      <c r="D58" s="40"/>
      <c r="E58" s="19"/>
      <c r="F58" s="16"/>
      <c r="G58" s="17"/>
      <c r="H58" s="18"/>
      <c r="I58" s="30"/>
    </row>
    <row r="59" spans="1:9" ht="15.75">
      <c r="A59" s="14"/>
      <c r="B59" s="10"/>
      <c r="C59" s="40"/>
      <c r="D59" s="40"/>
      <c r="E59" s="19"/>
      <c r="F59" s="16"/>
      <c r="G59" s="17"/>
      <c r="H59" s="18"/>
      <c r="I59" s="30"/>
    </row>
    <row r="60" spans="1:9" ht="15.75">
      <c r="A60" s="14"/>
      <c r="B60" s="10"/>
      <c r="C60" s="41"/>
      <c r="D60" s="41"/>
      <c r="E60" s="19"/>
      <c r="F60" s="16"/>
      <c r="G60" s="17"/>
      <c r="H60" s="18"/>
      <c r="I60" s="31"/>
    </row>
    <row r="61" spans="1:9" ht="15.75">
      <c r="A61" s="14"/>
      <c r="B61" s="10"/>
      <c r="C61" s="40"/>
      <c r="D61" s="40"/>
      <c r="E61" s="19"/>
      <c r="F61" s="16"/>
      <c r="G61" s="17"/>
      <c r="H61" s="18"/>
      <c r="I61" s="30"/>
    </row>
    <row r="62" spans="1:9" ht="15.75">
      <c r="A62" s="14"/>
      <c r="B62" s="10"/>
      <c r="C62" s="40"/>
      <c r="D62" s="40"/>
      <c r="E62" s="19"/>
      <c r="F62" s="16"/>
      <c r="G62" s="17"/>
      <c r="H62" s="18"/>
      <c r="I62" s="30"/>
    </row>
    <row r="63" spans="1:9" ht="15.75">
      <c r="A63" s="14"/>
      <c r="B63" s="10"/>
      <c r="C63" s="41"/>
      <c r="D63" s="41"/>
      <c r="E63" s="19"/>
      <c r="F63" s="16"/>
      <c r="G63" s="17"/>
      <c r="H63" s="18"/>
      <c r="I63" s="31"/>
    </row>
    <row r="64" spans="1:9" ht="15.75">
      <c r="A64" s="14"/>
      <c r="B64" s="10"/>
      <c r="C64" s="40"/>
      <c r="D64" s="40"/>
      <c r="E64" s="19"/>
      <c r="F64" s="16"/>
      <c r="G64" s="17"/>
      <c r="H64" s="18"/>
      <c r="I64" s="30"/>
    </row>
    <row r="65" spans="1:9" ht="15.75">
      <c r="A65" s="14"/>
      <c r="B65" s="10"/>
      <c r="C65" s="40"/>
      <c r="D65" s="40"/>
      <c r="E65" s="19"/>
      <c r="F65" s="16"/>
      <c r="G65" s="17"/>
      <c r="H65" s="18"/>
      <c r="I65" s="30"/>
    </row>
    <row r="66" spans="1:9" ht="15.75">
      <c r="A66" s="14"/>
      <c r="B66" s="10"/>
      <c r="C66" s="40"/>
      <c r="D66" s="40"/>
      <c r="E66" s="19"/>
      <c r="F66" s="16"/>
      <c r="G66" s="17"/>
      <c r="H66" s="18"/>
      <c r="I66" s="30"/>
    </row>
    <row r="67" spans="1:9" ht="15.75">
      <c r="A67" s="14"/>
      <c r="B67" s="10"/>
      <c r="C67" s="39"/>
      <c r="D67" s="39"/>
      <c r="E67" s="19"/>
      <c r="F67" s="16"/>
      <c r="G67" s="17"/>
      <c r="H67" s="18"/>
      <c r="I67" s="29"/>
    </row>
    <row r="68" spans="1:9" ht="15.75">
      <c r="A68" s="14"/>
      <c r="B68" s="10"/>
      <c r="C68" s="40"/>
      <c r="D68" s="40"/>
      <c r="E68" s="19"/>
      <c r="F68" s="16"/>
      <c r="G68" s="17"/>
      <c r="H68" s="18"/>
      <c r="I68" s="30"/>
    </row>
    <row r="69" spans="1:9" ht="15.75">
      <c r="A69" s="14"/>
      <c r="B69" s="10"/>
      <c r="C69" s="40"/>
      <c r="D69" s="40"/>
      <c r="E69" s="19"/>
      <c r="F69" s="16"/>
      <c r="G69" s="17"/>
      <c r="H69" s="18"/>
      <c r="I69" s="30"/>
    </row>
    <row r="70" spans="1:9" ht="15.75">
      <c r="A70" s="14"/>
      <c r="B70" s="10"/>
      <c r="C70" s="39"/>
      <c r="D70" s="39"/>
      <c r="E70" s="19"/>
      <c r="F70" s="16"/>
      <c r="G70" s="17"/>
      <c r="H70" s="18"/>
      <c r="I70" s="29"/>
    </row>
    <row r="71" spans="1:9" ht="15.75">
      <c r="A71" s="14"/>
      <c r="B71" s="10"/>
      <c r="C71" s="39"/>
      <c r="D71" s="39"/>
      <c r="E71" s="19"/>
      <c r="F71" s="16"/>
      <c r="G71" s="17"/>
      <c r="H71" s="18"/>
      <c r="I71" s="29"/>
    </row>
    <row r="72" spans="1:9" ht="15.75">
      <c r="A72" s="14"/>
      <c r="B72" s="10"/>
      <c r="C72" s="39"/>
      <c r="D72" s="39"/>
      <c r="E72" s="19"/>
      <c r="F72" s="16"/>
      <c r="G72" s="17"/>
      <c r="H72" s="18"/>
      <c r="I72" s="29"/>
    </row>
    <row r="73" spans="1:9" ht="15.75">
      <c r="A73" s="14"/>
      <c r="B73" s="10"/>
      <c r="C73" s="40"/>
      <c r="D73" s="40"/>
      <c r="E73" s="19"/>
      <c r="F73" s="16"/>
      <c r="G73" s="17"/>
      <c r="H73" s="18"/>
      <c r="I73" s="30"/>
    </row>
    <row r="74" spans="1:9" ht="15.75">
      <c r="A74" s="14"/>
      <c r="B74" s="10"/>
      <c r="C74" s="39"/>
      <c r="D74" s="39"/>
      <c r="E74" s="19"/>
      <c r="F74" s="16"/>
      <c r="G74" s="17"/>
      <c r="H74" s="18"/>
      <c r="I74" s="29"/>
    </row>
    <row r="75" spans="1:9" ht="15.75">
      <c r="A75" s="14"/>
      <c r="B75" s="10"/>
      <c r="C75" s="39"/>
      <c r="D75" s="39"/>
      <c r="E75" s="19"/>
      <c r="F75" s="16"/>
      <c r="G75" s="17"/>
      <c r="H75" s="18"/>
      <c r="I75" s="29"/>
    </row>
    <row r="76" spans="1:9" ht="15.75">
      <c r="A76" s="14"/>
      <c r="B76" s="10"/>
      <c r="C76" s="39"/>
      <c r="D76" s="39"/>
      <c r="E76" s="19"/>
      <c r="F76" s="16"/>
      <c r="G76" s="17"/>
      <c r="H76" s="18"/>
      <c r="I76" s="29"/>
    </row>
    <row r="77" spans="1:9" ht="15.75">
      <c r="A77" s="14"/>
      <c r="B77" s="10"/>
      <c r="C77" s="39"/>
      <c r="D77" s="39"/>
      <c r="E77" s="19"/>
      <c r="F77" s="16"/>
      <c r="G77" s="17"/>
      <c r="H77" s="18"/>
      <c r="I77" s="29"/>
    </row>
    <row r="78" spans="1:9" ht="15.75">
      <c r="A78" s="14"/>
      <c r="B78" s="10"/>
      <c r="C78" s="39"/>
      <c r="D78" s="39"/>
      <c r="E78" s="19"/>
      <c r="F78" s="16"/>
      <c r="G78" s="17"/>
      <c r="H78" s="18"/>
      <c r="I78" s="29"/>
    </row>
    <row r="79" spans="1:9" ht="15.75">
      <c r="A79" s="14"/>
      <c r="B79" s="10"/>
      <c r="C79" s="40"/>
      <c r="D79" s="40"/>
      <c r="E79" s="19"/>
      <c r="F79" s="16"/>
      <c r="G79" s="17"/>
      <c r="H79" s="18"/>
      <c r="I79" s="30"/>
    </row>
    <row r="80" spans="1:9" ht="15.75">
      <c r="A80" s="14"/>
      <c r="B80" s="10"/>
      <c r="C80" s="40"/>
      <c r="D80" s="40"/>
      <c r="E80" s="19"/>
      <c r="F80" s="16"/>
      <c r="G80" s="17"/>
      <c r="H80" s="18"/>
      <c r="I80" s="30"/>
    </row>
    <row r="81" spans="1:9" ht="15.75">
      <c r="A81" s="14"/>
      <c r="B81" s="10"/>
      <c r="C81" s="39"/>
      <c r="D81" s="39"/>
      <c r="E81" s="19"/>
      <c r="F81" s="16"/>
      <c r="G81" s="17"/>
      <c r="H81" s="18"/>
      <c r="I81" s="29"/>
    </row>
    <row r="82" spans="1:9" ht="15.75">
      <c r="A82" s="14"/>
      <c r="B82" s="10"/>
      <c r="C82" s="40"/>
      <c r="D82" s="40"/>
      <c r="E82" s="19"/>
      <c r="F82" s="16"/>
      <c r="G82" s="17"/>
      <c r="H82" s="18"/>
      <c r="I82" s="30"/>
    </row>
    <row r="83" spans="1:9" ht="15.75">
      <c r="A83" s="14"/>
      <c r="B83" s="10"/>
      <c r="C83" s="40"/>
      <c r="D83" s="40"/>
      <c r="E83" s="19"/>
      <c r="F83" s="16"/>
      <c r="G83" s="17"/>
      <c r="H83" s="18"/>
      <c r="I83" s="30"/>
    </row>
    <row r="84" spans="1:9" ht="15.75">
      <c r="A84" s="14"/>
      <c r="B84" s="10"/>
      <c r="C84" s="40"/>
      <c r="D84" s="40"/>
      <c r="E84" s="19"/>
      <c r="F84" s="16"/>
      <c r="G84" s="17"/>
      <c r="H84" s="18"/>
      <c r="I84" s="30"/>
    </row>
    <row r="85" spans="1:9" ht="15.75">
      <c r="A85" s="14"/>
      <c r="B85" s="10"/>
      <c r="C85" s="40"/>
      <c r="D85" s="40"/>
      <c r="E85" s="19"/>
      <c r="F85" s="16"/>
      <c r="G85" s="17"/>
      <c r="H85" s="18"/>
      <c r="I85" s="30"/>
    </row>
    <row r="86" spans="1:9" ht="15.75">
      <c r="A86" s="14"/>
      <c r="B86" s="10"/>
      <c r="C86" s="40"/>
      <c r="D86" s="40"/>
      <c r="E86" s="19"/>
      <c r="F86" s="16"/>
      <c r="G86" s="17"/>
      <c r="H86" s="18"/>
      <c r="I86" s="30"/>
    </row>
    <row r="87" spans="1:9" ht="15.75">
      <c r="A87" s="14"/>
      <c r="B87" s="10"/>
      <c r="C87" s="40"/>
      <c r="D87" s="40"/>
      <c r="E87" s="19"/>
      <c r="F87" s="16"/>
      <c r="G87" s="17"/>
      <c r="H87" s="18"/>
      <c r="I87" s="30"/>
    </row>
    <row r="88" spans="1:9" ht="15.75">
      <c r="A88" s="14"/>
      <c r="B88" s="10"/>
      <c r="C88" s="40"/>
      <c r="D88" s="40"/>
      <c r="E88" s="19"/>
      <c r="F88" s="16"/>
      <c r="G88" s="17"/>
      <c r="H88" s="18"/>
      <c r="I88" s="30"/>
    </row>
    <row r="89" spans="1:9" ht="15.75">
      <c r="A89" s="14"/>
      <c r="B89" s="10"/>
      <c r="C89" s="39"/>
      <c r="D89" s="39"/>
      <c r="E89" s="19"/>
      <c r="F89" s="16"/>
      <c r="G89" s="17"/>
      <c r="H89" s="18"/>
      <c r="I89" s="29"/>
    </row>
    <row r="90" spans="1:9" ht="15.75">
      <c r="A90" s="14"/>
      <c r="B90" s="10"/>
      <c r="C90" s="40"/>
      <c r="D90" s="40"/>
      <c r="E90" s="19"/>
      <c r="F90" s="16"/>
      <c r="G90" s="17"/>
      <c r="H90" s="18"/>
      <c r="I90" s="30"/>
    </row>
    <row r="91" spans="1:9" ht="15.75">
      <c r="A91" s="14"/>
      <c r="B91" s="10"/>
      <c r="C91" s="39"/>
      <c r="D91" s="39"/>
      <c r="E91" s="19"/>
      <c r="F91" s="16"/>
      <c r="G91" s="17"/>
      <c r="H91" s="18"/>
      <c r="I91" s="29"/>
    </row>
    <row r="92" spans="1:9" ht="15.75">
      <c r="A92" s="14"/>
      <c r="B92" s="10"/>
      <c r="C92" s="39"/>
      <c r="D92" s="39"/>
      <c r="E92" s="19"/>
      <c r="F92" s="16"/>
      <c r="G92" s="17"/>
      <c r="H92" s="18"/>
      <c r="I92" s="29"/>
    </row>
    <row r="93" spans="1:9" ht="15.75">
      <c r="A93" s="14"/>
      <c r="B93" s="10"/>
      <c r="C93" s="39"/>
      <c r="D93" s="39"/>
      <c r="E93" s="19"/>
      <c r="F93" s="16"/>
      <c r="G93" s="17"/>
      <c r="H93" s="18"/>
      <c r="I93" s="29"/>
    </row>
    <row r="94" spans="1:9" ht="15.75">
      <c r="A94" s="14"/>
      <c r="B94" s="10"/>
      <c r="C94" s="40"/>
      <c r="D94" s="40"/>
      <c r="E94" s="19"/>
      <c r="F94" s="16"/>
      <c r="G94" s="17"/>
      <c r="H94" s="18"/>
      <c r="I94" s="30"/>
    </row>
    <row r="95" spans="1:9" ht="15.75">
      <c r="A95" s="14"/>
      <c r="B95" s="10"/>
      <c r="C95" s="40"/>
      <c r="D95" s="40"/>
      <c r="E95" s="19"/>
      <c r="F95" s="16"/>
      <c r="G95" s="17"/>
      <c r="H95" s="18"/>
      <c r="I95" s="30"/>
    </row>
    <row r="96" spans="1:9" ht="15.75">
      <c r="A96" s="14"/>
      <c r="B96" s="10"/>
      <c r="C96" s="39"/>
      <c r="D96" s="39"/>
      <c r="E96" s="19"/>
      <c r="F96" s="16"/>
      <c r="G96" s="17"/>
      <c r="H96" s="18"/>
      <c r="I96" s="29"/>
    </row>
    <row r="97" spans="1:9" ht="15.75">
      <c r="A97" s="14"/>
      <c r="B97" s="10"/>
      <c r="C97" s="40"/>
      <c r="D97" s="40"/>
      <c r="E97" s="19"/>
      <c r="F97" s="16"/>
      <c r="G97" s="17"/>
      <c r="H97" s="18"/>
      <c r="I97" s="30"/>
    </row>
    <row r="98" spans="1:9" ht="15.75">
      <c r="A98" s="14"/>
      <c r="B98" s="10"/>
      <c r="C98" s="40"/>
      <c r="D98" s="40"/>
      <c r="E98" s="19"/>
      <c r="F98" s="16"/>
      <c r="G98" s="17"/>
      <c r="H98" s="18"/>
      <c r="I98" s="30"/>
    </row>
    <row r="99" spans="1:9" ht="15.75">
      <c r="A99" s="14"/>
      <c r="B99" s="10"/>
      <c r="C99" s="40"/>
      <c r="D99" s="40"/>
      <c r="E99" s="19"/>
      <c r="F99" s="16"/>
      <c r="G99" s="17"/>
      <c r="H99" s="18"/>
      <c r="I99" s="30"/>
    </row>
    <row r="100" spans="1:9" ht="15.75">
      <c r="A100" s="14"/>
      <c r="B100" s="10"/>
      <c r="C100" s="40"/>
      <c r="D100" s="40"/>
      <c r="E100" s="19"/>
      <c r="F100" s="16"/>
      <c r="G100" s="17"/>
      <c r="H100" s="18"/>
      <c r="I100" s="30"/>
    </row>
    <row r="101" spans="1:9" ht="15.75">
      <c r="A101" s="14"/>
      <c r="B101" s="10"/>
      <c r="C101" s="39"/>
      <c r="D101" s="39"/>
      <c r="E101" s="19"/>
      <c r="F101" s="16"/>
      <c r="G101" s="17"/>
      <c r="H101" s="18"/>
      <c r="I101" s="29"/>
    </row>
    <row r="102" spans="1:9" ht="15.75">
      <c r="A102" s="14"/>
      <c r="B102" s="10"/>
      <c r="C102" s="40"/>
      <c r="D102" s="40"/>
      <c r="E102" s="19"/>
      <c r="F102" s="16"/>
      <c r="G102" s="17"/>
      <c r="H102" s="18"/>
      <c r="I102" s="30"/>
    </row>
    <row r="103" spans="1:9" ht="15.75">
      <c r="A103" s="14"/>
      <c r="B103" s="10"/>
      <c r="C103" s="40"/>
      <c r="D103" s="40"/>
      <c r="E103" s="19"/>
      <c r="F103" s="16"/>
      <c r="G103" s="17"/>
      <c r="H103" s="18"/>
      <c r="I103" s="30"/>
    </row>
    <row r="104" spans="1:9" ht="15.75">
      <c r="A104" s="14"/>
      <c r="B104" s="10"/>
      <c r="C104" s="40"/>
      <c r="D104" s="40"/>
      <c r="E104" s="19"/>
      <c r="F104" s="16"/>
      <c r="G104" s="17"/>
      <c r="H104" s="18"/>
      <c r="I104" s="30"/>
    </row>
    <row r="105" spans="1:9" ht="15.75">
      <c r="A105" s="14"/>
      <c r="B105" s="10"/>
      <c r="C105" s="39"/>
      <c r="D105" s="39"/>
      <c r="E105" s="19"/>
      <c r="F105" s="16"/>
      <c r="G105" s="17"/>
      <c r="H105" s="18"/>
      <c r="I105" s="29"/>
    </row>
    <row r="106" spans="1:9" ht="15.75">
      <c r="A106" s="14"/>
      <c r="B106" s="10"/>
      <c r="C106" s="40"/>
      <c r="D106" s="40"/>
      <c r="E106" s="19"/>
      <c r="F106" s="16"/>
      <c r="G106" s="17"/>
      <c r="H106" s="18"/>
      <c r="I106" s="30"/>
    </row>
    <row r="107" spans="1:9" ht="15.75">
      <c r="A107" s="14"/>
      <c r="B107" s="10"/>
      <c r="C107" s="40"/>
      <c r="D107" s="40"/>
      <c r="E107" s="19"/>
      <c r="F107" s="16"/>
      <c r="G107" s="17"/>
      <c r="H107" s="18"/>
      <c r="I107" s="30"/>
    </row>
    <row r="108" spans="1:9" ht="15.75">
      <c r="A108" s="14"/>
      <c r="B108" s="10"/>
      <c r="C108" s="41"/>
      <c r="D108" s="41"/>
      <c r="E108" s="19"/>
      <c r="F108" s="16"/>
      <c r="G108" s="17"/>
      <c r="H108" s="18"/>
      <c r="I108" s="31"/>
    </row>
    <row r="109" spans="1:9" ht="15.75">
      <c r="A109" s="14"/>
      <c r="B109" s="10"/>
      <c r="C109" s="39"/>
      <c r="D109" s="39"/>
      <c r="E109" s="19"/>
      <c r="F109" s="16"/>
      <c r="G109" s="17"/>
      <c r="H109" s="18"/>
      <c r="I109" s="29"/>
    </row>
    <row r="110" spans="1:9" ht="15.75">
      <c r="A110" s="14"/>
      <c r="B110" s="10"/>
      <c r="C110" s="39"/>
      <c r="D110" s="39"/>
      <c r="E110" s="19"/>
      <c r="F110" s="16"/>
      <c r="G110" s="17"/>
      <c r="H110" s="18"/>
      <c r="I110" s="29"/>
    </row>
    <row r="111" spans="1:9" ht="15.75">
      <c r="A111" s="14"/>
      <c r="B111" s="10"/>
      <c r="C111" s="39"/>
      <c r="D111" s="39"/>
      <c r="E111" s="19"/>
      <c r="F111" s="16"/>
      <c r="G111" s="17"/>
      <c r="H111" s="18"/>
      <c r="I111" s="29"/>
    </row>
    <row r="112" spans="1:9" ht="15.75">
      <c r="A112" s="14"/>
      <c r="B112" s="10"/>
      <c r="C112" s="39"/>
      <c r="D112" s="39"/>
      <c r="E112" s="19"/>
      <c r="F112" s="16"/>
      <c r="G112" s="17"/>
      <c r="H112" s="18"/>
      <c r="I112" s="29"/>
    </row>
    <row r="113" spans="1:9" ht="15.75">
      <c r="A113" s="14"/>
      <c r="B113" s="10"/>
      <c r="C113" s="39"/>
      <c r="D113" s="39"/>
      <c r="E113" s="19"/>
      <c r="F113" s="16"/>
      <c r="G113" s="17"/>
      <c r="H113" s="18"/>
      <c r="I113" s="29"/>
    </row>
    <row r="114" spans="1:9" ht="15.75">
      <c r="A114" s="14"/>
      <c r="B114" s="10"/>
      <c r="C114" s="40"/>
      <c r="D114" s="40"/>
      <c r="E114" s="19"/>
      <c r="F114" s="16"/>
      <c r="G114" s="17"/>
      <c r="H114" s="18"/>
      <c r="I114" s="30"/>
    </row>
    <row r="115" spans="1:9" ht="15.75">
      <c r="A115" s="14"/>
      <c r="B115" s="10"/>
      <c r="C115" s="39"/>
      <c r="D115" s="39"/>
      <c r="E115" s="19"/>
      <c r="F115" s="16"/>
      <c r="G115" s="17"/>
      <c r="H115" s="18"/>
      <c r="I115" s="29"/>
    </row>
    <row r="116" spans="1:9" ht="15.75">
      <c r="A116" s="14"/>
      <c r="B116" s="10"/>
      <c r="C116" s="39"/>
      <c r="D116" s="39"/>
      <c r="E116" s="19"/>
      <c r="F116" s="16"/>
      <c r="G116" s="17"/>
      <c r="H116" s="18"/>
      <c r="I116" s="29"/>
    </row>
    <row r="117" spans="1:9" ht="15.75">
      <c r="A117" s="14"/>
      <c r="B117" s="10"/>
      <c r="C117" s="40"/>
      <c r="D117" s="40"/>
      <c r="E117" s="19"/>
      <c r="F117" s="16"/>
      <c r="G117" s="17"/>
      <c r="H117" s="18"/>
      <c r="I117" s="30"/>
    </row>
    <row r="118" spans="1:9" ht="15.75">
      <c r="A118" s="14"/>
      <c r="B118" s="10"/>
      <c r="C118" s="39"/>
      <c r="D118" s="39"/>
      <c r="E118" s="19"/>
      <c r="F118" s="16"/>
      <c r="G118" s="17"/>
      <c r="H118" s="18"/>
      <c r="I118" s="29"/>
    </row>
    <row r="119" spans="1:9" ht="15.75">
      <c r="A119" s="14"/>
      <c r="B119" s="10"/>
      <c r="C119" s="40"/>
      <c r="D119" s="40"/>
      <c r="E119" s="19"/>
      <c r="F119" s="16"/>
      <c r="G119" s="17"/>
      <c r="H119" s="18"/>
      <c r="I119" s="30"/>
    </row>
    <row r="120" spans="1:9" ht="15.75">
      <c r="A120" s="14"/>
      <c r="B120" s="10"/>
      <c r="C120" s="40"/>
      <c r="D120" s="40"/>
      <c r="E120" s="19"/>
      <c r="F120" s="16"/>
      <c r="G120" s="17"/>
      <c r="H120" s="18"/>
      <c r="I120" s="30"/>
    </row>
    <row r="121" spans="1:9" ht="15.75">
      <c r="A121" s="14"/>
      <c r="B121" s="10"/>
      <c r="C121" s="40"/>
      <c r="D121" s="40"/>
      <c r="E121" s="19"/>
      <c r="F121" s="16"/>
      <c r="G121" s="17"/>
      <c r="H121" s="18"/>
      <c r="I121" s="30"/>
    </row>
    <row r="122" spans="1:9" ht="15.75">
      <c r="A122" s="14"/>
      <c r="B122" s="10"/>
      <c r="C122" s="40"/>
      <c r="D122" s="40"/>
      <c r="E122" s="19"/>
      <c r="F122" s="16"/>
      <c r="G122" s="17"/>
      <c r="H122" s="18"/>
      <c r="I122" s="30"/>
    </row>
    <row r="123" spans="1:9" ht="15.75">
      <c r="A123" s="14"/>
      <c r="B123" s="10"/>
      <c r="C123" s="39"/>
      <c r="D123" s="39"/>
      <c r="E123" s="19"/>
      <c r="F123" s="16"/>
      <c r="G123" s="17"/>
      <c r="H123" s="18"/>
      <c r="I123" s="29"/>
    </row>
    <row r="124" spans="1:9" ht="15.75">
      <c r="A124" s="14"/>
      <c r="B124" s="10"/>
      <c r="C124" s="40"/>
      <c r="D124" s="40"/>
      <c r="E124" s="19"/>
      <c r="F124" s="16"/>
      <c r="G124" s="17"/>
      <c r="H124" s="18"/>
      <c r="I124" s="30"/>
    </row>
    <row r="125" spans="1:9" ht="15.75">
      <c r="A125" s="14"/>
      <c r="B125" s="10"/>
      <c r="C125" s="41"/>
      <c r="D125" s="41"/>
      <c r="E125" s="19"/>
      <c r="F125" s="16"/>
      <c r="G125" s="17"/>
      <c r="H125" s="18"/>
      <c r="I125" s="31"/>
    </row>
    <row r="126" spans="1:9" ht="15.75">
      <c r="A126" s="14"/>
      <c r="B126" s="10"/>
      <c r="C126" s="39"/>
      <c r="D126" s="39"/>
      <c r="E126" s="19"/>
      <c r="F126" s="16"/>
      <c r="G126" s="17"/>
      <c r="H126" s="18"/>
      <c r="I126" s="29"/>
    </row>
    <row r="127" spans="1:9" ht="15.75">
      <c r="A127" s="14"/>
      <c r="B127" s="10"/>
      <c r="C127" s="39"/>
      <c r="D127" s="39"/>
      <c r="E127" s="19"/>
      <c r="F127" s="16"/>
      <c r="G127" s="17"/>
      <c r="H127" s="18"/>
      <c r="I127" s="29"/>
    </row>
    <row r="128" spans="1:9" ht="15.75">
      <c r="A128" s="14"/>
      <c r="B128" s="10"/>
      <c r="C128" s="40"/>
      <c r="D128" s="40"/>
      <c r="E128" s="19"/>
      <c r="F128" s="16"/>
      <c r="G128" s="17"/>
      <c r="H128" s="18"/>
      <c r="I128" s="30"/>
    </row>
    <row r="129" spans="1:9" ht="15.75">
      <c r="A129" s="14"/>
      <c r="B129" s="10"/>
      <c r="C129" s="40"/>
      <c r="D129" s="39"/>
      <c r="E129" s="19"/>
      <c r="F129" s="16"/>
      <c r="G129" s="17"/>
      <c r="H129" s="18"/>
      <c r="I129" s="30"/>
    </row>
    <row r="130" spans="1:9" ht="15.75">
      <c r="A130" s="14"/>
      <c r="B130" s="10"/>
      <c r="C130" s="40"/>
      <c r="D130" s="40"/>
      <c r="E130" s="19"/>
      <c r="F130" s="16"/>
      <c r="G130" s="17"/>
      <c r="H130" s="18"/>
      <c r="I130" s="30"/>
    </row>
    <row r="131" spans="1:9" ht="15.75">
      <c r="A131" s="14"/>
      <c r="B131" s="10"/>
      <c r="C131" s="39"/>
      <c r="D131" s="39"/>
      <c r="E131" s="19"/>
      <c r="F131" s="16"/>
      <c r="G131" s="17"/>
      <c r="H131" s="18"/>
      <c r="I131" s="29"/>
    </row>
    <row r="132" spans="1:9" ht="15.75">
      <c r="A132" s="14"/>
      <c r="B132" s="10"/>
      <c r="C132" s="39"/>
      <c r="D132" s="41"/>
      <c r="E132" s="19"/>
      <c r="F132" s="16"/>
      <c r="G132" s="17"/>
      <c r="H132" s="18"/>
      <c r="I132" s="29"/>
    </row>
    <row r="133" spans="1:9" ht="15.75">
      <c r="A133" s="14"/>
      <c r="B133" s="10"/>
      <c r="C133" s="40"/>
      <c r="D133" s="40"/>
      <c r="E133" s="19"/>
      <c r="F133" s="16"/>
      <c r="G133" s="17"/>
      <c r="H133" s="18"/>
      <c r="I133" s="30"/>
    </row>
    <row r="134" spans="1:9" ht="15.75">
      <c r="A134" s="14"/>
      <c r="B134" s="10"/>
      <c r="C134" s="39"/>
      <c r="D134" s="41"/>
      <c r="E134" s="19"/>
      <c r="F134" s="16"/>
      <c r="G134" s="17"/>
      <c r="H134" s="18"/>
      <c r="I134" s="30"/>
    </row>
    <row r="135" spans="1:9" ht="15.75">
      <c r="A135" s="14"/>
      <c r="B135" s="10"/>
      <c r="C135" s="39"/>
      <c r="D135" s="39"/>
      <c r="E135" s="19"/>
      <c r="F135" s="16"/>
      <c r="G135" s="17"/>
      <c r="H135" s="18"/>
      <c r="I135" s="29"/>
    </row>
    <row r="136" spans="1:9" ht="15.75">
      <c r="A136" s="14"/>
      <c r="B136" s="10"/>
      <c r="C136" s="40"/>
      <c r="D136" s="40"/>
      <c r="E136" s="19"/>
      <c r="F136" s="16"/>
      <c r="G136" s="17"/>
      <c r="H136" s="18"/>
      <c r="I136" s="30"/>
    </row>
    <row r="137" spans="1:9" ht="15.75">
      <c r="A137" s="14"/>
      <c r="B137" s="10"/>
      <c r="C137" s="41"/>
      <c r="D137" s="41"/>
      <c r="E137" s="19"/>
      <c r="F137" s="16"/>
      <c r="G137" s="17"/>
      <c r="H137" s="18"/>
      <c r="I137" s="31"/>
    </row>
    <row r="138" spans="1:9" ht="15.75">
      <c r="A138" s="14"/>
      <c r="B138" s="10"/>
      <c r="C138" s="40"/>
      <c r="D138" s="40"/>
      <c r="E138" s="19"/>
      <c r="F138" s="16"/>
      <c r="G138" s="17"/>
      <c r="H138" s="18"/>
      <c r="I138" s="30"/>
    </row>
    <row r="139" spans="1:9" ht="15.75">
      <c r="A139" s="14"/>
      <c r="B139" s="10"/>
      <c r="C139" s="40"/>
      <c r="D139" s="40"/>
      <c r="E139" s="19"/>
      <c r="F139" s="16"/>
      <c r="G139" s="17"/>
      <c r="H139" s="18"/>
      <c r="I139" s="30"/>
    </row>
    <row r="140" spans="1:9" ht="15.75">
      <c r="A140" s="14"/>
      <c r="B140" s="10"/>
      <c r="C140" s="39"/>
      <c r="D140" s="39"/>
      <c r="E140" s="19"/>
      <c r="F140" s="16"/>
      <c r="G140" s="17"/>
      <c r="H140" s="18"/>
      <c r="I140" s="29"/>
    </row>
    <row r="141" spans="1:9" ht="15.75">
      <c r="A141" s="14"/>
      <c r="B141" s="10"/>
      <c r="C141" s="39"/>
      <c r="D141" s="39"/>
      <c r="E141" s="19"/>
      <c r="F141" s="16"/>
      <c r="G141" s="17"/>
      <c r="H141" s="18"/>
      <c r="I141" s="29"/>
    </row>
    <row r="142" spans="1:9" ht="15.75">
      <c r="A142" s="14"/>
      <c r="B142" s="10"/>
      <c r="C142" s="40"/>
      <c r="D142" s="40"/>
      <c r="E142" s="19"/>
      <c r="F142" s="16"/>
      <c r="G142" s="17"/>
      <c r="H142" s="18"/>
      <c r="I142" s="30"/>
    </row>
    <row r="143" spans="1:9" ht="15.75">
      <c r="A143" s="14"/>
      <c r="B143" s="10"/>
      <c r="C143" s="40"/>
      <c r="D143" s="40"/>
      <c r="E143" s="19"/>
      <c r="F143" s="16"/>
      <c r="G143" s="17"/>
      <c r="H143" s="18"/>
      <c r="I143" s="30"/>
    </row>
    <row r="144" spans="1:9" ht="15.75">
      <c r="A144" s="14"/>
      <c r="B144" s="10"/>
      <c r="C144" s="39"/>
      <c r="D144" s="39"/>
      <c r="E144" s="19"/>
      <c r="F144" s="16"/>
      <c r="G144" s="17"/>
      <c r="H144" s="18"/>
      <c r="I144" s="29"/>
    </row>
    <row r="145" spans="1:9" ht="15.75">
      <c r="A145" s="14"/>
      <c r="B145" s="10"/>
      <c r="C145" s="40"/>
      <c r="D145" s="40"/>
      <c r="E145" s="19"/>
      <c r="F145" s="16"/>
      <c r="G145" s="17"/>
      <c r="H145" s="18"/>
      <c r="I145" s="30"/>
    </row>
    <row r="146" spans="1:9" ht="15.75">
      <c r="A146" s="14"/>
      <c r="B146" s="10"/>
      <c r="C146" s="39"/>
      <c r="D146" s="39"/>
      <c r="E146" s="19"/>
      <c r="F146" s="16"/>
      <c r="G146" s="17"/>
      <c r="H146" s="18"/>
      <c r="I146" s="29"/>
    </row>
    <row r="147" spans="1:9" ht="15.75">
      <c r="A147" s="14"/>
      <c r="B147" s="10"/>
      <c r="C147" s="39"/>
      <c r="D147" s="39"/>
      <c r="E147" s="19"/>
      <c r="F147" s="16"/>
      <c r="G147" s="17"/>
      <c r="H147" s="18"/>
      <c r="I147" s="29"/>
    </row>
    <row r="148" spans="1:9" ht="15.75">
      <c r="A148" s="14"/>
      <c r="B148" s="10"/>
      <c r="C148" s="40"/>
      <c r="D148" s="40"/>
      <c r="E148" s="19"/>
      <c r="F148" s="20"/>
      <c r="G148" s="21"/>
      <c r="H148" s="22"/>
      <c r="I148" s="30"/>
    </row>
    <row r="149" spans="1:9" ht="15.75">
      <c r="A149" s="14"/>
      <c r="B149" s="10"/>
      <c r="C149" s="40"/>
      <c r="D149" s="40"/>
      <c r="E149" s="19"/>
      <c r="F149" s="16"/>
      <c r="G149" s="17"/>
      <c r="H149" s="18"/>
      <c r="I149" s="30"/>
    </row>
    <row r="150" spans="1:9" ht="15.75">
      <c r="A150" s="14"/>
      <c r="B150" s="10"/>
      <c r="C150" s="39"/>
      <c r="D150" s="39"/>
      <c r="E150" s="19"/>
      <c r="F150" s="16"/>
      <c r="G150" s="17"/>
      <c r="H150" s="18"/>
      <c r="I150" s="29"/>
    </row>
    <row r="151" spans="1:9" ht="15.75">
      <c r="A151" s="14"/>
      <c r="B151" s="10"/>
      <c r="C151" s="40"/>
      <c r="D151" s="40"/>
      <c r="E151" s="19"/>
      <c r="F151" s="16"/>
      <c r="G151" s="17"/>
      <c r="H151" s="18"/>
      <c r="I151" s="30"/>
    </row>
    <row r="152" spans="1:9" ht="15.75">
      <c r="A152" s="14"/>
      <c r="B152" s="10"/>
      <c r="C152" s="40"/>
      <c r="D152" s="40"/>
      <c r="E152" s="19"/>
      <c r="F152" s="16"/>
      <c r="G152" s="17"/>
      <c r="H152" s="18"/>
      <c r="I152" s="30"/>
    </row>
    <row r="153" spans="1:9" ht="15.75">
      <c r="A153" s="14"/>
      <c r="B153" s="10"/>
      <c r="C153" s="39"/>
      <c r="D153" s="39"/>
      <c r="E153" s="19"/>
      <c r="F153" s="16"/>
      <c r="G153" s="17"/>
      <c r="H153" s="18"/>
      <c r="I153" s="29"/>
    </row>
    <row r="154" spans="1:9" ht="15.75">
      <c r="A154" s="14"/>
      <c r="B154" s="10"/>
      <c r="C154" s="40"/>
      <c r="D154" s="40"/>
      <c r="E154" s="19"/>
      <c r="F154" s="16"/>
      <c r="G154" s="17"/>
      <c r="H154" s="18"/>
      <c r="I154" s="30"/>
    </row>
    <row r="155" spans="1:9" ht="15.75">
      <c r="A155" s="14"/>
      <c r="B155" s="10"/>
      <c r="C155" s="40"/>
      <c r="D155" s="40"/>
      <c r="E155" s="19"/>
      <c r="F155" s="16"/>
      <c r="G155" s="17"/>
      <c r="H155" s="18"/>
      <c r="I155" s="30"/>
    </row>
    <row r="156" spans="1:9" ht="15.75">
      <c r="A156" s="14"/>
      <c r="B156" s="10"/>
      <c r="C156" s="39"/>
      <c r="D156" s="39"/>
      <c r="E156" s="19"/>
      <c r="F156" s="16"/>
      <c r="G156" s="17"/>
      <c r="H156" s="18"/>
      <c r="I156" s="29"/>
    </row>
    <row r="157" spans="1:9" ht="15.75">
      <c r="A157" s="14"/>
      <c r="B157" s="10"/>
      <c r="C157" s="40"/>
      <c r="D157" s="40"/>
      <c r="E157" s="19"/>
      <c r="F157" s="16"/>
      <c r="G157" s="17"/>
      <c r="H157" s="18"/>
      <c r="I157" s="30"/>
    </row>
    <row r="158" spans="1:9" ht="15.75">
      <c r="A158" s="14"/>
      <c r="B158" s="10"/>
      <c r="C158" s="39"/>
      <c r="D158" s="39"/>
      <c r="E158" s="19"/>
      <c r="F158" s="16"/>
      <c r="G158" s="17"/>
      <c r="H158" s="18"/>
      <c r="I158" s="29"/>
    </row>
    <row r="159" spans="1:9" ht="15.75">
      <c r="A159" s="14"/>
      <c r="B159" s="10"/>
      <c r="C159" s="40"/>
      <c r="D159" s="40"/>
      <c r="E159" s="19"/>
      <c r="F159" s="16"/>
      <c r="G159" s="17"/>
      <c r="H159" s="18"/>
      <c r="I159" s="30"/>
    </row>
    <row r="160" spans="1:9" ht="15.75">
      <c r="A160" s="14"/>
      <c r="B160" s="10"/>
      <c r="C160" s="40"/>
      <c r="D160" s="40"/>
      <c r="E160" s="19"/>
      <c r="F160" s="16"/>
      <c r="G160" s="17"/>
      <c r="H160" s="18"/>
      <c r="I160" s="30"/>
    </row>
    <row r="161" spans="1:9" ht="15.75">
      <c r="A161" s="14"/>
      <c r="B161" s="10"/>
      <c r="C161" s="39"/>
      <c r="D161" s="41"/>
      <c r="E161" s="19"/>
      <c r="F161" s="16"/>
      <c r="G161" s="17"/>
      <c r="H161" s="18"/>
      <c r="I161" s="29"/>
    </row>
    <row r="162" spans="1:9" ht="15.75">
      <c r="A162" s="14"/>
      <c r="B162" s="10"/>
      <c r="C162" s="40"/>
      <c r="D162" s="40"/>
      <c r="E162" s="19"/>
      <c r="F162" s="16"/>
      <c r="G162" s="17"/>
      <c r="H162" s="18"/>
      <c r="I162" s="30"/>
    </row>
    <row r="163" spans="1:9" ht="15.75">
      <c r="A163" s="14"/>
      <c r="B163" s="10"/>
      <c r="C163" s="39"/>
      <c r="D163" s="39"/>
      <c r="E163" s="19"/>
      <c r="F163" s="16"/>
      <c r="G163" s="17"/>
      <c r="H163" s="18"/>
      <c r="I163" s="29"/>
    </row>
    <row r="164" spans="1:9" ht="15.75">
      <c r="A164" s="14"/>
      <c r="B164" s="10"/>
      <c r="C164" s="40"/>
      <c r="D164" s="40"/>
      <c r="E164" s="19"/>
      <c r="F164" s="16"/>
      <c r="G164" s="17"/>
      <c r="H164" s="18"/>
      <c r="I164" s="30"/>
    </row>
  </sheetData>
  <autoFilter ref="A1:I164">
    <sortState ref="A2:I164">
      <sortCondition ref="A1:A16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="85" zoomScaleNormal="85" workbookViewId="0">
      <selection activeCell="A2" sqref="A2:XFD2"/>
    </sheetView>
  </sheetViews>
  <sheetFormatPr defaultRowHeight="15"/>
  <cols>
    <col min="1" max="1" width="19.85546875" bestFit="1" customWidth="1"/>
    <col min="9" max="9" width="11.28515625" bestFit="1" customWidth="1"/>
  </cols>
  <sheetData>
    <row r="1" spans="1:17" s="5" customFormat="1" ht="15.75">
      <c r="A1" s="11" t="s">
        <v>416</v>
      </c>
      <c r="B1" s="11" t="s">
        <v>411</v>
      </c>
      <c r="C1" s="11" t="s">
        <v>417</v>
      </c>
      <c r="D1" s="11" t="s">
        <v>418</v>
      </c>
      <c r="E1" s="11" t="s">
        <v>419</v>
      </c>
      <c r="F1" s="12" t="s">
        <v>414</v>
      </c>
      <c r="G1" s="12" t="s">
        <v>1</v>
      </c>
      <c r="H1" s="13" t="s">
        <v>420</v>
      </c>
      <c r="I1" s="28" t="s">
        <v>444</v>
      </c>
      <c r="K1" s="38"/>
      <c r="L1" s="38"/>
      <c r="M1" s="38"/>
    </row>
    <row r="2" spans="1:17" s="5" customFormat="1" ht="15.75">
      <c r="A2" s="43" t="s">
        <v>538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75">
      <c r="A3" s="14" t="s">
        <v>223</v>
      </c>
      <c r="B3" s="10" t="s">
        <v>22</v>
      </c>
      <c r="C3" s="39" t="s">
        <v>537</v>
      </c>
      <c r="D3" s="39"/>
      <c r="E3" s="19">
        <v>23</v>
      </c>
      <c r="F3" s="16">
        <v>54.739100000000001</v>
      </c>
      <c r="G3" s="17">
        <v>78</v>
      </c>
      <c r="H3" s="18">
        <v>0.70178333333333331</v>
      </c>
      <c r="I3" s="29">
        <v>346100</v>
      </c>
    </row>
    <row r="4" spans="1:17" ht="15.75">
      <c r="A4" s="14" t="s">
        <v>2</v>
      </c>
      <c r="B4" s="10" t="s">
        <v>55</v>
      </c>
      <c r="C4" s="40" t="s">
        <v>3</v>
      </c>
      <c r="D4" s="40" t="s">
        <v>537</v>
      </c>
      <c r="E4" s="19">
        <v>17</v>
      </c>
      <c r="F4" s="16">
        <v>29.117599999999999</v>
      </c>
      <c r="G4" s="17">
        <v>49.352941176470587</v>
      </c>
      <c r="H4" s="18">
        <v>0.58998712753277716</v>
      </c>
      <c r="I4" s="30">
        <v>184100</v>
      </c>
    </row>
    <row r="5" spans="1:17" ht="15.75">
      <c r="A5" s="14" t="s">
        <v>341</v>
      </c>
      <c r="B5" s="10" t="s">
        <v>106</v>
      </c>
      <c r="C5" s="39" t="s">
        <v>8</v>
      </c>
      <c r="D5" s="39" t="s">
        <v>537</v>
      </c>
      <c r="E5" s="19">
        <v>12</v>
      </c>
      <c r="F5" s="16">
        <v>52.416699999999999</v>
      </c>
      <c r="G5" s="17">
        <v>72.333333333333329</v>
      </c>
      <c r="H5" s="18">
        <v>0.7246548387096774</v>
      </c>
      <c r="I5" s="29">
        <v>331400</v>
      </c>
    </row>
    <row r="6" spans="1:17" ht="15.75">
      <c r="A6" s="14" t="s">
        <v>272</v>
      </c>
      <c r="B6" s="10" t="s">
        <v>55</v>
      </c>
      <c r="C6" s="40" t="s">
        <v>537</v>
      </c>
      <c r="D6" s="40" t="s">
        <v>3</v>
      </c>
      <c r="E6" s="19">
        <v>21</v>
      </c>
      <c r="F6" s="16">
        <v>57.761899999999997</v>
      </c>
      <c r="G6" s="17">
        <v>78.238095238095241</v>
      </c>
      <c r="H6" s="18">
        <v>0.73828356664637851</v>
      </c>
      <c r="I6" s="30">
        <v>365200</v>
      </c>
    </row>
    <row r="7" spans="1:17" ht="15.75">
      <c r="A7" s="14" t="s">
        <v>427</v>
      </c>
      <c r="B7" s="10" t="s">
        <v>55</v>
      </c>
      <c r="C7" s="40" t="s">
        <v>398</v>
      </c>
      <c r="D7" s="40" t="s">
        <v>537</v>
      </c>
      <c r="E7" s="19">
        <v>0</v>
      </c>
      <c r="F7" s="16">
        <v>0</v>
      </c>
      <c r="G7" s="17">
        <v>0</v>
      </c>
      <c r="H7" s="18">
        <v>0</v>
      </c>
      <c r="I7" s="30">
        <v>173400</v>
      </c>
    </row>
    <row r="8" spans="1:17" ht="15.75">
      <c r="A8" s="14" t="s">
        <v>161</v>
      </c>
      <c r="B8" s="10" t="s">
        <v>104</v>
      </c>
      <c r="C8" s="40" t="s">
        <v>8</v>
      </c>
      <c r="D8" s="40" t="s">
        <v>537</v>
      </c>
      <c r="E8" s="19">
        <v>22</v>
      </c>
      <c r="F8" s="16">
        <v>57.181800000000003</v>
      </c>
      <c r="G8" s="17">
        <v>53</v>
      </c>
      <c r="H8" s="18">
        <v>1.0789018867924529</v>
      </c>
      <c r="I8" s="30">
        <v>361600</v>
      </c>
    </row>
    <row r="9" spans="1:17" ht="15.75">
      <c r="A9" s="14" t="s">
        <v>457</v>
      </c>
      <c r="B9" s="10" t="s">
        <v>55</v>
      </c>
      <c r="C9" s="40" t="s">
        <v>537</v>
      </c>
      <c r="D9" s="40" t="s">
        <v>37</v>
      </c>
      <c r="E9" s="19"/>
      <c r="F9" s="16"/>
      <c r="G9" s="17"/>
      <c r="H9" s="18"/>
      <c r="I9" s="30">
        <v>113800</v>
      </c>
    </row>
    <row r="10" spans="1:17" ht="15.75">
      <c r="A10" s="14" t="s">
        <v>202</v>
      </c>
      <c r="B10" s="10" t="s">
        <v>82</v>
      </c>
      <c r="C10" s="40" t="s">
        <v>37</v>
      </c>
      <c r="D10" s="40" t="s">
        <v>537</v>
      </c>
      <c r="E10" s="19">
        <v>7</v>
      </c>
      <c r="F10" s="16">
        <v>41.285699999999999</v>
      </c>
      <c r="G10" s="17">
        <v>80.571428571428569</v>
      </c>
      <c r="H10" s="18">
        <v>0.51241117021276594</v>
      </c>
      <c r="I10" s="30">
        <v>235000</v>
      </c>
    </row>
    <row r="11" spans="1:17" ht="15.75">
      <c r="A11" s="14" t="s">
        <v>459</v>
      </c>
      <c r="B11" s="10" t="s">
        <v>22</v>
      </c>
      <c r="C11" s="39" t="s">
        <v>37</v>
      </c>
      <c r="D11" s="39" t="s">
        <v>537</v>
      </c>
      <c r="E11" s="19"/>
      <c r="F11" s="16"/>
      <c r="G11" s="17"/>
      <c r="H11" s="18"/>
      <c r="I11" s="29">
        <v>113800</v>
      </c>
    </row>
    <row r="12" spans="1:17" ht="15.75">
      <c r="A12" s="14" t="s">
        <v>352</v>
      </c>
      <c r="B12" s="10" t="s">
        <v>106</v>
      </c>
      <c r="C12" s="39" t="s">
        <v>537</v>
      </c>
      <c r="D12" s="39" t="s">
        <v>37</v>
      </c>
      <c r="E12" s="19">
        <v>16</v>
      </c>
      <c r="F12" s="16">
        <v>48.4375</v>
      </c>
      <c r="G12" s="17">
        <v>74.25</v>
      </c>
      <c r="H12" s="18">
        <v>0.65235690235690236</v>
      </c>
      <c r="I12" s="29">
        <v>306300</v>
      </c>
    </row>
    <row r="13" spans="1:17" ht="15.75">
      <c r="A13" s="14" t="s">
        <v>464</v>
      </c>
      <c r="B13" s="10" t="s">
        <v>28</v>
      </c>
      <c r="C13" s="39" t="s">
        <v>537</v>
      </c>
      <c r="D13" s="39" t="s">
        <v>3</v>
      </c>
      <c r="E13" s="19"/>
      <c r="F13" s="16"/>
      <c r="G13" s="17"/>
      <c r="H13" s="18"/>
      <c r="I13" s="29">
        <v>113800</v>
      </c>
    </row>
    <row r="14" spans="1:17" ht="15.75">
      <c r="A14" s="14" t="s">
        <v>250</v>
      </c>
      <c r="B14" s="10" t="s">
        <v>82</v>
      </c>
      <c r="C14" s="40" t="s">
        <v>537</v>
      </c>
      <c r="D14" s="40" t="s">
        <v>37</v>
      </c>
      <c r="E14" s="19">
        <v>19</v>
      </c>
      <c r="F14" s="16">
        <v>49.368400000000001</v>
      </c>
      <c r="G14" s="17">
        <v>78.15789473684211</v>
      </c>
      <c r="H14" s="18">
        <v>0.63164956228956226</v>
      </c>
      <c r="I14" s="30">
        <v>312200</v>
      </c>
    </row>
    <row r="15" spans="1:17" ht="15.75">
      <c r="A15" s="14" t="s">
        <v>312</v>
      </c>
      <c r="B15" s="10" t="s">
        <v>23</v>
      </c>
      <c r="C15" s="41" t="s">
        <v>537</v>
      </c>
      <c r="D15" s="41"/>
      <c r="E15" s="19">
        <v>24</v>
      </c>
      <c r="F15" s="16">
        <v>53.875</v>
      </c>
      <c r="G15" s="17">
        <v>80.208333333333329</v>
      </c>
      <c r="H15" s="18">
        <v>0.67168831168831178</v>
      </c>
      <c r="I15" s="31">
        <v>340700</v>
      </c>
    </row>
    <row r="16" spans="1:17" ht="15.75">
      <c r="A16" s="14" t="s">
        <v>297</v>
      </c>
      <c r="B16" s="10" t="s">
        <v>23</v>
      </c>
      <c r="C16" s="41" t="s">
        <v>537</v>
      </c>
      <c r="D16" s="41" t="s">
        <v>3</v>
      </c>
      <c r="E16" s="19">
        <v>3</v>
      </c>
      <c r="F16" s="16">
        <v>45</v>
      </c>
      <c r="G16" s="17">
        <v>80</v>
      </c>
      <c r="H16" s="18">
        <v>0.5625</v>
      </c>
      <c r="I16" s="31">
        <v>199200</v>
      </c>
    </row>
    <row r="17" spans="1:9" ht="15.75">
      <c r="A17" s="14" t="s">
        <v>231</v>
      </c>
      <c r="B17" s="10" t="s">
        <v>107</v>
      </c>
      <c r="C17" s="40" t="s">
        <v>37</v>
      </c>
      <c r="D17" s="40" t="s">
        <v>537</v>
      </c>
      <c r="E17" s="19">
        <v>14</v>
      </c>
      <c r="F17" s="16">
        <v>18.571400000000001</v>
      </c>
      <c r="G17" s="17">
        <v>35.5</v>
      </c>
      <c r="H17" s="18">
        <v>0.52313802816901411</v>
      </c>
      <c r="I17" s="30">
        <v>133300</v>
      </c>
    </row>
    <row r="18" spans="1:9" ht="15.75">
      <c r="A18" s="14" t="s">
        <v>477</v>
      </c>
      <c r="B18" s="10" t="s">
        <v>104</v>
      </c>
      <c r="C18" s="40" t="s">
        <v>3</v>
      </c>
      <c r="D18" s="40" t="s">
        <v>537</v>
      </c>
      <c r="E18" s="19"/>
      <c r="F18" s="16"/>
      <c r="G18" s="17"/>
      <c r="H18" s="18"/>
      <c r="I18" s="30">
        <v>113800</v>
      </c>
    </row>
    <row r="19" spans="1:9" ht="15.75">
      <c r="A19" s="14" t="s">
        <v>426</v>
      </c>
      <c r="B19" s="10" t="s">
        <v>58</v>
      </c>
      <c r="C19" s="40" t="s">
        <v>537</v>
      </c>
      <c r="D19" s="40" t="s">
        <v>37</v>
      </c>
      <c r="E19" s="19">
        <v>3</v>
      </c>
      <c r="F19" s="16">
        <v>25</v>
      </c>
      <c r="G19" s="17">
        <v>64</v>
      </c>
      <c r="H19" s="18">
        <v>0.390625</v>
      </c>
      <c r="I19" s="30">
        <v>158100</v>
      </c>
    </row>
    <row r="20" spans="1:9" ht="15.75">
      <c r="A20" s="14" t="s">
        <v>163</v>
      </c>
      <c r="B20" s="10" t="s">
        <v>412</v>
      </c>
      <c r="C20" s="39" t="s">
        <v>37</v>
      </c>
      <c r="D20" s="39" t="s">
        <v>537</v>
      </c>
      <c r="E20" s="19">
        <v>7</v>
      </c>
      <c r="F20" s="16">
        <v>23.571400000000001</v>
      </c>
      <c r="G20" s="17">
        <v>80</v>
      </c>
      <c r="H20" s="18">
        <v>0.29464250000000003</v>
      </c>
      <c r="I20" s="29">
        <v>149000</v>
      </c>
    </row>
    <row r="21" spans="1:9" ht="15.75">
      <c r="A21" s="14" t="s">
        <v>189</v>
      </c>
      <c r="B21" s="10" t="s">
        <v>413</v>
      </c>
      <c r="C21" s="40" t="s">
        <v>37</v>
      </c>
      <c r="D21" s="40" t="s">
        <v>537</v>
      </c>
      <c r="E21" s="19">
        <v>23</v>
      </c>
      <c r="F21" s="16">
        <v>39.173900000000003</v>
      </c>
      <c r="G21" s="17">
        <v>80</v>
      </c>
      <c r="H21" s="18">
        <v>0.48967375000000002</v>
      </c>
      <c r="I21" s="30">
        <v>247700</v>
      </c>
    </row>
    <row r="22" spans="1:9" ht="15.75">
      <c r="A22" s="14" t="s">
        <v>178</v>
      </c>
      <c r="B22" s="10" t="s">
        <v>412</v>
      </c>
      <c r="C22" s="39" t="s">
        <v>398</v>
      </c>
      <c r="D22" s="39" t="s">
        <v>537</v>
      </c>
      <c r="E22" s="19">
        <v>16</v>
      </c>
      <c r="F22" s="16">
        <v>49.5625</v>
      </c>
      <c r="G22" s="17">
        <v>70.1875</v>
      </c>
      <c r="H22" s="18">
        <v>0.7061442564559216</v>
      </c>
      <c r="I22" s="29">
        <v>313400</v>
      </c>
    </row>
    <row r="23" spans="1:9" ht="15.75">
      <c r="A23" s="14" t="s">
        <v>488</v>
      </c>
      <c r="B23" s="10" t="s">
        <v>28</v>
      </c>
      <c r="C23" s="39" t="s">
        <v>537</v>
      </c>
      <c r="D23" s="39" t="s">
        <v>37</v>
      </c>
      <c r="E23" s="19"/>
      <c r="F23" s="16"/>
      <c r="G23" s="17"/>
      <c r="H23" s="18"/>
      <c r="I23" s="29">
        <v>113800</v>
      </c>
    </row>
    <row r="24" spans="1:9" ht="15.75">
      <c r="A24" s="14" t="s">
        <v>367</v>
      </c>
      <c r="B24" s="10" t="s">
        <v>105</v>
      </c>
      <c r="C24" s="40" t="s">
        <v>537</v>
      </c>
      <c r="D24" s="40" t="s">
        <v>398</v>
      </c>
      <c r="E24" s="19">
        <v>10</v>
      </c>
      <c r="F24" s="16">
        <v>37.6</v>
      </c>
      <c r="G24" s="17">
        <v>54.5</v>
      </c>
      <c r="H24" s="18">
        <v>0.68990825688073398</v>
      </c>
      <c r="I24" s="30">
        <v>237800</v>
      </c>
    </row>
    <row r="25" spans="1:9" ht="15.75">
      <c r="A25" s="14" t="s">
        <v>438</v>
      </c>
      <c r="B25" s="10" t="s">
        <v>105</v>
      </c>
      <c r="C25" s="40" t="s">
        <v>37</v>
      </c>
      <c r="D25" s="40" t="s">
        <v>537</v>
      </c>
      <c r="E25" s="19">
        <v>3</v>
      </c>
      <c r="F25" s="16">
        <v>16.666699999999999</v>
      </c>
      <c r="G25" s="17">
        <v>78.666666666666671</v>
      </c>
      <c r="H25" s="18">
        <v>0.21186483050847454</v>
      </c>
      <c r="I25" s="30">
        <v>133300</v>
      </c>
    </row>
    <row r="26" spans="1:9" ht="15.75">
      <c r="A26" s="14" t="s">
        <v>254</v>
      </c>
      <c r="B26" s="10" t="s">
        <v>24</v>
      </c>
      <c r="C26" s="40" t="s">
        <v>37</v>
      </c>
      <c r="D26" s="40" t="s">
        <v>537</v>
      </c>
      <c r="E26" s="19">
        <v>0</v>
      </c>
      <c r="F26" s="16">
        <v>0</v>
      </c>
      <c r="G26" s="17">
        <v>0</v>
      </c>
      <c r="H26" s="18">
        <v>0</v>
      </c>
      <c r="I26" s="30">
        <v>185900</v>
      </c>
    </row>
    <row r="27" spans="1:9" ht="15.75">
      <c r="A27" s="14" t="s">
        <v>369</v>
      </c>
      <c r="B27" s="10" t="s">
        <v>105</v>
      </c>
      <c r="C27" s="40" t="s">
        <v>537</v>
      </c>
      <c r="D27" s="40" t="s">
        <v>6</v>
      </c>
      <c r="E27" s="19">
        <v>23</v>
      </c>
      <c r="F27" s="16">
        <v>48.652200000000001</v>
      </c>
      <c r="G27" s="17">
        <v>80.217391304347828</v>
      </c>
      <c r="H27" s="18">
        <v>0.60650439024390246</v>
      </c>
      <c r="I27" s="30">
        <v>307600</v>
      </c>
    </row>
    <row r="28" spans="1:9" ht="15.75">
      <c r="A28" s="14" t="s">
        <v>236</v>
      </c>
      <c r="B28" s="10" t="s">
        <v>55</v>
      </c>
      <c r="C28" s="40" t="s">
        <v>37</v>
      </c>
      <c r="D28" s="40" t="s">
        <v>537</v>
      </c>
      <c r="E28" s="19">
        <v>24</v>
      </c>
      <c r="F28" s="16">
        <v>66.25</v>
      </c>
      <c r="G28" s="17">
        <v>80.208333333333329</v>
      </c>
      <c r="H28" s="18">
        <v>0.82597402597402603</v>
      </c>
      <c r="I28" s="30">
        <v>418900</v>
      </c>
    </row>
    <row r="29" spans="1:9" ht="15.75">
      <c r="A29" s="14" t="s">
        <v>94</v>
      </c>
      <c r="B29" s="10" t="s">
        <v>58</v>
      </c>
      <c r="C29" s="40" t="s">
        <v>37</v>
      </c>
      <c r="D29" s="40" t="s">
        <v>537</v>
      </c>
      <c r="E29" s="19">
        <v>22</v>
      </c>
      <c r="F29" s="16">
        <v>45.863599999999998</v>
      </c>
      <c r="G29" s="17">
        <v>77</v>
      </c>
      <c r="H29" s="18">
        <v>0.59563116883116884</v>
      </c>
      <c r="I29" s="30">
        <v>290000</v>
      </c>
    </row>
    <row r="30" spans="1:9" ht="15.75">
      <c r="A30" s="14" t="s">
        <v>494</v>
      </c>
      <c r="B30" s="10" t="s">
        <v>104</v>
      </c>
      <c r="C30" s="40" t="s">
        <v>537</v>
      </c>
      <c r="D30" s="40" t="s">
        <v>37</v>
      </c>
      <c r="E30" s="19"/>
      <c r="F30" s="16"/>
      <c r="G30" s="17"/>
      <c r="H30" s="18"/>
      <c r="I30" s="30">
        <v>113800</v>
      </c>
    </row>
    <row r="31" spans="1:9" ht="15.75">
      <c r="A31" s="14" t="s">
        <v>269</v>
      </c>
      <c r="B31" s="10" t="s">
        <v>412</v>
      </c>
      <c r="C31" s="39" t="s">
        <v>8</v>
      </c>
      <c r="D31" s="39" t="s">
        <v>537</v>
      </c>
      <c r="E31" s="19">
        <v>19</v>
      </c>
      <c r="F31" s="16">
        <v>48.263199999999998</v>
      </c>
      <c r="G31" s="17">
        <v>72</v>
      </c>
      <c r="H31" s="18">
        <v>0.67032222222222215</v>
      </c>
      <c r="I31" s="29">
        <v>305200</v>
      </c>
    </row>
    <row r="32" spans="1:9" ht="15.75">
      <c r="A32" s="14" t="s">
        <v>496</v>
      </c>
      <c r="B32" s="10" t="s">
        <v>107</v>
      </c>
      <c r="C32" s="40" t="s">
        <v>537</v>
      </c>
      <c r="D32" s="40"/>
      <c r="E32" s="19"/>
      <c r="F32" s="16"/>
      <c r="G32" s="17"/>
      <c r="H32" s="18"/>
      <c r="I32" s="30">
        <v>113800</v>
      </c>
    </row>
    <row r="33" spans="1:9" ht="15.75">
      <c r="A33" s="14" t="s">
        <v>21</v>
      </c>
      <c r="B33" s="10" t="s">
        <v>4</v>
      </c>
      <c r="C33" s="39" t="s">
        <v>537</v>
      </c>
      <c r="D33" s="39"/>
      <c r="E33" s="19">
        <v>24</v>
      </c>
      <c r="F33" s="16">
        <v>64.666700000000006</v>
      </c>
      <c r="G33" s="17">
        <v>80.208333333333329</v>
      </c>
      <c r="H33" s="18">
        <v>0.80623418181818196</v>
      </c>
      <c r="I33" s="29">
        <v>408900</v>
      </c>
    </row>
    <row r="34" spans="1:9" ht="31.5">
      <c r="A34" s="14" t="s">
        <v>73</v>
      </c>
      <c r="B34" s="10" t="s">
        <v>53</v>
      </c>
      <c r="C34" s="39" t="s">
        <v>537</v>
      </c>
      <c r="D34" s="39" t="s">
        <v>3</v>
      </c>
      <c r="E34" s="19">
        <v>19</v>
      </c>
      <c r="F34" s="16">
        <v>58.947400000000002</v>
      </c>
      <c r="G34" s="17">
        <v>77.526315789473685</v>
      </c>
      <c r="H34" s="18">
        <v>0.760353428377461</v>
      </c>
      <c r="I34" s="29">
        <v>372700</v>
      </c>
    </row>
    <row r="35" spans="1:9" ht="15.75">
      <c r="A35" s="14" t="s">
        <v>324</v>
      </c>
      <c r="B35" s="10" t="s">
        <v>24</v>
      </c>
      <c r="C35" s="40" t="s">
        <v>537</v>
      </c>
      <c r="D35" s="40"/>
      <c r="E35" s="19">
        <v>24</v>
      </c>
      <c r="F35" s="16">
        <v>37.75</v>
      </c>
      <c r="G35" s="17">
        <v>80.375</v>
      </c>
      <c r="H35" s="18">
        <v>0.46967340590979784</v>
      </c>
      <c r="I35" s="30">
        <v>238700</v>
      </c>
    </row>
    <row r="36" spans="1:9" ht="15.75">
      <c r="A36" s="14" t="s">
        <v>168</v>
      </c>
      <c r="B36" s="10" t="s">
        <v>104</v>
      </c>
      <c r="C36" s="40" t="s">
        <v>3</v>
      </c>
      <c r="D36" s="40" t="s">
        <v>537</v>
      </c>
      <c r="E36" s="19">
        <v>11</v>
      </c>
      <c r="F36" s="16">
        <v>60.636400000000002</v>
      </c>
      <c r="G36" s="17">
        <v>73.727272727272734</v>
      </c>
      <c r="H36" s="18">
        <v>0.82244192355117129</v>
      </c>
      <c r="I36" s="30">
        <v>383400</v>
      </c>
    </row>
    <row r="37" spans="1:9" ht="15.75">
      <c r="A37" s="14" t="s">
        <v>146</v>
      </c>
      <c r="B37" s="10" t="s">
        <v>28</v>
      </c>
      <c r="C37" s="39" t="s">
        <v>37</v>
      </c>
      <c r="D37" s="39" t="s">
        <v>537</v>
      </c>
      <c r="E37" s="19">
        <v>10</v>
      </c>
      <c r="F37" s="16">
        <v>52</v>
      </c>
      <c r="G37" s="17">
        <v>73.3</v>
      </c>
      <c r="H37" s="18">
        <v>0.70941336971350621</v>
      </c>
      <c r="I37" s="29">
        <v>328800</v>
      </c>
    </row>
    <row r="38" spans="1:9" ht="15.75">
      <c r="A38" s="14" t="s">
        <v>505</v>
      </c>
      <c r="B38" s="10" t="s">
        <v>105</v>
      </c>
      <c r="C38" s="40" t="s">
        <v>37</v>
      </c>
      <c r="D38" s="40" t="s">
        <v>537</v>
      </c>
      <c r="E38" s="19"/>
      <c r="F38" s="16"/>
      <c r="G38" s="17"/>
      <c r="H38" s="18"/>
      <c r="I38" s="30">
        <v>113800</v>
      </c>
    </row>
    <row r="39" spans="1:9" ht="15.75">
      <c r="A39" s="14" t="s">
        <v>26</v>
      </c>
      <c r="B39" s="10" t="s">
        <v>4</v>
      </c>
      <c r="C39" s="39" t="s">
        <v>398</v>
      </c>
      <c r="D39" s="39" t="s">
        <v>537</v>
      </c>
      <c r="E39" s="19">
        <v>17</v>
      </c>
      <c r="F39" s="16">
        <v>20.470600000000001</v>
      </c>
      <c r="G39" s="17">
        <v>22.764705882352942</v>
      </c>
      <c r="H39" s="18">
        <v>0.89922532299741609</v>
      </c>
      <c r="I39" s="29">
        <v>133300</v>
      </c>
    </row>
    <row r="40" spans="1:9" ht="15.75">
      <c r="A40" s="14" t="s">
        <v>313</v>
      </c>
      <c r="B40" s="10" t="s">
        <v>23</v>
      </c>
      <c r="C40" s="41" t="s">
        <v>537</v>
      </c>
      <c r="D40" s="41" t="s">
        <v>37</v>
      </c>
      <c r="E40" s="19">
        <v>0</v>
      </c>
      <c r="F40" s="16">
        <v>0</v>
      </c>
      <c r="G40" s="17">
        <v>0</v>
      </c>
      <c r="H40" s="18">
        <v>0</v>
      </c>
      <c r="I40" s="31">
        <v>113800</v>
      </c>
    </row>
    <row r="41" spans="1:9" ht="15.75">
      <c r="A41" s="14" t="s">
        <v>123</v>
      </c>
      <c r="B41" s="10" t="s">
        <v>82</v>
      </c>
      <c r="C41" s="40" t="s">
        <v>537</v>
      </c>
      <c r="D41" s="40" t="s">
        <v>3</v>
      </c>
      <c r="E41" s="19">
        <v>22</v>
      </c>
      <c r="F41" s="16">
        <v>49.363599999999998</v>
      </c>
      <c r="G41" s="17">
        <v>79.545454545454547</v>
      </c>
      <c r="H41" s="18">
        <v>0.62057097142857143</v>
      </c>
      <c r="I41" s="30">
        <v>312100</v>
      </c>
    </row>
    <row r="42" spans="1:9" ht="15.75">
      <c r="A42" s="14" t="s">
        <v>135</v>
      </c>
      <c r="B42" s="10" t="s">
        <v>55</v>
      </c>
      <c r="C42" s="40" t="s">
        <v>8</v>
      </c>
      <c r="D42" s="40" t="s">
        <v>537</v>
      </c>
      <c r="E42" s="19">
        <v>14</v>
      </c>
      <c r="F42" s="16">
        <v>32.428600000000003</v>
      </c>
      <c r="G42" s="17">
        <v>47.571428571428569</v>
      </c>
      <c r="H42" s="18">
        <v>0.68168228228228234</v>
      </c>
      <c r="I42" s="30">
        <v>205100</v>
      </c>
    </row>
    <row r="43" spans="1:9" ht="15.75">
      <c r="A43" s="14" t="s">
        <v>169</v>
      </c>
      <c r="B43" s="10" t="s">
        <v>104</v>
      </c>
      <c r="C43" s="40" t="s">
        <v>8</v>
      </c>
      <c r="D43" s="40" t="s">
        <v>537</v>
      </c>
      <c r="E43" s="19">
        <v>22</v>
      </c>
      <c r="F43" s="16">
        <v>53.7273</v>
      </c>
      <c r="G43" s="17">
        <v>57.636363636363633</v>
      </c>
      <c r="H43" s="18">
        <v>0.93217712933753949</v>
      </c>
      <c r="I43" s="30">
        <v>339700</v>
      </c>
    </row>
    <row r="44" spans="1:9" ht="15.75">
      <c r="A44" s="14" t="s">
        <v>513</v>
      </c>
      <c r="B44" s="10" t="s">
        <v>28</v>
      </c>
      <c r="C44" s="39" t="s">
        <v>537</v>
      </c>
      <c r="D44" s="39"/>
      <c r="E44" s="19"/>
      <c r="F44" s="16"/>
      <c r="G44" s="17"/>
      <c r="H44" s="18"/>
      <c r="I44" s="29">
        <v>113800</v>
      </c>
    </row>
    <row r="45" spans="1:9" ht="15.75">
      <c r="A45" s="14" t="s">
        <v>98</v>
      </c>
      <c r="B45" s="10" t="s">
        <v>58</v>
      </c>
      <c r="C45" s="40" t="s">
        <v>3</v>
      </c>
      <c r="D45" s="40" t="s">
        <v>537</v>
      </c>
      <c r="E45" s="19"/>
      <c r="F45" s="16"/>
      <c r="G45" s="17"/>
      <c r="H45" s="18"/>
      <c r="I45" s="30">
        <v>204200</v>
      </c>
    </row>
    <row r="46" spans="1:9" ht="15.75">
      <c r="A46" s="14" t="s">
        <v>516</v>
      </c>
      <c r="B46" s="10" t="s">
        <v>24</v>
      </c>
      <c r="C46" s="40" t="s">
        <v>3</v>
      </c>
      <c r="D46" s="40" t="s">
        <v>537</v>
      </c>
      <c r="E46" s="19"/>
      <c r="F46" s="16"/>
      <c r="G46" s="17"/>
      <c r="H46" s="18"/>
      <c r="I46" s="30">
        <v>145500</v>
      </c>
    </row>
    <row r="47" spans="1:9" ht="15.75">
      <c r="A47" s="14" t="s">
        <v>47</v>
      </c>
      <c r="B47" s="10" t="s">
        <v>31</v>
      </c>
      <c r="C47" s="39" t="s">
        <v>537</v>
      </c>
      <c r="D47" s="40"/>
      <c r="E47" s="19">
        <v>15</v>
      </c>
      <c r="F47" s="16">
        <v>44.4</v>
      </c>
      <c r="G47" s="17">
        <v>66.333333333333329</v>
      </c>
      <c r="H47" s="18">
        <v>0.66934673366834174</v>
      </c>
      <c r="I47" s="29">
        <v>280700</v>
      </c>
    </row>
    <row r="48" spans="1:9" ht="15.75">
      <c r="A48" s="14" t="s">
        <v>404</v>
      </c>
      <c r="B48" s="10" t="s">
        <v>105</v>
      </c>
      <c r="C48" s="40" t="s">
        <v>537</v>
      </c>
      <c r="D48" s="40" t="s">
        <v>3</v>
      </c>
      <c r="E48" s="19">
        <v>0</v>
      </c>
      <c r="F48" s="16">
        <v>0</v>
      </c>
      <c r="G48" s="17">
        <v>0</v>
      </c>
      <c r="H48" s="18">
        <v>0</v>
      </c>
      <c r="I48" s="30">
        <v>113800</v>
      </c>
    </row>
    <row r="49" spans="1:9" ht="15.75">
      <c r="A49" s="14" t="s">
        <v>148</v>
      </c>
      <c r="B49" s="10" t="s">
        <v>106</v>
      </c>
      <c r="C49" s="39" t="s">
        <v>537</v>
      </c>
      <c r="D49" s="39" t="s">
        <v>37</v>
      </c>
      <c r="E49" s="19">
        <v>21</v>
      </c>
      <c r="F49" s="16">
        <v>41.1905</v>
      </c>
      <c r="G49" s="17">
        <v>75.714285714285708</v>
      </c>
      <c r="H49" s="18">
        <v>0.54402547169811322</v>
      </c>
      <c r="I49" s="29">
        <v>260500</v>
      </c>
    </row>
    <row r="50" spans="1:9" ht="15.75">
      <c r="A50" s="14" t="s">
        <v>287</v>
      </c>
      <c r="B50" s="10" t="s">
        <v>105</v>
      </c>
      <c r="C50" s="40" t="s">
        <v>37</v>
      </c>
      <c r="D50" s="40" t="s">
        <v>537</v>
      </c>
      <c r="E50" s="19">
        <v>24</v>
      </c>
      <c r="F50" s="16">
        <v>30.791699999999999</v>
      </c>
      <c r="G50" s="17">
        <v>80.208333333333329</v>
      </c>
      <c r="H50" s="18">
        <v>0.3838965194805195</v>
      </c>
      <c r="I50" s="30">
        <v>194700</v>
      </c>
    </row>
    <row r="51" spans="1:9" ht="15.75">
      <c r="A51" s="14" t="s">
        <v>350</v>
      </c>
      <c r="B51" s="10" t="s">
        <v>22</v>
      </c>
      <c r="C51" s="39" t="s">
        <v>537</v>
      </c>
      <c r="D51" s="39" t="s">
        <v>37</v>
      </c>
      <c r="E51" s="19">
        <v>18</v>
      </c>
      <c r="F51" s="16">
        <v>59.6111</v>
      </c>
      <c r="G51" s="17">
        <v>77.777777777777771</v>
      </c>
      <c r="H51" s="18">
        <v>0.76642842857142868</v>
      </c>
      <c r="I51" s="29">
        <v>376900</v>
      </c>
    </row>
    <row r="52" spans="1:9" ht="15.75">
      <c r="A52" s="14" t="s">
        <v>152</v>
      </c>
      <c r="B52" s="10" t="s">
        <v>28</v>
      </c>
      <c r="C52" s="40" t="s">
        <v>537</v>
      </c>
      <c r="D52" s="40" t="s">
        <v>3</v>
      </c>
      <c r="E52" s="19">
        <v>17</v>
      </c>
      <c r="F52" s="16">
        <v>49.2941</v>
      </c>
      <c r="G52" s="17">
        <v>54.176470588235297</v>
      </c>
      <c r="H52" s="18">
        <v>0.90988023887079261</v>
      </c>
      <c r="I52" s="29">
        <v>311700</v>
      </c>
    </row>
    <row r="53" spans="1:9" ht="15.75">
      <c r="A53" s="14" t="s">
        <v>172</v>
      </c>
      <c r="B53" s="10" t="s">
        <v>104</v>
      </c>
      <c r="C53" s="40" t="s">
        <v>537</v>
      </c>
      <c r="D53" s="40" t="s">
        <v>37</v>
      </c>
      <c r="E53" s="19">
        <v>16</v>
      </c>
      <c r="F53" s="16">
        <v>34</v>
      </c>
      <c r="G53" s="17">
        <v>76.75</v>
      </c>
      <c r="H53" s="18">
        <v>0.44299674267100975</v>
      </c>
      <c r="I53" s="30">
        <v>215000</v>
      </c>
    </row>
    <row r="54" spans="1:9" ht="15.75">
      <c r="A54" s="14" t="s">
        <v>194</v>
      </c>
      <c r="B54" s="10" t="s">
        <v>413</v>
      </c>
      <c r="C54" s="40" t="s">
        <v>537</v>
      </c>
      <c r="D54" s="40" t="s">
        <v>8</v>
      </c>
      <c r="E54" s="19">
        <v>17</v>
      </c>
      <c r="F54" s="16">
        <v>52.117600000000003</v>
      </c>
      <c r="G54" s="17">
        <v>68.882352941176464</v>
      </c>
      <c r="H54" s="18">
        <v>0.75661759180187882</v>
      </c>
      <c r="I54" s="30">
        <v>329500</v>
      </c>
    </row>
    <row r="55" spans="1:9" ht="15.75">
      <c r="A55" s="14" t="s">
        <v>19</v>
      </c>
      <c r="B55" s="10" t="s">
        <v>106</v>
      </c>
      <c r="C55" s="39" t="s">
        <v>37</v>
      </c>
      <c r="D55" s="39" t="s">
        <v>537</v>
      </c>
      <c r="E55" s="19">
        <v>1</v>
      </c>
      <c r="F55" s="16">
        <v>12</v>
      </c>
      <c r="G55" s="17">
        <v>29</v>
      </c>
      <c r="H55" s="18">
        <v>0.41379310344827586</v>
      </c>
      <c r="I55" s="29">
        <v>133300</v>
      </c>
    </row>
    <row r="56" spans="1:9" ht="31.5">
      <c r="A56" s="14" t="s">
        <v>79</v>
      </c>
      <c r="B56" s="10" t="s">
        <v>53</v>
      </c>
      <c r="C56" s="39" t="s">
        <v>37</v>
      </c>
      <c r="D56" s="39" t="s">
        <v>537</v>
      </c>
      <c r="E56" s="19">
        <v>21</v>
      </c>
      <c r="F56" s="16">
        <v>77</v>
      </c>
      <c r="G56" s="17">
        <v>79.80952380952381</v>
      </c>
      <c r="H56" s="18">
        <v>0.96479713603818618</v>
      </c>
      <c r="I56" s="29">
        <v>486900</v>
      </c>
    </row>
    <row r="57" spans="1:9" ht="15.75">
      <c r="A57" s="14" t="s">
        <v>375</v>
      </c>
      <c r="B57" s="10" t="s">
        <v>55</v>
      </c>
      <c r="C57" s="40" t="s">
        <v>37</v>
      </c>
      <c r="D57" s="40" t="s">
        <v>537</v>
      </c>
      <c r="E57" s="19">
        <v>22</v>
      </c>
      <c r="F57" s="16">
        <v>51.545499999999997</v>
      </c>
      <c r="G57" s="17">
        <v>80.227272727272734</v>
      </c>
      <c r="H57" s="18">
        <v>0.64249348441926335</v>
      </c>
      <c r="I57" s="30">
        <v>325900</v>
      </c>
    </row>
    <row r="58" spans="1:9" ht="15.75">
      <c r="A58" s="14" t="s">
        <v>198</v>
      </c>
      <c r="B58" s="10" t="s">
        <v>413</v>
      </c>
      <c r="C58" s="40" t="s">
        <v>537</v>
      </c>
      <c r="D58" s="40" t="s">
        <v>37</v>
      </c>
      <c r="E58" s="19">
        <v>0</v>
      </c>
      <c r="F58" s="16">
        <v>0</v>
      </c>
      <c r="G58" s="17">
        <v>0</v>
      </c>
      <c r="H58" s="18">
        <v>0</v>
      </c>
      <c r="I58" s="30">
        <v>122600</v>
      </c>
    </row>
    <row r="59" spans="1:9" ht="15.75">
      <c r="A59" s="14" t="s">
        <v>197</v>
      </c>
      <c r="B59" s="10" t="s">
        <v>412</v>
      </c>
      <c r="C59" s="39" t="s">
        <v>6</v>
      </c>
      <c r="D59" s="39" t="s">
        <v>537</v>
      </c>
      <c r="E59" s="19">
        <v>21</v>
      </c>
      <c r="F59" s="16">
        <v>52.285699999999999</v>
      </c>
      <c r="G59" s="17">
        <v>78.666666666666671</v>
      </c>
      <c r="H59" s="18">
        <v>0.6646487288135593</v>
      </c>
      <c r="I59" s="29">
        <v>330600</v>
      </c>
    </row>
    <row r="60" spans="1:9" ht="15.75">
      <c r="A60" s="14" t="s">
        <v>101</v>
      </c>
      <c r="B60" s="10" t="s">
        <v>58</v>
      </c>
      <c r="C60" s="40" t="s">
        <v>537</v>
      </c>
      <c r="D60" s="40" t="s">
        <v>37</v>
      </c>
      <c r="E60" s="19">
        <v>23</v>
      </c>
      <c r="F60" s="16">
        <v>57.826099999999997</v>
      </c>
      <c r="G60" s="17">
        <v>80</v>
      </c>
      <c r="H60" s="18">
        <v>0.72282625</v>
      </c>
      <c r="I60" s="30">
        <v>365600</v>
      </c>
    </row>
  </sheetData>
  <autoFilter ref="A1:I60">
    <sortState ref="A2:I60">
      <sortCondition ref="A1:A6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5"/>
  <sheetViews>
    <sheetView zoomScale="85" zoomScaleNormal="85" workbookViewId="0">
      <selection activeCell="A2" sqref="A2:XFD2"/>
    </sheetView>
  </sheetViews>
  <sheetFormatPr defaultRowHeight="15"/>
  <cols>
    <col min="1" max="1" width="19.85546875" bestFit="1" customWidth="1"/>
    <col min="9" max="9" width="11.28515625" bestFit="1" customWidth="1"/>
  </cols>
  <sheetData>
    <row r="1" spans="1:17" s="5" customFormat="1" ht="15.75">
      <c r="A1" s="11" t="s">
        <v>416</v>
      </c>
      <c r="B1" s="11" t="s">
        <v>411</v>
      </c>
      <c r="C1" s="11" t="s">
        <v>417</v>
      </c>
      <c r="D1" s="11" t="s">
        <v>418</v>
      </c>
      <c r="E1" s="11" t="s">
        <v>419</v>
      </c>
      <c r="F1" s="12" t="s">
        <v>414</v>
      </c>
      <c r="G1" s="12" t="s">
        <v>1</v>
      </c>
      <c r="H1" s="13" t="s">
        <v>420</v>
      </c>
      <c r="I1" s="28" t="s">
        <v>444</v>
      </c>
      <c r="K1" s="38"/>
      <c r="L1" s="38"/>
      <c r="M1" s="38"/>
    </row>
    <row r="2" spans="1:17" s="5" customFormat="1" ht="15.75">
      <c r="A2" s="43" t="s">
        <v>538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75">
      <c r="A3" s="14" t="s">
        <v>445</v>
      </c>
      <c r="B3" s="10" t="s">
        <v>31</v>
      </c>
      <c r="C3" s="39" t="s">
        <v>3</v>
      </c>
      <c r="D3" s="39" t="s">
        <v>6</v>
      </c>
      <c r="E3" s="19"/>
      <c r="F3" s="16"/>
      <c r="G3" s="17"/>
      <c r="H3" s="18"/>
      <c r="I3" s="29">
        <v>113800</v>
      </c>
    </row>
    <row r="4" spans="1:17" ht="15.75">
      <c r="A4" s="14" t="s">
        <v>446</v>
      </c>
      <c r="B4" s="10" t="s">
        <v>24</v>
      </c>
      <c r="C4" s="40" t="s">
        <v>6</v>
      </c>
      <c r="D4" s="40"/>
      <c r="E4" s="19"/>
      <c r="F4" s="16"/>
      <c r="G4" s="17"/>
      <c r="H4" s="18"/>
      <c r="I4" s="30">
        <v>113800</v>
      </c>
    </row>
    <row r="5" spans="1:17" ht="15.75">
      <c r="A5" s="14" t="s">
        <v>395</v>
      </c>
      <c r="B5" s="10" t="s">
        <v>58</v>
      </c>
      <c r="C5" s="40" t="s">
        <v>6</v>
      </c>
      <c r="D5" s="40"/>
      <c r="E5" s="19">
        <v>22</v>
      </c>
      <c r="F5" s="16">
        <v>50.136400000000002</v>
      </c>
      <c r="G5" s="17">
        <v>80.227272727272734</v>
      </c>
      <c r="H5" s="18">
        <v>0.62492963172804528</v>
      </c>
      <c r="I5" s="30">
        <v>317000</v>
      </c>
    </row>
    <row r="6" spans="1:17" ht="15.75">
      <c r="A6" s="14" t="s">
        <v>314</v>
      </c>
      <c r="B6" s="10" t="s">
        <v>104</v>
      </c>
      <c r="C6" s="40" t="s">
        <v>8</v>
      </c>
      <c r="D6" s="40" t="s">
        <v>6</v>
      </c>
      <c r="E6" s="19">
        <v>0</v>
      </c>
      <c r="F6" s="16">
        <v>0</v>
      </c>
      <c r="G6" s="17">
        <v>0</v>
      </c>
      <c r="H6" s="18">
        <v>0</v>
      </c>
      <c r="I6" s="30">
        <v>136800</v>
      </c>
    </row>
    <row r="7" spans="1:17" ht="15.75">
      <c r="A7" s="14" t="s">
        <v>355</v>
      </c>
      <c r="B7" s="10" t="s">
        <v>105</v>
      </c>
      <c r="C7" s="40" t="s">
        <v>6</v>
      </c>
      <c r="D7" s="40"/>
      <c r="E7" s="19">
        <v>3</v>
      </c>
      <c r="F7" s="16">
        <v>52</v>
      </c>
      <c r="G7" s="17">
        <v>80</v>
      </c>
      <c r="H7" s="18">
        <v>0.65</v>
      </c>
      <c r="I7" s="30">
        <v>230200</v>
      </c>
    </row>
    <row r="8" spans="1:17" ht="15.75">
      <c r="A8" s="14" t="s">
        <v>449</v>
      </c>
      <c r="B8" s="10" t="s">
        <v>4</v>
      </c>
      <c r="C8" s="39" t="s">
        <v>6</v>
      </c>
      <c r="D8" s="39" t="s">
        <v>3</v>
      </c>
      <c r="E8" s="19"/>
      <c r="F8" s="16"/>
      <c r="G8" s="17"/>
      <c r="H8" s="18"/>
      <c r="I8" s="29">
        <v>113800</v>
      </c>
    </row>
    <row r="9" spans="1:17" ht="15.75">
      <c r="A9" s="14" t="s">
        <v>225</v>
      </c>
      <c r="B9" s="10" t="s">
        <v>107</v>
      </c>
      <c r="C9" s="40" t="s">
        <v>8</v>
      </c>
      <c r="D9" s="40" t="s">
        <v>6</v>
      </c>
      <c r="E9" s="19">
        <v>23</v>
      </c>
      <c r="F9" s="16">
        <v>48.130400000000002</v>
      </c>
      <c r="G9" s="17">
        <v>67.608695652173907</v>
      </c>
      <c r="H9" s="18">
        <v>0.71189659163987151</v>
      </c>
      <c r="I9" s="30">
        <v>304300</v>
      </c>
    </row>
    <row r="10" spans="1:17" ht="15.75">
      <c r="A10" s="14" t="s">
        <v>180</v>
      </c>
      <c r="B10" s="10" t="s">
        <v>413</v>
      </c>
      <c r="C10" s="40" t="s">
        <v>6</v>
      </c>
      <c r="D10" s="40"/>
      <c r="E10" s="19">
        <v>4</v>
      </c>
      <c r="F10" s="16">
        <v>27</v>
      </c>
      <c r="G10" s="17">
        <v>80</v>
      </c>
      <c r="H10" s="18">
        <v>0.33750000000000002</v>
      </c>
      <c r="I10" s="30">
        <v>170700</v>
      </c>
    </row>
    <row r="11" spans="1:17" ht="15.75">
      <c r="A11" s="14" t="s">
        <v>274</v>
      </c>
      <c r="B11" s="10" t="s">
        <v>105</v>
      </c>
      <c r="C11" s="40" t="s">
        <v>6</v>
      </c>
      <c r="D11" s="40"/>
      <c r="E11" s="19">
        <v>4</v>
      </c>
      <c r="F11" s="16">
        <v>30.25</v>
      </c>
      <c r="G11" s="17">
        <v>70</v>
      </c>
      <c r="H11" s="18">
        <v>0.43214285714285716</v>
      </c>
      <c r="I11" s="30">
        <v>191300</v>
      </c>
    </row>
    <row r="12" spans="1:17" ht="15.75">
      <c r="A12" s="14" t="s">
        <v>86</v>
      </c>
      <c r="B12" s="10" t="s">
        <v>55</v>
      </c>
      <c r="C12" s="40" t="s">
        <v>6</v>
      </c>
      <c r="D12" s="40"/>
      <c r="E12" s="19">
        <v>24</v>
      </c>
      <c r="F12" s="16">
        <v>36.458300000000001</v>
      </c>
      <c r="G12" s="17">
        <v>79.958333333333329</v>
      </c>
      <c r="H12" s="18">
        <v>0.455966232412715</v>
      </c>
      <c r="I12" s="30">
        <v>230500</v>
      </c>
    </row>
    <row r="13" spans="1:17" ht="15.75">
      <c r="A13" s="14" t="s">
        <v>246</v>
      </c>
      <c r="B13" s="10" t="s">
        <v>23</v>
      </c>
      <c r="C13" s="41" t="s">
        <v>6</v>
      </c>
      <c r="D13" s="41"/>
      <c r="E13" s="19">
        <v>7</v>
      </c>
      <c r="F13" s="16">
        <v>32</v>
      </c>
      <c r="G13" s="17">
        <v>80</v>
      </c>
      <c r="H13" s="18">
        <v>0.4</v>
      </c>
      <c r="I13" s="31">
        <v>182100</v>
      </c>
    </row>
    <row r="14" spans="1:17" ht="15.75">
      <c r="A14" s="14" t="s">
        <v>159</v>
      </c>
      <c r="B14" s="10" t="s">
        <v>104</v>
      </c>
      <c r="C14" s="40" t="s">
        <v>6</v>
      </c>
      <c r="D14" s="40"/>
      <c r="E14" s="19">
        <v>18</v>
      </c>
      <c r="F14" s="16">
        <v>36.277799999999999</v>
      </c>
      <c r="G14" s="17">
        <v>78.333333333333329</v>
      </c>
      <c r="H14" s="18">
        <v>0.46312085106382983</v>
      </c>
      <c r="I14" s="30">
        <v>229400</v>
      </c>
    </row>
    <row r="15" spans="1:17" ht="31.5">
      <c r="A15" s="14" t="s">
        <v>63</v>
      </c>
      <c r="B15" s="10" t="s">
        <v>53</v>
      </c>
      <c r="C15" s="39" t="s">
        <v>6</v>
      </c>
      <c r="D15" s="39"/>
      <c r="E15" s="19">
        <v>0</v>
      </c>
      <c r="F15" s="16">
        <v>0</v>
      </c>
      <c r="G15" s="17">
        <v>0</v>
      </c>
      <c r="H15" s="18">
        <v>0</v>
      </c>
      <c r="I15" s="29">
        <v>113800</v>
      </c>
    </row>
    <row r="16" spans="1:17" ht="15.75">
      <c r="A16" s="14" t="s">
        <v>27</v>
      </c>
      <c r="B16" s="10" t="s">
        <v>4</v>
      </c>
      <c r="C16" s="39" t="s">
        <v>3</v>
      </c>
      <c r="D16" s="39" t="s">
        <v>6</v>
      </c>
      <c r="E16" s="19">
        <v>15</v>
      </c>
      <c r="F16" s="16">
        <v>47.066699999999997</v>
      </c>
      <c r="G16" s="17">
        <v>78.599999999999994</v>
      </c>
      <c r="H16" s="18">
        <v>0.59881297709923664</v>
      </c>
      <c r="I16" s="29">
        <v>297600</v>
      </c>
    </row>
    <row r="17" spans="1:9" ht="15.75">
      <c r="A17" s="14" t="s">
        <v>422</v>
      </c>
      <c r="B17" s="10" t="s">
        <v>412</v>
      </c>
      <c r="C17" s="39" t="s">
        <v>8</v>
      </c>
      <c r="D17" s="39" t="s">
        <v>6</v>
      </c>
      <c r="E17" s="19">
        <v>21</v>
      </c>
      <c r="F17" s="16">
        <v>44.1905</v>
      </c>
      <c r="G17" s="17">
        <v>61.19047619047619</v>
      </c>
      <c r="H17" s="18">
        <v>0.72217937743190663</v>
      </c>
      <c r="I17" s="29">
        <v>279400</v>
      </c>
    </row>
    <row r="18" spans="1:9" ht="15.75">
      <c r="A18" s="14" t="s">
        <v>270</v>
      </c>
      <c r="B18" s="10" t="s">
        <v>55</v>
      </c>
      <c r="C18" s="40" t="s">
        <v>6</v>
      </c>
      <c r="D18" s="40"/>
      <c r="E18" s="19">
        <v>2</v>
      </c>
      <c r="F18" s="16">
        <v>14</v>
      </c>
      <c r="G18" s="17">
        <v>78.5</v>
      </c>
      <c r="H18" s="18">
        <v>0.17834394904458598</v>
      </c>
      <c r="I18" s="30">
        <v>133300</v>
      </c>
    </row>
    <row r="19" spans="1:9" ht="15.75">
      <c r="A19" s="14" t="s">
        <v>451</v>
      </c>
      <c r="B19" s="10" t="s">
        <v>107</v>
      </c>
      <c r="C19" s="40" t="s">
        <v>6</v>
      </c>
      <c r="D19" s="40"/>
      <c r="E19" s="19"/>
      <c r="F19" s="16"/>
      <c r="G19" s="17"/>
      <c r="H19" s="18"/>
      <c r="I19" s="30">
        <v>250200</v>
      </c>
    </row>
    <row r="20" spans="1:9" ht="15.75">
      <c r="A20" s="14" t="s">
        <v>452</v>
      </c>
      <c r="B20" s="10" t="s">
        <v>55</v>
      </c>
      <c r="C20" s="40" t="s">
        <v>8</v>
      </c>
      <c r="D20" s="40" t="s">
        <v>6</v>
      </c>
      <c r="E20" s="19"/>
      <c r="F20" s="16"/>
      <c r="G20" s="17"/>
      <c r="H20" s="18"/>
      <c r="I20" s="30">
        <v>113800</v>
      </c>
    </row>
    <row r="21" spans="1:9" ht="15.75">
      <c r="A21" s="14" t="s">
        <v>453</v>
      </c>
      <c r="B21" s="10" t="s">
        <v>58</v>
      </c>
      <c r="C21" s="40" t="s">
        <v>6</v>
      </c>
      <c r="D21" s="40"/>
      <c r="E21" s="19"/>
      <c r="F21" s="16"/>
      <c r="G21" s="17"/>
      <c r="H21" s="18"/>
      <c r="I21" s="30">
        <v>113800</v>
      </c>
    </row>
    <row r="22" spans="1:9" ht="15.75">
      <c r="A22" s="14" t="s">
        <v>454</v>
      </c>
      <c r="B22" s="10" t="s">
        <v>106</v>
      </c>
      <c r="C22" s="39" t="s">
        <v>6</v>
      </c>
      <c r="D22" s="39" t="s">
        <v>8</v>
      </c>
      <c r="E22" s="19"/>
      <c r="F22" s="16"/>
      <c r="G22" s="17"/>
      <c r="H22" s="18"/>
      <c r="I22" s="29">
        <v>113800</v>
      </c>
    </row>
    <row r="23" spans="1:9" ht="15.75">
      <c r="A23" s="14" t="s">
        <v>294</v>
      </c>
      <c r="B23" s="10" t="s">
        <v>23</v>
      </c>
      <c r="C23" s="41" t="s">
        <v>6</v>
      </c>
      <c r="D23" s="41"/>
      <c r="E23" s="19">
        <v>23</v>
      </c>
      <c r="F23" s="16">
        <v>56</v>
      </c>
      <c r="G23" s="17">
        <v>80</v>
      </c>
      <c r="H23" s="18">
        <v>0.7</v>
      </c>
      <c r="I23" s="31">
        <v>354100</v>
      </c>
    </row>
    <row r="24" spans="1:9" ht="15.75">
      <c r="A24" s="14" t="s">
        <v>248</v>
      </c>
      <c r="B24" s="10" t="s">
        <v>24</v>
      </c>
      <c r="C24" s="40" t="s">
        <v>8</v>
      </c>
      <c r="D24" s="40" t="s">
        <v>6</v>
      </c>
      <c r="E24" s="19">
        <v>4</v>
      </c>
      <c r="F24" s="16">
        <v>20</v>
      </c>
      <c r="G24" s="17">
        <v>30</v>
      </c>
      <c r="H24" s="18">
        <v>0.66666666666666663</v>
      </c>
      <c r="I24" s="30">
        <v>133300</v>
      </c>
    </row>
    <row r="25" spans="1:9" ht="15.75">
      <c r="A25" s="14" t="s">
        <v>5</v>
      </c>
      <c r="B25" s="10" t="s">
        <v>107</v>
      </c>
      <c r="C25" s="39" t="s">
        <v>6</v>
      </c>
      <c r="D25" s="39"/>
      <c r="E25" s="19">
        <v>9</v>
      </c>
      <c r="F25" s="16">
        <v>28.222200000000001</v>
      </c>
      <c r="G25" s="17">
        <v>66.222222222222229</v>
      </c>
      <c r="H25" s="18">
        <v>0.4261741610738255</v>
      </c>
      <c r="I25" s="29">
        <v>178500</v>
      </c>
    </row>
    <row r="26" spans="1:9" ht="15.75">
      <c r="A26" s="14" t="s">
        <v>407</v>
      </c>
      <c r="B26" s="10" t="s">
        <v>413</v>
      </c>
      <c r="C26" s="40" t="s">
        <v>6</v>
      </c>
      <c r="D26" s="40" t="s">
        <v>8</v>
      </c>
      <c r="E26" s="19">
        <v>0</v>
      </c>
      <c r="F26" s="16">
        <v>0</v>
      </c>
      <c r="G26" s="17">
        <v>0</v>
      </c>
      <c r="H26" s="18">
        <v>0</v>
      </c>
      <c r="I26" s="30">
        <v>113800</v>
      </c>
    </row>
    <row r="27" spans="1:9" ht="15.75">
      <c r="A27" s="14" t="s">
        <v>203</v>
      </c>
      <c r="B27" s="10" t="s">
        <v>22</v>
      </c>
      <c r="C27" s="39" t="s">
        <v>6</v>
      </c>
      <c r="D27" s="39"/>
      <c r="E27" s="19">
        <v>24</v>
      </c>
      <c r="F27" s="16">
        <v>60.875</v>
      </c>
      <c r="G27" s="17">
        <v>80.291666666666671</v>
      </c>
      <c r="H27" s="18">
        <v>0.75817332641411517</v>
      </c>
      <c r="I27" s="29">
        <v>384900</v>
      </c>
    </row>
    <row r="28" spans="1:9" ht="15.75">
      <c r="A28" s="14" t="s">
        <v>342</v>
      </c>
      <c r="B28" s="10" t="s">
        <v>106</v>
      </c>
      <c r="C28" s="39" t="s">
        <v>6</v>
      </c>
      <c r="D28" s="39"/>
      <c r="E28" s="19">
        <v>16</v>
      </c>
      <c r="F28" s="16">
        <v>40.3125</v>
      </c>
      <c r="G28" s="17">
        <v>80.125</v>
      </c>
      <c r="H28" s="18">
        <v>0.50312012480499224</v>
      </c>
      <c r="I28" s="29">
        <v>254900</v>
      </c>
    </row>
    <row r="29" spans="1:9" ht="15.75">
      <c r="A29" s="14" t="s">
        <v>382</v>
      </c>
      <c r="B29" s="10" t="s">
        <v>55</v>
      </c>
      <c r="C29" s="40" t="s">
        <v>6</v>
      </c>
      <c r="D29" s="40"/>
      <c r="E29" s="19">
        <v>0</v>
      </c>
      <c r="F29" s="16">
        <v>0</v>
      </c>
      <c r="G29" s="17">
        <v>0</v>
      </c>
      <c r="H29" s="18">
        <v>0</v>
      </c>
      <c r="I29" s="30">
        <v>122600</v>
      </c>
    </row>
    <row r="30" spans="1:9" ht="15.75">
      <c r="A30" s="14" t="s">
        <v>90</v>
      </c>
      <c r="B30" s="10" t="s">
        <v>58</v>
      </c>
      <c r="C30" s="40" t="s">
        <v>3</v>
      </c>
      <c r="D30" s="40" t="s">
        <v>6</v>
      </c>
      <c r="E30" s="19">
        <v>21</v>
      </c>
      <c r="F30" s="16">
        <v>57.761899999999997</v>
      </c>
      <c r="G30" s="17">
        <v>78.285714285714292</v>
      </c>
      <c r="H30" s="18">
        <v>0.73783448905109483</v>
      </c>
      <c r="I30" s="30">
        <v>365200</v>
      </c>
    </row>
    <row r="31" spans="1:9" ht="15.75">
      <c r="A31" s="14" t="s">
        <v>25</v>
      </c>
      <c r="B31" s="10" t="s">
        <v>4</v>
      </c>
      <c r="C31" s="39" t="s">
        <v>3</v>
      </c>
      <c r="D31" s="39" t="s">
        <v>6</v>
      </c>
      <c r="E31" s="19">
        <v>0</v>
      </c>
      <c r="F31" s="16">
        <v>0</v>
      </c>
      <c r="G31" s="17">
        <v>0</v>
      </c>
      <c r="H31" s="18">
        <v>0</v>
      </c>
      <c r="I31" s="29">
        <v>160400</v>
      </c>
    </row>
    <row r="32" spans="1:9" ht="15.75">
      <c r="A32" s="14" t="s">
        <v>227</v>
      </c>
      <c r="B32" s="10" t="s">
        <v>107</v>
      </c>
      <c r="C32" s="40" t="s">
        <v>6</v>
      </c>
      <c r="D32" s="40"/>
      <c r="E32" s="19">
        <v>8</v>
      </c>
      <c r="F32" s="16">
        <v>48.625</v>
      </c>
      <c r="G32" s="17">
        <v>80</v>
      </c>
      <c r="H32" s="18">
        <v>0.60781249999999998</v>
      </c>
      <c r="I32" s="30">
        <v>307500</v>
      </c>
    </row>
    <row r="33" spans="1:9" ht="15.75">
      <c r="A33" s="14" t="s">
        <v>344</v>
      </c>
      <c r="B33" s="10" t="s">
        <v>58</v>
      </c>
      <c r="C33" s="40" t="s">
        <v>6</v>
      </c>
      <c r="D33" s="40"/>
      <c r="E33" s="19">
        <v>7</v>
      </c>
      <c r="F33" s="16">
        <v>41.714300000000001</v>
      </c>
      <c r="G33" s="17">
        <v>74.714285714285708</v>
      </c>
      <c r="H33" s="18">
        <v>0.5583175908221798</v>
      </c>
      <c r="I33" s="30">
        <v>237400</v>
      </c>
    </row>
    <row r="34" spans="1:9" ht="15.75">
      <c r="A34" s="14" t="s">
        <v>113</v>
      </c>
      <c r="B34" s="10" t="s">
        <v>82</v>
      </c>
      <c r="C34" s="40" t="s">
        <v>6</v>
      </c>
      <c r="D34" s="40"/>
      <c r="E34" s="19">
        <v>11</v>
      </c>
      <c r="F34" s="16">
        <v>41.818199999999997</v>
      </c>
      <c r="G34" s="17">
        <v>79.181818181818187</v>
      </c>
      <c r="H34" s="18">
        <v>0.52812881745120543</v>
      </c>
      <c r="I34" s="30">
        <v>264400</v>
      </c>
    </row>
    <row r="35" spans="1:9" ht="15.75">
      <c r="A35" s="14" t="s">
        <v>91</v>
      </c>
      <c r="B35" s="10" t="s">
        <v>58</v>
      </c>
      <c r="C35" s="40" t="s">
        <v>6</v>
      </c>
      <c r="D35" s="40"/>
      <c r="E35" s="19">
        <v>14</v>
      </c>
      <c r="F35" s="16">
        <v>32.285699999999999</v>
      </c>
      <c r="G35" s="17">
        <v>80</v>
      </c>
      <c r="H35" s="18">
        <v>0.40357124999999999</v>
      </c>
      <c r="I35" s="30">
        <v>204100</v>
      </c>
    </row>
    <row r="36" spans="1:9" ht="15.75">
      <c r="A36" s="14" t="s">
        <v>275</v>
      </c>
      <c r="B36" s="10" t="s">
        <v>55</v>
      </c>
      <c r="C36" s="40" t="s">
        <v>6</v>
      </c>
      <c r="D36" s="40"/>
      <c r="E36" s="19"/>
      <c r="F36" s="16"/>
      <c r="G36" s="17"/>
      <c r="H36" s="18"/>
      <c r="I36" s="30">
        <v>236400</v>
      </c>
    </row>
    <row r="37" spans="1:9" ht="31.5">
      <c r="A37" s="14" t="s">
        <v>66</v>
      </c>
      <c r="B37" s="10" t="s">
        <v>53</v>
      </c>
      <c r="C37" s="39" t="s">
        <v>6</v>
      </c>
      <c r="D37" s="39"/>
      <c r="E37" s="19">
        <v>5</v>
      </c>
      <c r="F37" s="16">
        <v>50</v>
      </c>
      <c r="G37" s="17">
        <v>80</v>
      </c>
      <c r="H37" s="18">
        <v>0.625</v>
      </c>
      <c r="I37" s="29">
        <v>252900</v>
      </c>
    </row>
    <row r="38" spans="1:9" ht="15.75">
      <c r="A38" s="14" t="s">
        <v>399</v>
      </c>
      <c r="B38" s="10" t="s">
        <v>107</v>
      </c>
      <c r="C38" s="40" t="s">
        <v>6</v>
      </c>
      <c r="D38" s="40" t="s">
        <v>3</v>
      </c>
      <c r="E38" s="19">
        <v>16</v>
      </c>
      <c r="F38" s="16">
        <v>49.6875</v>
      </c>
      <c r="G38" s="17">
        <v>77.875</v>
      </c>
      <c r="H38" s="18">
        <v>0.6380417335473515</v>
      </c>
      <c r="I38" s="30">
        <v>314200</v>
      </c>
    </row>
    <row r="39" spans="1:9" ht="15.75">
      <c r="A39" s="14" t="s">
        <v>114</v>
      </c>
      <c r="B39" s="10" t="s">
        <v>82</v>
      </c>
      <c r="C39" s="40" t="s">
        <v>6</v>
      </c>
      <c r="D39" s="40"/>
      <c r="E39" s="19">
        <v>7</v>
      </c>
      <c r="F39" s="16">
        <v>39.714300000000001</v>
      </c>
      <c r="G39" s="17">
        <v>80</v>
      </c>
      <c r="H39" s="18">
        <v>0.49642875000000003</v>
      </c>
      <c r="I39" s="30">
        <v>226000</v>
      </c>
    </row>
    <row r="40" spans="1:9" ht="15.75">
      <c r="A40" s="14" t="s">
        <v>468</v>
      </c>
      <c r="B40" s="10" t="s">
        <v>82</v>
      </c>
      <c r="C40" s="40" t="s">
        <v>3</v>
      </c>
      <c r="D40" s="40" t="s">
        <v>6</v>
      </c>
      <c r="E40" s="19"/>
      <c r="F40" s="16"/>
      <c r="G40" s="17"/>
      <c r="H40" s="18"/>
      <c r="I40" s="30">
        <v>113800</v>
      </c>
    </row>
    <row r="41" spans="1:9" ht="15.75">
      <c r="A41" s="14" t="s">
        <v>359</v>
      </c>
      <c r="B41" s="10" t="s">
        <v>105</v>
      </c>
      <c r="C41" s="40" t="s">
        <v>3</v>
      </c>
      <c r="D41" s="40" t="s">
        <v>6</v>
      </c>
      <c r="E41" s="19">
        <v>3</v>
      </c>
      <c r="F41" s="16">
        <v>52.333300000000001</v>
      </c>
      <c r="G41" s="17">
        <v>68</v>
      </c>
      <c r="H41" s="18">
        <v>0.76960735294117644</v>
      </c>
      <c r="I41" s="30">
        <v>231600</v>
      </c>
    </row>
    <row r="42" spans="1:9" ht="15.75">
      <c r="A42" s="14" t="s">
        <v>139</v>
      </c>
      <c r="B42" s="10" t="s">
        <v>28</v>
      </c>
      <c r="C42" s="39" t="s">
        <v>6</v>
      </c>
      <c r="D42" s="39" t="s">
        <v>3</v>
      </c>
      <c r="E42" s="19">
        <v>24</v>
      </c>
      <c r="F42" s="16">
        <v>54.375</v>
      </c>
      <c r="G42" s="17">
        <v>78.333333333333329</v>
      </c>
      <c r="H42" s="18">
        <v>0.69414893617021278</v>
      </c>
      <c r="I42" s="29">
        <v>343800</v>
      </c>
    </row>
    <row r="43" spans="1:9" ht="15.75">
      <c r="A43" s="14" t="s">
        <v>278</v>
      </c>
      <c r="B43" s="10" t="s">
        <v>55</v>
      </c>
      <c r="C43" s="40" t="s">
        <v>6</v>
      </c>
      <c r="D43" s="40"/>
      <c r="E43" s="19">
        <v>0</v>
      </c>
      <c r="F43" s="16">
        <v>0</v>
      </c>
      <c r="G43" s="17">
        <v>0</v>
      </c>
      <c r="H43" s="18">
        <v>0</v>
      </c>
      <c r="I43" s="30">
        <v>149200</v>
      </c>
    </row>
    <row r="44" spans="1:9" ht="15.75">
      <c r="A44" s="14" t="s">
        <v>470</v>
      </c>
      <c r="B44" s="10" t="s">
        <v>104</v>
      </c>
      <c r="C44" s="40" t="s">
        <v>8</v>
      </c>
      <c r="D44" s="40" t="s">
        <v>6</v>
      </c>
      <c r="E44" s="19"/>
      <c r="F44" s="16"/>
      <c r="G44" s="17"/>
      <c r="H44" s="18"/>
      <c r="I44" s="30">
        <v>175500</v>
      </c>
    </row>
    <row r="45" spans="1:9" ht="15.75">
      <c r="A45" s="14" t="s">
        <v>406</v>
      </c>
      <c r="B45" s="10" t="s">
        <v>58</v>
      </c>
      <c r="C45" s="40" t="s">
        <v>6</v>
      </c>
      <c r="D45" s="40"/>
      <c r="E45" s="19"/>
      <c r="F45" s="16"/>
      <c r="G45" s="17"/>
      <c r="H45" s="18"/>
      <c r="I45" s="30">
        <v>133300</v>
      </c>
    </row>
    <row r="46" spans="1:9" ht="15.75">
      <c r="A46" s="14" t="s">
        <v>471</v>
      </c>
      <c r="B46" s="10" t="s">
        <v>412</v>
      </c>
      <c r="C46" s="39" t="s">
        <v>6</v>
      </c>
      <c r="D46" s="39"/>
      <c r="E46" s="19"/>
      <c r="F46" s="16"/>
      <c r="G46" s="17"/>
      <c r="H46" s="18"/>
      <c r="I46" s="29">
        <v>113800</v>
      </c>
    </row>
    <row r="47" spans="1:9" ht="15.75">
      <c r="A47" s="14" t="s">
        <v>185</v>
      </c>
      <c r="B47" s="10" t="s">
        <v>413</v>
      </c>
      <c r="C47" s="40" t="s">
        <v>6</v>
      </c>
      <c r="D47" s="40"/>
      <c r="E47" s="19">
        <v>24</v>
      </c>
      <c r="F47" s="16">
        <v>41.75</v>
      </c>
      <c r="G47" s="17">
        <v>80</v>
      </c>
      <c r="H47" s="18">
        <v>0.52187499999999998</v>
      </c>
      <c r="I47" s="30">
        <v>264000</v>
      </c>
    </row>
    <row r="48" spans="1:9" ht="15.75">
      <c r="A48" s="14" t="s">
        <v>280</v>
      </c>
      <c r="B48" s="10" t="s">
        <v>82</v>
      </c>
      <c r="C48" s="40" t="s">
        <v>6</v>
      </c>
      <c r="D48" s="40" t="s">
        <v>3</v>
      </c>
      <c r="E48" s="19">
        <v>23</v>
      </c>
      <c r="F48" s="16">
        <v>45.217399999999998</v>
      </c>
      <c r="G48" s="17">
        <v>72.913043478260875</v>
      </c>
      <c r="H48" s="18">
        <v>0.62015515802027421</v>
      </c>
      <c r="I48" s="30">
        <v>285900</v>
      </c>
    </row>
    <row r="49" spans="1:9" ht="15.75">
      <c r="A49" s="14" t="s">
        <v>388</v>
      </c>
      <c r="B49" s="10" t="s">
        <v>413</v>
      </c>
      <c r="C49" s="40" t="s">
        <v>6</v>
      </c>
      <c r="D49" s="40"/>
      <c r="E49" s="15">
        <v>12</v>
      </c>
      <c r="F49" s="16">
        <v>41.5</v>
      </c>
      <c r="G49" s="17">
        <v>80</v>
      </c>
      <c r="H49" s="18">
        <v>0.51875000000000004</v>
      </c>
      <c r="I49" s="30">
        <v>262400</v>
      </c>
    </row>
    <row r="50" spans="1:9" ht="15.75">
      <c r="A50" s="14" t="s">
        <v>108</v>
      </c>
      <c r="B50" s="10" t="s">
        <v>412</v>
      </c>
      <c r="C50" s="39" t="s">
        <v>6</v>
      </c>
      <c r="D50" s="39"/>
      <c r="E50" s="15"/>
      <c r="F50" s="16"/>
      <c r="G50" s="17"/>
      <c r="H50" s="18"/>
      <c r="I50" s="29">
        <v>151800</v>
      </c>
    </row>
    <row r="51" spans="1:9" ht="15.75">
      <c r="A51" s="14" t="s">
        <v>266</v>
      </c>
      <c r="B51" s="10" t="s">
        <v>82</v>
      </c>
      <c r="C51" s="40" t="s">
        <v>6</v>
      </c>
      <c r="D51" s="40" t="s">
        <v>3</v>
      </c>
      <c r="E51" s="19">
        <v>1</v>
      </c>
      <c r="F51" s="16">
        <v>4</v>
      </c>
      <c r="G51" s="17">
        <v>13</v>
      </c>
      <c r="H51" s="18">
        <v>0.30769230769230771</v>
      </c>
      <c r="I51" s="30">
        <v>240000</v>
      </c>
    </row>
    <row r="52" spans="1:9" ht="15.75">
      <c r="A52" s="14" t="s">
        <v>476</v>
      </c>
      <c r="B52" s="10" t="s">
        <v>104</v>
      </c>
      <c r="C52" s="40" t="s">
        <v>6</v>
      </c>
      <c r="D52" s="40"/>
      <c r="E52" s="19"/>
      <c r="F52" s="16"/>
      <c r="G52" s="17"/>
      <c r="H52" s="18"/>
      <c r="I52" s="30">
        <v>113800</v>
      </c>
    </row>
    <row r="53" spans="1:9" ht="15.75">
      <c r="A53" s="14" t="s">
        <v>298</v>
      </c>
      <c r="B53" s="10" t="s">
        <v>23</v>
      </c>
      <c r="C53" s="41" t="s">
        <v>8</v>
      </c>
      <c r="D53" s="41" t="s">
        <v>6</v>
      </c>
      <c r="E53" s="19">
        <v>24</v>
      </c>
      <c r="F53" s="16">
        <v>60.666699999999999</v>
      </c>
      <c r="G53" s="17">
        <v>77.375</v>
      </c>
      <c r="H53" s="18">
        <v>0.78406074313408725</v>
      </c>
      <c r="I53" s="31">
        <v>383600</v>
      </c>
    </row>
    <row r="54" spans="1:9" ht="15.75">
      <c r="A54" s="14" t="s">
        <v>206</v>
      </c>
      <c r="B54" s="10" t="s">
        <v>23</v>
      </c>
      <c r="C54" s="41" t="s">
        <v>6</v>
      </c>
      <c r="D54" s="41"/>
      <c r="E54" s="19">
        <v>4</v>
      </c>
      <c r="F54" s="16">
        <v>32</v>
      </c>
      <c r="G54" s="17">
        <v>80</v>
      </c>
      <c r="H54" s="18">
        <v>0.4</v>
      </c>
      <c r="I54" s="31">
        <v>161900</v>
      </c>
    </row>
    <row r="55" spans="1:9" ht="15.75">
      <c r="A55" s="14" t="s">
        <v>478</v>
      </c>
      <c r="B55" s="10" t="s">
        <v>24</v>
      </c>
      <c r="C55" s="40" t="s">
        <v>6</v>
      </c>
      <c r="D55" s="40"/>
      <c r="E55" s="19"/>
      <c r="F55" s="16"/>
      <c r="G55" s="17"/>
      <c r="H55" s="18"/>
      <c r="I55" s="30">
        <v>113800</v>
      </c>
    </row>
    <row r="56" spans="1:9" ht="15.75">
      <c r="A56" s="14" t="s">
        <v>362</v>
      </c>
      <c r="B56" s="10" t="s">
        <v>105</v>
      </c>
      <c r="C56" s="40" t="s">
        <v>8</v>
      </c>
      <c r="D56" s="40" t="s">
        <v>6</v>
      </c>
      <c r="E56" s="19">
        <v>4</v>
      </c>
      <c r="F56" s="16">
        <v>19.5</v>
      </c>
      <c r="G56" s="17">
        <v>40.25</v>
      </c>
      <c r="H56" s="18">
        <v>0.48447204968944102</v>
      </c>
      <c r="I56" s="30">
        <v>133300</v>
      </c>
    </row>
    <row r="57" spans="1:9" ht="15.75">
      <c r="A57" s="14" t="s">
        <v>251</v>
      </c>
      <c r="B57" s="10" t="s">
        <v>104</v>
      </c>
      <c r="C57" s="40" t="s">
        <v>6</v>
      </c>
      <c r="D57" s="40" t="s">
        <v>3</v>
      </c>
      <c r="E57" s="19">
        <v>22</v>
      </c>
      <c r="F57" s="16">
        <v>48.590899999999998</v>
      </c>
      <c r="G57" s="17">
        <v>80</v>
      </c>
      <c r="H57" s="18">
        <v>0.60738625000000002</v>
      </c>
      <c r="I57" s="30">
        <v>307200</v>
      </c>
    </row>
    <row r="58" spans="1:9" ht="15.75">
      <c r="A58" s="14" t="s">
        <v>338</v>
      </c>
      <c r="B58" s="10" t="s">
        <v>106</v>
      </c>
      <c r="C58" s="39" t="s">
        <v>3</v>
      </c>
      <c r="D58" s="39" t="s">
        <v>6</v>
      </c>
      <c r="E58" s="19">
        <v>24</v>
      </c>
      <c r="F58" s="16">
        <v>35.708300000000001</v>
      </c>
      <c r="G58" s="17">
        <v>78.416666666666671</v>
      </c>
      <c r="H58" s="18">
        <v>0.4553662061636557</v>
      </c>
      <c r="I58" s="29">
        <v>225800</v>
      </c>
    </row>
    <row r="59" spans="1:9" ht="15.75">
      <c r="A59" s="14" t="s">
        <v>480</v>
      </c>
      <c r="B59" s="10" t="s">
        <v>31</v>
      </c>
      <c r="C59" s="39" t="s">
        <v>6</v>
      </c>
      <c r="D59" s="39"/>
      <c r="E59" s="19"/>
      <c r="F59" s="16"/>
      <c r="G59" s="17"/>
      <c r="H59" s="18"/>
      <c r="I59" s="29">
        <v>113800</v>
      </c>
    </row>
    <row r="60" spans="1:9" ht="15.75">
      <c r="A60" s="14" t="s">
        <v>283</v>
      </c>
      <c r="B60" s="10" t="s">
        <v>55</v>
      </c>
      <c r="C60" s="40" t="s">
        <v>3</v>
      </c>
      <c r="D60" s="40" t="s">
        <v>6</v>
      </c>
      <c r="E60" s="19">
        <v>23</v>
      </c>
      <c r="F60" s="16">
        <v>46.087000000000003</v>
      </c>
      <c r="G60" s="17">
        <v>80.217391304347828</v>
      </c>
      <c r="H60" s="18">
        <v>0.57452628726287269</v>
      </c>
      <c r="I60" s="30">
        <v>291400</v>
      </c>
    </row>
    <row r="61" spans="1:9" ht="15.75">
      <c r="A61" s="14" t="s">
        <v>116</v>
      </c>
      <c r="B61" s="10" t="s">
        <v>31</v>
      </c>
      <c r="C61" s="39" t="s">
        <v>6</v>
      </c>
      <c r="D61" s="39" t="s">
        <v>3</v>
      </c>
      <c r="E61" s="19">
        <v>19</v>
      </c>
      <c r="F61" s="16">
        <v>41.526299999999999</v>
      </c>
      <c r="G61" s="17">
        <v>77.263157894736835</v>
      </c>
      <c r="H61" s="18">
        <v>0.53746573569482292</v>
      </c>
      <c r="I61" s="29">
        <v>262600</v>
      </c>
    </row>
    <row r="62" spans="1:9" ht="31.5">
      <c r="A62" s="14" t="s">
        <v>481</v>
      </c>
      <c r="B62" s="10" t="s">
        <v>53</v>
      </c>
      <c r="C62" s="39" t="s">
        <v>6</v>
      </c>
      <c r="D62" s="39"/>
      <c r="E62" s="19"/>
      <c r="F62" s="16"/>
      <c r="G62" s="17"/>
      <c r="H62" s="18"/>
      <c r="I62" s="29">
        <v>113800</v>
      </c>
    </row>
    <row r="63" spans="1:9" ht="31.5">
      <c r="A63" s="14" t="s">
        <v>482</v>
      </c>
      <c r="B63" s="10" t="s">
        <v>53</v>
      </c>
      <c r="C63" s="39" t="s">
        <v>3</v>
      </c>
      <c r="D63" s="39" t="s">
        <v>6</v>
      </c>
      <c r="E63" s="19"/>
      <c r="F63" s="16"/>
      <c r="G63" s="17"/>
      <c r="H63" s="18"/>
      <c r="I63" s="29">
        <v>113800</v>
      </c>
    </row>
    <row r="64" spans="1:9" ht="15.75">
      <c r="A64" s="14" t="s">
        <v>483</v>
      </c>
      <c r="B64" s="10" t="s">
        <v>413</v>
      </c>
      <c r="C64" s="40" t="s">
        <v>6</v>
      </c>
      <c r="D64" s="40"/>
      <c r="E64" s="19"/>
      <c r="F64" s="16"/>
      <c r="G64" s="17"/>
      <c r="H64" s="18"/>
      <c r="I64" s="30">
        <v>113800</v>
      </c>
    </row>
    <row r="65" spans="1:9" ht="15.75">
      <c r="A65" s="14" t="s">
        <v>299</v>
      </c>
      <c r="B65" s="10" t="s">
        <v>413</v>
      </c>
      <c r="C65" s="40" t="s">
        <v>6</v>
      </c>
      <c r="D65" s="40"/>
      <c r="E65" s="19">
        <v>3</v>
      </c>
      <c r="F65" s="16">
        <v>31.333300000000001</v>
      </c>
      <c r="G65" s="17">
        <v>65.333333333333329</v>
      </c>
      <c r="H65" s="18">
        <v>0.47959132653061232</v>
      </c>
      <c r="I65" s="30">
        <v>178300</v>
      </c>
    </row>
    <row r="66" spans="1:9" ht="15.75">
      <c r="A66" s="14" t="s">
        <v>117</v>
      </c>
      <c r="B66" s="10" t="s">
        <v>24</v>
      </c>
      <c r="C66" s="40" t="s">
        <v>6</v>
      </c>
      <c r="D66" s="40" t="s">
        <v>3</v>
      </c>
      <c r="E66" s="19">
        <v>7</v>
      </c>
      <c r="F66" s="16">
        <v>38</v>
      </c>
      <c r="G66" s="17">
        <v>80</v>
      </c>
      <c r="H66" s="18">
        <v>0.47499999999999998</v>
      </c>
      <c r="I66" s="30">
        <v>216300</v>
      </c>
    </row>
    <row r="67" spans="1:9" ht="15.75">
      <c r="A67" s="14" t="s">
        <v>363</v>
      </c>
      <c r="B67" s="10" t="s">
        <v>105</v>
      </c>
      <c r="C67" s="40" t="s">
        <v>6</v>
      </c>
      <c r="D67" s="40"/>
      <c r="E67" s="19">
        <v>12</v>
      </c>
      <c r="F67" s="16">
        <v>42.166699999999999</v>
      </c>
      <c r="G67" s="17">
        <v>68.416666666666671</v>
      </c>
      <c r="H67" s="18">
        <v>0.61632204628501819</v>
      </c>
      <c r="I67" s="30">
        <v>266600</v>
      </c>
    </row>
    <row r="68" spans="1:9" ht="15.75">
      <c r="A68" s="14" t="s">
        <v>162</v>
      </c>
      <c r="B68" s="10" t="s">
        <v>104</v>
      </c>
      <c r="C68" s="40" t="s">
        <v>6</v>
      </c>
      <c r="D68" s="40"/>
      <c r="E68" s="19">
        <v>5</v>
      </c>
      <c r="F68" s="16">
        <v>46</v>
      </c>
      <c r="G68" s="17">
        <v>77</v>
      </c>
      <c r="H68" s="18">
        <v>0.59740259740259738</v>
      </c>
      <c r="I68" s="30">
        <v>232700</v>
      </c>
    </row>
    <row r="69" spans="1:9" ht="15.75">
      <c r="A69" s="14" t="s">
        <v>232</v>
      </c>
      <c r="B69" s="10" t="s">
        <v>82</v>
      </c>
      <c r="C69" s="40" t="s">
        <v>6</v>
      </c>
      <c r="D69" s="40"/>
      <c r="E69" s="19">
        <v>21</v>
      </c>
      <c r="F69" s="16">
        <v>50.714300000000001</v>
      </c>
      <c r="G69" s="17">
        <v>80</v>
      </c>
      <c r="H69" s="18">
        <v>0.63392875000000004</v>
      </c>
      <c r="I69" s="30">
        <v>320700</v>
      </c>
    </row>
    <row r="70" spans="1:9" ht="15.75">
      <c r="A70" s="14" t="s">
        <v>410</v>
      </c>
      <c r="B70" s="10" t="s">
        <v>104</v>
      </c>
      <c r="C70" s="40" t="s">
        <v>6</v>
      </c>
      <c r="D70" s="40"/>
      <c r="E70" s="19">
        <v>5</v>
      </c>
      <c r="F70" s="16">
        <v>33.6</v>
      </c>
      <c r="G70" s="17">
        <v>70.8</v>
      </c>
      <c r="H70" s="18">
        <v>0.47457627118644069</v>
      </c>
      <c r="I70" s="30">
        <v>191200</v>
      </c>
    </row>
    <row r="71" spans="1:9" ht="15.75">
      <c r="A71" s="14" t="s">
        <v>188</v>
      </c>
      <c r="B71" s="10" t="s">
        <v>413</v>
      </c>
      <c r="C71" s="40" t="s">
        <v>3</v>
      </c>
      <c r="D71" s="40" t="s">
        <v>6</v>
      </c>
      <c r="E71" s="19">
        <v>24</v>
      </c>
      <c r="F71" s="16">
        <v>46.958300000000001</v>
      </c>
      <c r="G71" s="17">
        <v>80</v>
      </c>
      <c r="H71" s="18">
        <v>0.58697874999999999</v>
      </c>
      <c r="I71" s="30">
        <v>296900</v>
      </c>
    </row>
    <row r="72" spans="1:9" ht="15.75">
      <c r="A72" s="14" t="s">
        <v>11</v>
      </c>
      <c r="B72" s="10" t="s">
        <v>4</v>
      </c>
      <c r="C72" s="39" t="s">
        <v>6</v>
      </c>
      <c r="D72" s="39" t="s">
        <v>3</v>
      </c>
      <c r="E72" s="19">
        <v>19</v>
      </c>
      <c r="F72" s="16">
        <v>44.736800000000002</v>
      </c>
      <c r="G72" s="17">
        <v>76.89473684210526</v>
      </c>
      <c r="H72" s="18">
        <v>0.5817927446954142</v>
      </c>
      <c r="I72" s="29">
        <v>282900</v>
      </c>
    </row>
    <row r="73" spans="1:9" ht="15.75">
      <c r="A73" s="14" t="s">
        <v>366</v>
      </c>
      <c r="B73" s="10" t="s">
        <v>105</v>
      </c>
      <c r="C73" s="40" t="s">
        <v>6</v>
      </c>
      <c r="D73" s="40"/>
      <c r="E73" s="19">
        <v>24</v>
      </c>
      <c r="F73" s="16">
        <v>44.125</v>
      </c>
      <c r="G73" s="17">
        <v>79.708333333333329</v>
      </c>
      <c r="H73" s="18">
        <v>0.55358076319916361</v>
      </c>
      <c r="I73" s="30">
        <v>279000</v>
      </c>
    </row>
    <row r="74" spans="1:9" ht="15.75">
      <c r="A74" s="14" t="s">
        <v>136</v>
      </c>
      <c r="B74" s="10" t="s">
        <v>82</v>
      </c>
      <c r="C74" s="39" t="s">
        <v>6</v>
      </c>
      <c r="D74" s="39"/>
      <c r="E74" s="19">
        <v>12</v>
      </c>
      <c r="F74" s="16">
        <v>31.666699999999999</v>
      </c>
      <c r="G74" s="17">
        <v>80.75</v>
      </c>
      <c r="H74" s="18">
        <v>0.39215727554179564</v>
      </c>
      <c r="I74" s="30">
        <v>200200</v>
      </c>
    </row>
    <row r="75" spans="1:9" ht="15.75">
      <c r="A75" s="14" t="s">
        <v>301</v>
      </c>
      <c r="B75" s="10" t="s">
        <v>23</v>
      </c>
      <c r="C75" s="41" t="s">
        <v>6</v>
      </c>
      <c r="D75" s="41"/>
      <c r="E75" s="19">
        <v>6</v>
      </c>
      <c r="F75" s="16">
        <v>28.666699999999999</v>
      </c>
      <c r="G75" s="17">
        <v>78.166666666666671</v>
      </c>
      <c r="H75" s="18">
        <v>0.36673816631130063</v>
      </c>
      <c r="I75" s="31">
        <v>181300</v>
      </c>
    </row>
    <row r="76" spans="1:9" ht="15.75">
      <c r="A76" s="14" t="s">
        <v>207</v>
      </c>
      <c r="B76" s="10" t="s">
        <v>22</v>
      </c>
      <c r="C76" s="39" t="s">
        <v>8</v>
      </c>
      <c r="D76" s="39" t="s">
        <v>6</v>
      </c>
      <c r="E76" s="19">
        <v>23</v>
      </c>
      <c r="F76" s="16">
        <v>38</v>
      </c>
      <c r="G76" s="17">
        <v>52</v>
      </c>
      <c r="H76" s="18">
        <v>0.73076923076923073</v>
      </c>
      <c r="I76" s="29">
        <v>240300</v>
      </c>
    </row>
    <row r="77" spans="1:9" ht="15.75">
      <c r="A77" s="14" t="s">
        <v>233</v>
      </c>
      <c r="B77" s="10" t="s">
        <v>107</v>
      </c>
      <c r="C77" s="40" t="s">
        <v>6</v>
      </c>
      <c r="D77" s="40"/>
      <c r="E77" s="19">
        <v>17</v>
      </c>
      <c r="F77" s="16">
        <v>54.058799999999998</v>
      </c>
      <c r="G77" s="17">
        <v>80.294117647058826</v>
      </c>
      <c r="H77" s="18">
        <v>0.67325978021978017</v>
      </c>
      <c r="I77" s="30">
        <v>341800</v>
      </c>
    </row>
    <row r="78" spans="1:9" ht="15.75">
      <c r="A78" s="14" t="s">
        <v>302</v>
      </c>
      <c r="B78" s="10" t="s">
        <v>23</v>
      </c>
      <c r="C78" s="41" t="s">
        <v>6</v>
      </c>
      <c r="D78" s="41"/>
      <c r="E78" s="19">
        <v>21</v>
      </c>
      <c r="F78" s="16">
        <v>56.238100000000003</v>
      </c>
      <c r="G78" s="17">
        <v>79.238095238095241</v>
      </c>
      <c r="H78" s="18">
        <v>0.70973563701923081</v>
      </c>
      <c r="I78" s="31">
        <v>355600</v>
      </c>
    </row>
    <row r="79" spans="1:9" ht="15.75">
      <c r="A79" s="14" t="s">
        <v>41</v>
      </c>
      <c r="B79" s="10" t="s">
        <v>58</v>
      </c>
      <c r="C79" s="40" t="s">
        <v>6</v>
      </c>
      <c r="D79" s="40"/>
      <c r="E79" s="19">
        <v>18</v>
      </c>
      <c r="F79" s="16">
        <v>37.944400000000002</v>
      </c>
      <c r="G79" s="17">
        <v>76.555555555555557</v>
      </c>
      <c r="H79" s="18">
        <v>0.49564528301886795</v>
      </c>
      <c r="I79" s="30">
        <v>239900</v>
      </c>
    </row>
    <row r="80" spans="1:9" ht="15.75">
      <c r="A80" s="14" t="s">
        <v>490</v>
      </c>
      <c r="B80" s="10" t="s">
        <v>412</v>
      </c>
      <c r="C80" s="39" t="s">
        <v>6</v>
      </c>
      <c r="D80" s="39"/>
      <c r="E80" s="19"/>
      <c r="F80" s="16"/>
      <c r="G80" s="17"/>
      <c r="H80" s="18"/>
      <c r="I80" s="29">
        <v>122600</v>
      </c>
    </row>
    <row r="81" spans="1:9" ht="15.75">
      <c r="A81" s="14" t="s">
        <v>321</v>
      </c>
      <c r="B81" s="10" t="s">
        <v>24</v>
      </c>
      <c r="C81" s="40" t="s">
        <v>6</v>
      </c>
      <c r="D81" s="40" t="s">
        <v>8</v>
      </c>
      <c r="E81" s="19">
        <v>19</v>
      </c>
      <c r="F81" s="16">
        <v>39.157899999999998</v>
      </c>
      <c r="G81" s="17">
        <v>72</v>
      </c>
      <c r="H81" s="18">
        <v>0.54385972222222223</v>
      </c>
      <c r="I81" s="30">
        <v>247600</v>
      </c>
    </row>
    <row r="82" spans="1:9" ht="15.75">
      <c r="A82" s="14" t="s">
        <v>208</v>
      </c>
      <c r="B82" s="10" t="s">
        <v>22</v>
      </c>
      <c r="C82" s="39" t="s">
        <v>6</v>
      </c>
      <c r="D82" s="39"/>
      <c r="E82" s="19">
        <v>2</v>
      </c>
      <c r="F82" s="16">
        <v>43.5</v>
      </c>
      <c r="G82" s="17">
        <v>82</v>
      </c>
      <c r="H82" s="18">
        <v>0.53048780487804881</v>
      </c>
      <c r="I82" s="29">
        <v>192500</v>
      </c>
    </row>
    <row r="83" spans="1:9" ht="15.75">
      <c r="A83" s="14" t="s">
        <v>209</v>
      </c>
      <c r="B83" s="10" t="s">
        <v>22</v>
      </c>
      <c r="C83" s="39" t="s">
        <v>6</v>
      </c>
      <c r="D83" s="39"/>
      <c r="E83" s="19">
        <v>23</v>
      </c>
      <c r="F83" s="16">
        <v>38.652200000000001</v>
      </c>
      <c r="G83" s="17">
        <v>80.304347826086953</v>
      </c>
      <c r="H83" s="18">
        <v>0.48132138603140229</v>
      </c>
      <c r="I83" s="29">
        <v>244400</v>
      </c>
    </row>
    <row r="84" spans="1:9" ht="15.75">
      <c r="A84" s="14" t="s">
        <v>140</v>
      </c>
      <c r="B84" s="10" t="s">
        <v>22</v>
      </c>
      <c r="C84" s="39" t="s">
        <v>6</v>
      </c>
      <c r="D84" s="39"/>
      <c r="E84" s="19">
        <v>19</v>
      </c>
      <c r="F84" s="16">
        <v>43.368400000000001</v>
      </c>
      <c r="G84" s="17">
        <v>78.526315789473685</v>
      </c>
      <c r="H84" s="18">
        <v>0.55227855227882039</v>
      </c>
      <c r="I84" s="29">
        <v>274200</v>
      </c>
    </row>
    <row r="85" spans="1:9" ht="15.75">
      <c r="A85" s="14" t="s">
        <v>284</v>
      </c>
      <c r="B85" s="10" t="s">
        <v>55</v>
      </c>
      <c r="C85" s="40" t="s">
        <v>6</v>
      </c>
      <c r="D85" s="40"/>
      <c r="E85" s="19">
        <v>21</v>
      </c>
      <c r="F85" s="16">
        <v>45.952399999999997</v>
      </c>
      <c r="G85" s="17">
        <v>77.80952380952381</v>
      </c>
      <c r="H85" s="18">
        <v>0.59057552019583837</v>
      </c>
      <c r="I85" s="30">
        <v>290600</v>
      </c>
    </row>
    <row r="86" spans="1:9" ht="15.75">
      <c r="A86" s="14" t="s">
        <v>437</v>
      </c>
      <c r="B86" s="10" t="s">
        <v>106</v>
      </c>
      <c r="C86" s="39" t="s">
        <v>6</v>
      </c>
      <c r="D86" s="39"/>
      <c r="E86" s="19">
        <v>1</v>
      </c>
      <c r="F86" s="16">
        <v>23</v>
      </c>
      <c r="G86" s="17">
        <v>80</v>
      </c>
      <c r="H86" s="18">
        <v>0.28749999999999998</v>
      </c>
      <c r="I86" s="29">
        <v>145400</v>
      </c>
    </row>
    <row r="87" spans="1:9" ht="31.5">
      <c r="A87" s="14" t="s">
        <v>70</v>
      </c>
      <c r="B87" s="10" t="s">
        <v>53</v>
      </c>
      <c r="C87" s="39" t="s">
        <v>6</v>
      </c>
      <c r="D87" s="39"/>
      <c r="E87" s="19">
        <v>24</v>
      </c>
      <c r="F87" s="16">
        <v>51.833300000000001</v>
      </c>
      <c r="G87" s="17">
        <v>80.208333333333329</v>
      </c>
      <c r="H87" s="18">
        <v>0.64623335064935072</v>
      </c>
      <c r="I87" s="29">
        <v>327800</v>
      </c>
    </row>
    <row r="88" spans="1:9" ht="15.75">
      <c r="A88" s="14" t="s">
        <v>369</v>
      </c>
      <c r="B88" s="10" t="s">
        <v>105</v>
      </c>
      <c r="C88" s="40" t="s">
        <v>537</v>
      </c>
      <c r="D88" s="40" t="s">
        <v>6</v>
      </c>
      <c r="E88" s="19">
        <v>23</v>
      </c>
      <c r="F88" s="16">
        <v>48.652200000000001</v>
      </c>
      <c r="G88" s="17">
        <v>80.217391304347828</v>
      </c>
      <c r="H88" s="18">
        <v>0.60650439024390246</v>
      </c>
      <c r="I88" s="30">
        <v>307600</v>
      </c>
    </row>
    <row r="89" spans="1:9" ht="15.75">
      <c r="A89" s="14" t="s">
        <v>322</v>
      </c>
      <c r="B89" s="10" t="s">
        <v>24</v>
      </c>
      <c r="C89" s="40" t="s">
        <v>8</v>
      </c>
      <c r="D89" s="40" t="s">
        <v>6</v>
      </c>
      <c r="E89" s="19">
        <v>21</v>
      </c>
      <c r="F89" s="16">
        <v>40.476199999999999</v>
      </c>
      <c r="G89" s="17">
        <v>57.80952380952381</v>
      </c>
      <c r="H89" s="18">
        <v>0.70016490939044473</v>
      </c>
      <c r="I89" s="30">
        <v>255900</v>
      </c>
    </row>
    <row r="90" spans="1:9" ht="15.75">
      <c r="A90" s="14" t="s">
        <v>255</v>
      </c>
      <c r="B90" s="10" t="s">
        <v>412</v>
      </c>
      <c r="C90" s="39" t="s">
        <v>6</v>
      </c>
      <c r="D90" s="39"/>
      <c r="E90" s="19">
        <v>17</v>
      </c>
      <c r="F90" s="16">
        <v>55.058799999999998</v>
      </c>
      <c r="G90" s="17">
        <v>75.705882352941174</v>
      </c>
      <c r="H90" s="18">
        <v>0.72727241647241647</v>
      </c>
      <c r="I90" s="29">
        <v>348100</v>
      </c>
    </row>
    <row r="91" spans="1:9" ht="15.75">
      <c r="A91" s="14" t="s">
        <v>235</v>
      </c>
      <c r="B91" s="10" t="s">
        <v>106</v>
      </c>
      <c r="C91" s="39" t="s">
        <v>6</v>
      </c>
      <c r="D91" s="39"/>
      <c r="E91" s="19">
        <v>15</v>
      </c>
      <c r="F91" s="16">
        <v>45.333300000000001</v>
      </c>
      <c r="G91" s="17">
        <v>80.333333333333329</v>
      </c>
      <c r="H91" s="18">
        <v>0.56431493775933617</v>
      </c>
      <c r="I91" s="29">
        <v>286700</v>
      </c>
    </row>
    <row r="92" spans="1:9" ht="15.75">
      <c r="A92" s="14" t="s">
        <v>141</v>
      </c>
      <c r="B92" s="10" t="s">
        <v>28</v>
      </c>
      <c r="C92" s="39" t="s">
        <v>6</v>
      </c>
      <c r="D92" s="39" t="s">
        <v>3</v>
      </c>
      <c r="E92" s="19">
        <v>9</v>
      </c>
      <c r="F92" s="16">
        <v>47.222200000000001</v>
      </c>
      <c r="G92" s="17">
        <v>80</v>
      </c>
      <c r="H92" s="18">
        <v>0.59027750000000001</v>
      </c>
      <c r="I92" s="29">
        <v>298600</v>
      </c>
    </row>
    <row r="93" spans="1:9" ht="15.75">
      <c r="A93" s="14" t="s">
        <v>303</v>
      </c>
      <c r="B93" s="10" t="s">
        <v>58</v>
      </c>
      <c r="C93" s="40" t="s">
        <v>3</v>
      </c>
      <c r="D93" s="40" t="s">
        <v>6</v>
      </c>
      <c r="E93" s="19">
        <v>18</v>
      </c>
      <c r="F93" s="16">
        <v>39.555599999999998</v>
      </c>
      <c r="G93" s="17">
        <v>79.722222222222229</v>
      </c>
      <c r="H93" s="18">
        <v>0.49616780487804873</v>
      </c>
      <c r="I93" s="30">
        <v>250100</v>
      </c>
    </row>
    <row r="94" spans="1:9" ht="15.75">
      <c r="A94" s="14" t="s">
        <v>165</v>
      </c>
      <c r="B94" s="10" t="s">
        <v>104</v>
      </c>
      <c r="C94" s="40" t="s">
        <v>6</v>
      </c>
      <c r="D94" s="40"/>
      <c r="E94" s="19">
        <v>12</v>
      </c>
      <c r="F94" s="16">
        <v>53.583300000000001</v>
      </c>
      <c r="G94" s="17">
        <v>76.666666666666671</v>
      </c>
      <c r="H94" s="18">
        <v>0.69891260869565219</v>
      </c>
      <c r="I94" s="30">
        <v>338800</v>
      </c>
    </row>
    <row r="95" spans="1:9" ht="15.75">
      <c r="A95" s="14" t="s">
        <v>12</v>
      </c>
      <c r="B95" s="10" t="s">
        <v>4</v>
      </c>
      <c r="C95" s="39" t="s">
        <v>6</v>
      </c>
      <c r="D95" s="39"/>
      <c r="E95" s="19">
        <v>20</v>
      </c>
      <c r="F95" s="16">
        <v>44.75</v>
      </c>
      <c r="G95" s="17">
        <v>77.099999999999994</v>
      </c>
      <c r="H95" s="18">
        <v>0.58041504539559019</v>
      </c>
      <c r="I95" s="29">
        <v>283000</v>
      </c>
    </row>
    <row r="96" spans="1:9" ht="15.75">
      <c r="A96" s="14" t="s">
        <v>256</v>
      </c>
      <c r="B96" s="10" t="s">
        <v>412</v>
      </c>
      <c r="C96" s="39" t="s">
        <v>6</v>
      </c>
      <c r="D96" s="39"/>
      <c r="E96" s="19">
        <v>19</v>
      </c>
      <c r="F96" s="16">
        <v>31.684200000000001</v>
      </c>
      <c r="G96" s="17">
        <v>74.315789473684205</v>
      </c>
      <c r="H96" s="18">
        <v>0.42634546742209634</v>
      </c>
      <c r="I96" s="29">
        <v>200300</v>
      </c>
    </row>
    <row r="97" spans="1:9" ht="15.75">
      <c r="A97" s="14" t="s">
        <v>142</v>
      </c>
      <c r="B97" s="10" t="s">
        <v>28</v>
      </c>
      <c r="C97" s="39" t="s">
        <v>6</v>
      </c>
      <c r="D97" s="39"/>
      <c r="E97" s="19">
        <v>1</v>
      </c>
      <c r="F97" s="16">
        <v>22</v>
      </c>
      <c r="G97" s="17">
        <v>80</v>
      </c>
      <c r="H97" s="18">
        <v>0.27500000000000002</v>
      </c>
      <c r="I97" s="29">
        <v>139100</v>
      </c>
    </row>
    <row r="98" spans="1:9" ht="15.75">
      <c r="A98" s="14" t="s">
        <v>143</v>
      </c>
      <c r="B98" s="10" t="s">
        <v>28</v>
      </c>
      <c r="C98" s="39" t="s">
        <v>6</v>
      </c>
      <c r="D98" s="39"/>
      <c r="E98" s="19">
        <v>0</v>
      </c>
      <c r="F98" s="16">
        <v>0</v>
      </c>
      <c r="G98" s="17">
        <v>0</v>
      </c>
      <c r="H98" s="18">
        <v>0</v>
      </c>
      <c r="I98" s="29">
        <v>113800</v>
      </c>
    </row>
    <row r="99" spans="1:9" ht="15.75">
      <c r="A99" s="14" t="s">
        <v>95</v>
      </c>
      <c r="B99" s="10" t="s">
        <v>58</v>
      </c>
      <c r="C99" s="40" t="s">
        <v>6</v>
      </c>
      <c r="D99" s="40" t="s">
        <v>3</v>
      </c>
      <c r="E99" s="19">
        <v>20</v>
      </c>
      <c r="F99" s="16">
        <v>42.4</v>
      </c>
      <c r="G99" s="17">
        <v>80.25</v>
      </c>
      <c r="H99" s="18">
        <v>0.52834890965732084</v>
      </c>
      <c r="I99" s="30">
        <v>268100</v>
      </c>
    </row>
    <row r="100" spans="1:9" ht="15.75">
      <c r="A100" s="14" t="s">
        <v>144</v>
      </c>
      <c r="B100" s="10" t="s">
        <v>28</v>
      </c>
      <c r="C100" s="39" t="s">
        <v>6</v>
      </c>
      <c r="D100" s="39" t="s">
        <v>3</v>
      </c>
      <c r="E100" s="19">
        <v>22</v>
      </c>
      <c r="F100" s="16">
        <v>36.954500000000003</v>
      </c>
      <c r="G100" s="17">
        <v>73.045454545454547</v>
      </c>
      <c r="H100" s="18">
        <v>0.50591101431238339</v>
      </c>
      <c r="I100" s="29">
        <v>233700</v>
      </c>
    </row>
    <row r="101" spans="1:9" ht="15.75">
      <c r="A101" s="14" t="s">
        <v>408</v>
      </c>
      <c r="B101" s="10" t="s">
        <v>105</v>
      </c>
      <c r="C101" s="40" t="s">
        <v>6</v>
      </c>
      <c r="D101" s="40"/>
      <c r="E101" s="19">
        <v>8</v>
      </c>
      <c r="F101" s="16">
        <v>28.875</v>
      </c>
      <c r="G101" s="17">
        <v>76.75</v>
      </c>
      <c r="H101" s="18">
        <v>0.37622149837133551</v>
      </c>
      <c r="I101" s="30">
        <v>182600</v>
      </c>
    </row>
    <row r="102" spans="1:9" ht="15.75">
      <c r="A102" s="14" t="s">
        <v>56</v>
      </c>
      <c r="B102" s="10" t="s">
        <v>31</v>
      </c>
      <c r="C102" s="39" t="s">
        <v>6</v>
      </c>
      <c r="D102" s="39"/>
      <c r="E102" s="19">
        <v>0</v>
      </c>
      <c r="F102" s="16">
        <v>0</v>
      </c>
      <c r="G102" s="17">
        <v>0</v>
      </c>
      <c r="H102" s="18">
        <v>0</v>
      </c>
      <c r="I102" s="29">
        <v>113800</v>
      </c>
    </row>
    <row r="103" spans="1:9" ht="15.75">
      <c r="A103" s="14" t="s">
        <v>145</v>
      </c>
      <c r="B103" s="10" t="s">
        <v>28</v>
      </c>
      <c r="C103" s="39" t="s">
        <v>6</v>
      </c>
      <c r="D103" s="39"/>
      <c r="E103" s="19">
        <v>17</v>
      </c>
      <c r="F103" s="16">
        <v>36.2941</v>
      </c>
      <c r="G103" s="17">
        <v>75.117647058823536</v>
      </c>
      <c r="H103" s="18">
        <v>0.48316342991386058</v>
      </c>
      <c r="I103" s="29">
        <v>229500</v>
      </c>
    </row>
    <row r="104" spans="1:9" ht="15.75">
      <c r="A104" s="14" t="s">
        <v>192</v>
      </c>
      <c r="B104" s="10" t="s">
        <v>106</v>
      </c>
      <c r="C104" s="39" t="s">
        <v>8</v>
      </c>
      <c r="D104" s="39" t="s">
        <v>6</v>
      </c>
      <c r="E104" s="19">
        <v>23</v>
      </c>
      <c r="F104" s="16">
        <v>39.391300000000001</v>
      </c>
      <c r="G104" s="17">
        <v>67.478260869565219</v>
      </c>
      <c r="H104" s="18">
        <v>0.58376282216494846</v>
      </c>
      <c r="I104" s="29">
        <v>249100</v>
      </c>
    </row>
    <row r="105" spans="1:9" ht="15.75">
      <c r="A105" s="14" t="s">
        <v>346</v>
      </c>
      <c r="B105" s="10" t="s">
        <v>106</v>
      </c>
      <c r="C105" s="39" t="s">
        <v>6</v>
      </c>
      <c r="D105" s="39" t="s">
        <v>3</v>
      </c>
      <c r="E105" s="19">
        <v>22</v>
      </c>
      <c r="F105" s="16">
        <v>32.2727</v>
      </c>
      <c r="G105" s="17">
        <v>78.454545454545453</v>
      </c>
      <c r="H105" s="18">
        <v>0.41135538818076478</v>
      </c>
      <c r="I105" s="29">
        <v>204100</v>
      </c>
    </row>
    <row r="106" spans="1:9" ht="15.75">
      <c r="A106" s="14" t="s">
        <v>500</v>
      </c>
      <c r="B106" s="10" t="s">
        <v>58</v>
      </c>
      <c r="C106" s="40" t="s">
        <v>6</v>
      </c>
      <c r="D106" s="40"/>
      <c r="E106" s="19"/>
      <c r="F106" s="16"/>
      <c r="G106" s="17"/>
      <c r="H106" s="18"/>
      <c r="I106" s="30">
        <v>113800</v>
      </c>
    </row>
    <row r="107" spans="1:9" ht="15.75">
      <c r="A107" s="14" t="s">
        <v>440</v>
      </c>
      <c r="B107" s="10" t="s">
        <v>24</v>
      </c>
      <c r="C107" s="40" t="s">
        <v>6</v>
      </c>
      <c r="D107" s="40"/>
      <c r="E107" s="19">
        <v>3</v>
      </c>
      <c r="F107" s="16">
        <v>20</v>
      </c>
      <c r="G107" s="17">
        <v>80</v>
      </c>
      <c r="H107" s="18">
        <v>0.25</v>
      </c>
      <c r="I107" s="30">
        <v>133300</v>
      </c>
    </row>
    <row r="108" spans="1:9" ht="15.75">
      <c r="A108" s="14" t="s">
        <v>435</v>
      </c>
      <c r="B108" s="10" t="s">
        <v>107</v>
      </c>
      <c r="C108" s="40" t="s">
        <v>3</v>
      </c>
      <c r="D108" s="40" t="s">
        <v>6</v>
      </c>
      <c r="E108" s="19">
        <v>0</v>
      </c>
      <c r="F108" s="16">
        <v>0</v>
      </c>
      <c r="G108" s="17">
        <v>0</v>
      </c>
      <c r="H108" s="18">
        <v>0</v>
      </c>
      <c r="I108" s="30">
        <v>113800</v>
      </c>
    </row>
    <row r="109" spans="1:9" ht="31.5">
      <c r="A109" s="14" t="s">
        <v>72</v>
      </c>
      <c r="B109" s="10" t="s">
        <v>53</v>
      </c>
      <c r="C109" s="39" t="s">
        <v>6</v>
      </c>
      <c r="D109" s="39"/>
      <c r="E109" s="19">
        <v>6</v>
      </c>
      <c r="F109" s="16">
        <v>38.5</v>
      </c>
      <c r="G109" s="17">
        <v>80.833333333333329</v>
      </c>
      <c r="H109" s="18">
        <v>0.47628865979381446</v>
      </c>
      <c r="I109" s="29">
        <v>219100</v>
      </c>
    </row>
    <row r="110" spans="1:9" ht="15.75">
      <c r="A110" s="14" t="s">
        <v>502</v>
      </c>
      <c r="B110" s="10" t="s">
        <v>55</v>
      </c>
      <c r="C110" s="40" t="s">
        <v>6</v>
      </c>
      <c r="D110" s="40" t="s">
        <v>8</v>
      </c>
      <c r="E110" s="19"/>
      <c r="F110" s="16"/>
      <c r="G110" s="17"/>
      <c r="H110" s="18"/>
      <c r="I110" s="30">
        <v>113800</v>
      </c>
    </row>
    <row r="111" spans="1:9" ht="15.75">
      <c r="A111" s="14" t="s">
        <v>122</v>
      </c>
      <c r="B111" s="10" t="s">
        <v>82</v>
      </c>
      <c r="C111" s="40" t="s">
        <v>6</v>
      </c>
      <c r="D111" s="40"/>
      <c r="E111" s="19">
        <v>19</v>
      </c>
      <c r="F111" s="16">
        <v>33.526299999999999</v>
      </c>
      <c r="G111" s="17">
        <v>78.368421052631575</v>
      </c>
      <c r="H111" s="18">
        <v>0.42780369375419747</v>
      </c>
      <c r="I111" s="30">
        <v>212000</v>
      </c>
    </row>
    <row r="112" spans="1:9" ht="15.75">
      <c r="A112" s="14" t="s">
        <v>57</v>
      </c>
      <c r="B112" s="10" t="s">
        <v>31</v>
      </c>
      <c r="C112" s="39" t="s">
        <v>6</v>
      </c>
      <c r="D112" s="39" t="s">
        <v>3</v>
      </c>
      <c r="E112" s="19">
        <v>14</v>
      </c>
      <c r="F112" s="16">
        <v>58.928600000000003</v>
      </c>
      <c r="G112" s="17">
        <v>80</v>
      </c>
      <c r="H112" s="18">
        <v>0.73660750000000008</v>
      </c>
      <c r="I112" s="29">
        <v>372600</v>
      </c>
    </row>
    <row r="113" spans="1:9" ht="15.75">
      <c r="A113" s="14" t="s">
        <v>43</v>
      </c>
      <c r="B113" s="10" t="s">
        <v>31</v>
      </c>
      <c r="C113" s="39" t="s">
        <v>6</v>
      </c>
      <c r="D113" s="39"/>
      <c r="E113" s="19">
        <v>20</v>
      </c>
      <c r="F113" s="16">
        <v>52.9</v>
      </c>
      <c r="G113" s="17">
        <v>80.2</v>
      </c>
      <c r="H113" s="18">
        <v>0.65960099750623435</v>
      </c>
      <c r="I113" s="29">
        <v>334500</v>
      </c>
    </row>
    <row r="114" spans="1:9" ht="31.5">
      <c r="A114" s="14" t="s">
        <v>503</v>
      </c>
      <c r="B114" s="10" t="s">
        <v>53</v>
      </c>
      <c r="C114" s="39" t="s">
        <v>6</v>
      </c>
      <c r="D114" s="39"/>
      <c r="E114" s="19"/>
      <c r="F114" s="16"/>
      <c r="G114" s="17"/>
      <c r="H114" s="18"/>
      <c r="I114" s="29">
        <v>113800</v>
      </c>
    </row>
    <row r="115" spans="1:9" ht="15.75">
      <c r="A115" s="14" t="s">
        <v>167</v>
      </c>
      <c r="B115" s="10" t="s">
        <v>82</v>
      </c>
      <c r="C115" s="40" t="s">
        <v>3</v>
      </c>
      <c r="D115" s="40" t="s">
        <v>6</v>
      </c>
      <c r="E115" s="19">
        <v>0</v>
      </c>
      <c r="F115" s="16">
        <v>0</v>
      </c>
      <c r="G115" s="17">
        <v>0</v>
      </c>
      <c r="H115" s="18">
        <v>0</v>
      </c>
      <c r="I115" s="30">
        <v>113800</v>
      </c>
    </row>
    <row r="116" spans="1:9" ht="15.75">
      <c r="A116" s="14" t="s">
        <v>305</v>
      </c>
      <c r="B116" s="10" t="s">
        <v>23</v>
      </c>
      <c r="C116" s="41" t="s">
        <v>3</v>
      </c>
      <c r="D116" s="41" t="s">
        <v>6</v>
      </c>
      <c r="E116" s="19">
        <v>17</v>
      </c>
      <c r="F116" s="16">
        <v>61.882399999999997</v>
      </c>
      <c r="G116" s="17">
        <v>80</v>
      </c>
      <c r="H116" s="18">
        <v>0.77352999999999994</v>
      </c>
      <c r="I116" s="31">
        <v>391300</v>
      </c>
    </row>
    <row r="117" spans="1:9" ht="15.75">
      <c r="A117" s="14" t="s">
        <v>334</v>
      </c>
      <c r="B117" s="10" t="s">
        <v>24</v>
      </c>
      <c r="C117" s="40" t="s">
        <v>6</v>
      </c>
      <c r="D117" s="40"/>
      <c r="E117" s="19">
        <v>24</v>
      </c>
      <c r="F117" s="16">
        <v>39.958300000000001</v>
      </c>
      <c r="G117" s="17">
        <v>79.708333333333329</v>
      </c>
      <c r="H117" s="18">
        <v>0.5013064296915839</v>
      </c>
      <c r="I117" s="30">
        <v>252700</v>
      </c>
    </row>
    <row r="118" spans="1:9" ht="15.75">
      <c r="A118" s="14" t="s">
        <v>97</v>
      </c>
      <c r="B118" s="10" t="s">
        <v>58</v>
      </c>
      <c r="C118" s="40" t="s">
        <v>6</v>
      </c>
      <c r="D118" s="40" t="s">
        <v>3</v>
      </c>
      <c r="E118" s="19">
        <v>17</v>
      </c>
      <c r="F118" s="16">
        <v>48.117600000000003</v>
      </c>
      <c r="G118" s="17">
        <v>79.529411764705884</v>
      </c>
      <c r="H118" s="18">
        <v>0.60502899408284028</v>
      </c>
      <c r="I118" s="30">
        <v>304300</v>
      </c>
    </row>
    <row r="119" spans="1:9" ht="15.75">
      <c r="A119" s="14" t="s">
        <v>507</v>
      </c>
      <c r="B119" s="10" t="s">
        <v>105</v>
      </c>
      <c r="C119" s="40" t="s">
        <v>6</v>
      </c>
      <c r="D119" s="40"/>
      <c r="E119" s="19"/>
      <c r="F119" s="16"/>
      <c r="G119" s="17"/>
      <c r="H119" s="18"/>
      <c r="I119" s="30">
        <v>113800</v>
      </c>
    </row>
    <row r="120" spans="1:9" ht="15.75">
      <c r="A120" s="14" t="s">
        <v>325</v>
      </c>
      <c r="B120" s="10" t="s">
        <v>24</v>
      </c>
      <c r="C120" s="40" t="s">
        <v>6</v>
      </c>
      <c r="D120" s="40"/>
      <c r="E120" s="19">
        <v>10</v>
      </c>
      <c r="F120" s="16">
        <v>52.2</v>
      </c>
      <c r="G120" s="17">
        <v>76.3</v>
      </c>
      <c r="H120" s="18">
        <v>0.68414154652686765</v>
      </c>
      <c r="I120" s="30">
        <v>330100</v>
      </c>
    </row>
    <row r="121" spans="1:9" ht="15.75">
      <c r="A121" s="14" t="s">
        <v>16</v>
      </c>
      <c r="B121" s="10" t="s">
        <v>4</v>
      </c>
      <c r="C121" s="39" t="s">
        <v>6</v>
      </c>
      <c r="D121" s="39" t="s">
        <v>8</v>
      </c>
      <c r="E121" s="19">
        <v>22</v>
      </c>
      <c r="F121" s="16">
        <v>36.7273</v>
      </c>
      <c r="G121" s="17">
        <v>58.545454545454547</v>
      </c>
      <c r="H121" s="18">
        <v>0.62732965838509314</v>
      </c>
      <c r="I121" s="29">
        <v>232200</v>
      </c>
    </row>
    <row r="122" spans="1:9" ht="15.75">
      <c r="A122" s="14" t="s">
        <v>508</v>
      </c>
      <c r="B122" s="10" t="s">
        <v>413</v>
      </c>
      <c r="C122" s="40" t="s">
        <v>6</v>
      </c>
      <c r="D122" s="40"/>
      <c r="E122" s="19"/>
      <c r="F122" s="16"/>
      <c r="G122" s="17"/>
      <c r="H122" s="18"/>
      <c r="I122" s="30">
        <v>191200</v>
      </c>
    </row>
    <row r="123" spans="1:9" ht="15.75">
      <c r="A123" s="14" t="s">
        <v>430</v>
      </c>
      <c r="B123" s="10" t="s">
        <v>413</v>
      </c>
      <c r="C123" s="40" t="s">
        <v>6</v>
      </c>
      <c r="D123" s="40"/>
      <c r="E123" s="19">
        <v>1</v>
      </c>
      <c r="F123" s="16">
        <v>18</v>
      </c>
      <c r="G123" s="17">
        <v>80</v>
      </c>
      <c r="H123" s="18">
        <v>0.22500000000000001</v>
      </c>
      <c r="I123" s="30">
        <v>133300</v>
      </c>
    </row>
    <row r="124" spans="1:9" ht="31.5">
      <c r="A124" s="14" t="s">
        <v>306</v>
      </c>
      <c r="B124" s="10" t="s">
        <v>53</v>
      </c>
      <c r="C124" s="39" t="s">
        <v>6</v>
      </c>
      <c r="D124" s="39"/>
      <c r="E124" s="19">
        <v>22</v>
      </c>
      <c r="F124" s="16">
        <v>45</v>
      </c>
      <c r="G124" s="17">
        <v>76.36363636363636</v>
      </c>
      <c r="H124" s="18">
        <v>0.5892857142857143</v>
      </c>
      <c r="I124" s="29">
        <v>284500</v>
      </c>
    </row>
    <row r="125" spans="1:9" ht="15.75">
      <c r="A125" s="14" t="s">
        <v>509</v>
      </c>
      <c r="B125" s="10" t="s">
        <v>4</v>
      </c>
      <c r="C125" s="39" t="s">
        <v>6</v>
      </c>
      <c r="D125" s="39"/>
      <c r="E125" s="19"/>
      <c r="F125" s="16"/>
      <c r="G125" s="17"/>
      <c r="H125" s="18"/>
      <c r="I125" s="29">
        <v>113800</v>
      </c>
    </row>
    <row r="126" spans="1:9" ht="15.75">
      <c r="A126" s="14" t="s">
        <v>333</v>
      </c>
      <c r="B126" s="10" t="s">
        <v>24</v>
      </c>
      <c r="C126" s="40" t="s">
        <v>6</v>
      </c>
      <c r="D126" s="40"/>
      <c r="E126" s="19">
        <v>0</v>
      </c>
      <c r="F126" s="16">
        <v>0</v>
      </c>
      <c r="G126" s="17">
        <v>0</v>
      </c>
      <c r="H126" s="18">
        <v>0</v>
      </c>
      <c r="I126" s="30">
        <v>113800</v>
      </c>
    </row>
    <row r="127" spans="1:9" ht="15.75">
      <c r="A127" s="14" t="s">
        <v>45</v>
      </c>
      <c r="B127" s="10" t="s">
        <v>31</v>
      </c>
      <c r="C127" s="39" t="s">
        <v>6</v>
      </c>
      <c r="D127" s="41"/>
      <c r="E127" s="19">
        <v>24</v>
      </c>
      <c r="F127" s="16">
        <v>43.375</v>
      </c>
      <c r="G127" s="17">
        <v>79.708333333333329</v>
      </c>
      <c r="H127" s="18">
        <v>0.54417145844223735</v>
      </c>
      <c r="I127" s="29">
        <v>274300</v>
      </c>
    </row>
    <row r="128" spans="1:9" ht="15.75">
      <c r="A128" s="14" t="s">
        <v>46</v>
      </c>
      <c r="B128" s="10" t="s">
        <v>31</v>
      </c>
      <c r="C128" s="39" t="s">
        <v>6</v>
      </c>
      <c r="D128" s="39"/>
      <c r="E128" s="19">
        <v>1</v>
      </c>
      <c r="F128" s="16">
        <v>30</v>
      </c>
      <c r="G128" s="17">
        <v>80</v>
      </c>
      <c r="H128" s="18">
        <v>0.375</v>
      </c>
      <c r="I128" s="29">
        <v>151800</v>
      </c>
    </row>
    <row r="129" spans="1:9" ht="31.5">
      <c r="A129" s="14" t="s">
        <v>514</v>
      </c>
      <c r="B129" s="10" t="s">
        <v>53</v>
      </c>
      <c r="C129" s="39" t="s">
        <v>3</v>
      </c>
      <c r="D129" s="39" t="s">
        <v>6</v>
      </c>
      <c r="E129" s="19"/>
      <c r="F129" s="16"/>
      <c r="G129" s="17"/>
      <c r="H129" s="18"/>
      <c r="I129" s="29">
        <v>113800</v>
      </c>
    </row>
    <row r="130" spans="1:9" ht="15.75">
      <c r="A130" s="14" t="s">
        <v>128</v>
      </c>
      <c r="B130" s="10" t="s">
        <v>82</v>
      </c>
      <c r="C130" s="40" t="s">
        <v>6</v>
      </c>
      <c r="D130" s="40"/>
      <c r="E130" s="19">
        <v>18</v>
      </c>
      <c r="F130" s="16">
        <v>81.111099999999993</v>
      </c>
      <c r="G130" s="17">
        <v>78.166666666666671</v>
      </c>
      <c r="H130" s="18">
        <v>1.0376686567164177</v>
      </c>
      <c r="I130" s="30">
        <v>512900</v>
      </c>
    </row>
    <row r="131" spans="1:9" ht="15.75">
      <c r="A131" s="14" t="s">
        <v>215</v>
      </c>
      <c r="B131" s="10" t="s">
        <v>22</v>
      </c>
      <c r="C131" s="39" t="s">
        <v>3</v>
      </c>
      <c r="D131" s="39" t="s">
        <v>6</v>
      </c>
      <c r="E131" s="19">
        <v>19</v>
      </c>
      <c r="F131" s="16">
        <v>44.947400000000002</v>
      </c>
      <c r="G131" s="17">
        <v>74.421052631578945</v>
      </c>
      <c r="H131" s="18">
        <v>0.60396082036775112</v>
      </c>
      <c r="I131" s="29">
        <v>284200</v>
      </c>
    </row>
    <row r="132" spans="1:9" ht="15.75">
      <c r="A132" s="14" t="s">
        <v>18</v>
      </c>
      <c r="B132" s="10" t="s">
        <v>4</v>
      </c>
      <c r="C132" s="39" t="s">
        <v>6</v>
      </c>
      <c r="D132" s="39"/>
      <c r="E132" s="19">
        <v>21</v>
      </c>
      <c r="F132" s="16">
        <v>51.571399999999997</v>
      </c>
      <c r="G132" s="17">
        <v>79.761904761904759</v>
      </c>
      <c r="H132" s="18">
        <v>0.64656680597014926</v>
      </c>
      <c r="I132" s="29">
        <v>326100</v>
      </c>
    </row>
    <row r="133" spans="1:9" ht="15.75">
      <c r="A133" s="14" t="s">
        <v>349</v>
      </c>
      <c r="B133" s="10" t="s">
        <v>4</v>
      </c>
      <c r="C133" s="39" t="s">
        <v>6</v>
      </c>
      <c r="D133" s="39"/>
      <c r="E133" s="19">
        <v>24</v>
      </c>
      <c r="F133" s="16">
        <v>54.916699999999999</v>
      </c>
      <c r="G133" s="17">
        <v>79.666666666666671</v>
      </c>
      <c r="H133" s="18">
        <v>0.68933096234309621</v>
      </c>
      <c r="I133" s="29">
        <v>347200</v>
      </c>
    </row>
    <row r="134" spans="1:9" ht="15.75">
      <c r="A134" s="14" t="s">
        <v>52</v>
      </c>
      <c r="B134" s="10" t="s">
        <v>31</v>
      </c>
      <c r="C134" s="39" t="s">
        <v>6</v>
      </c>
      <c r="D134" s="39"/>
      <c r="E134" s="19">
        <v>23</v>
      </c>
      <c r="F134" s="16">
        <v>56.478299999999997</v>
      </c>
      <c r="G134" s="17">
        <v>80.173913043478265</v>
      </c>
      <c r="H134" s="18">
        <v>0.70444734273318865</v>
      </c>
      <c r="I134" s="29">
        <v>357100</v>
      </c>
    </row>
    <row r="135" spans="1:9" ht="15.75">
      <c r="A135" s="14" t="s">
        <v>441</v>
      </c>
      <c r="B135" s="10" t="s">
        <v>28</v>
      </c>
      <c r="C135" s="39" t="s">
        <v>6</v>
      </c>
      <c r="D135" s="39"/>
      <c r="E135" s="19">
        <v>6</v>
      </c>
      <c r="F135" s="16">
        <v>39</v>
      </c>
      <c r="G135" s="17">
        <v>80</v>
      </c>
      <c r="H135" s="18">
        <v>0.48749999999999999</v>
      </c>
      <c r="I135" s="29">
        <v>221900</v>
      </c>
    </row>
    <row r="136" spans="1:9" ht="15.75">
      <c r="A136" s="14" t="s">
        <v>74</v>
      </c>
      <c r="B136" s="10" t="s">
        <v>22</v>
      </c>
      <c r="C136" s="39" t="s">
        <v>6</v>
      </c>
      <c r="D136" s="39"/>
      <c r="E136" s="19">
        <v>0</v>
      </c>
      <c r="F136" s="16">
        <v>0</v>
      </c>
      <c r="G136" s="17">
        <v>0</v>
      </c>
      <c r="H136" s="18">
        <v>0</v>
      </c>
      <c r="I136" s="29">
        <v>122600</v>
      </c>
    </row>
    <row r="137" spans="1:9" ht="15.75">
      <c r="A137" s="14" t="s">
        <v>381</v>
      </c>
      <c r="B137" s="10" t="s">
        <v>412</v>
      </c>
      <c r="C137" s="39" t="s">
        <v>6</v>
      </c>
      <c r="D137" s="39"/>
      <c r="E137" s="19">
        <v>0</v>
      </c>
      <c r="F137" s="16">
        <v>0</v>
      </c>
      <c r="G137" s="17">
        <v>0</v>
      </c>
      <c r="H137" s="18">
        <v>0</v>
      </c>
      <c r="I137" s="29">
        <v>133300</v>
      </c>
    </row>
    <row r="138" spans="1:9" ht="15.75">
      <c r="A138" s="14" t="s">
        <v>273</v>
      </c>
      <c r="B138" s="10" t="s">
        <v>106</v>
      </c>
      <c r="C138" s="39" t="s">
        <v>6</v>
      </c>
      <c r="D138" s="39"/>
      <c r="E138" s="19">
        <v>3</v>
      </c>
      <c r="F138" s="16">
        <v>8</v>
      </c>
      <c r="G138" s="17">
        <v>16.666666666666668</v>
      </c>
      <c r="H138" s="18">
        <v>0.48</v>
      </c>
      <c r="I138" s="29">
        <v>133300</v>
      </c>
    </row>
    <row r="139" spans="1:9" ht="15.75">
      <c r="A139" s="14" t="s">
        <v>518</v>
      </c>
      <c r="B139" s="10" t="s">
        <v>82</v>
      </c>
      <c r="C139" s="40" t="s">
        <v>6</v>
      </c>
      <c r="D139" s="40"/>
      <c r="E139" s="19"/>
      <c r="F139" s="16"/>
      <c r="G139" s="17"/>
      <c r="H139" s="18"/>
      <c r="I139" s="30">
        <v>113800</v>
      </c>
    </row>
    <row r="140" spans="1:9" ht="15.75">
      <c r="A140" s="14" t="s">
        <v>519</v>
      </c>
      <c r="B140" s="10" t="s">
        <v>23</v>
      </c>
      <c r="C140" s="41" t="s">
        <v>6</v>
      </c>
      <c r="D140" s="40"/>
      <c r="E140" s="19"/>
      <c r="F140" s="16"/>
      <c r="G140" s="17"/>
      <c r="H140" s="18"/>
      <c r="I140" s="31">
        <v>113800</v>
      </c>
    </row>
    <row r="141" spans="1:9" ht="15.75">
      <c r="A141" s="14" t="s">
        <v>520</v>
      </c>
      <c r="B141" s="10" t="s">
        <v>24</v>
      </c>
      <c r="C141" s="40" t="s">
        <v>6</v>
      </c>
      <c r="D141" s="40"/>
      <c r="E141" s="19"/>
      <c r="F141" s="16"/>
      <c r="G141" s="17"/>
      <c r="H141" s="18"/>
      <c r="I141" s="30">
        <v>113800</v>
      </c>
    </row>
    <row r="142" spans="1:9" ht="15.75">
      <c r="A142" s="14" t="s">
        <v>327</v>
      </c>
      <c r="B142" s="10" t="s">
        <v>24</v>
      </c>
      <c r="C142" s="40" t="s">
        <v>6</v>
      </c>
      <c r="D142" s="40"/>
      <c r="E142" s="19">
        <v>20</v>
      </c>
      <c r="F142" s="16">
        <v>43.95</v>
      </c>
      <c r="G142" s="17">
        <v>74.2</v>
      </c>
      <c r="H142" s="18">
        <v>0.59231805929919135</v>
      </c>
      <c r="I142" s="30">
        <v>277900</v>
      </c>
    </row>
    <row r="143" spans="1:9" ht="15.75">
      <c r="A143" s="14" t="s">
        <v>522</v>
      </c>
      <c r="B143" s="10" t="s">
        <v>107</v>
      </c>
      <c r="C143" s="40" t="s">
        <v>3</v>
      </c>
      <c r="D143" s="40" t="s">
        <v>6</v>
      </c>
      <c r="E143" s="19"/>
      <c r="F143" s="16"/>
      <c r="G143" s="17"/>
      <c r="H143" s="18"/>
      <c r="I143" s="30">
        <v>113800</v>
      </c>
    </row>
    <row r="144" spans="1:9" ht="15.75">
      <c r="A144" s="14" t="s">
        <v>49</v>
      </c>
      <c r="B144" s="10" t="s">
        <v>31</v>
      </c>
      <c r="C144" s="39" t="s">
        <v>6</v>
      </c>
      <c r="D144" s="39"/>
      <c r="E144" s="19">
        <v>6</v>
      </c>
      <c r="F144" s="16">
        <v>47</v>
      </c>
      <c r="G144" s="17">
        <v>79.666666666666671</v>
      </c>
      <c r="H144" s="18">
        <v>0.58995815899581583</v>
      </c>
      <c r="I144" s="29">
        <v>267500</v>
      </c>
    </row>
    <row r="145" spans="1:9" ht="15.75">
      <c r="A145" s="14" t="s">
        <v>261</v>
      </c>
      <c r="B145" s="10" t="s">
        <v>412</v>
      </c>
      <c r="C145" s="39" t="s">
        <v>6</v>
      </c>
      <c r="D145" s="39" t="s">
        <v>8</v>
      </c>
      <c r="E145" s="19">
        <v>20</v>
      </c>
      <c r="F145" s="16">
        <v>44.25</v>
      </c>
      <c r="G145" s="17">
        <v>65.3</v>
      </c>
      <c r="H145" s="18">
        <v>0.6776416539050536</v>
      </c>
      <c r="I145" s="29">
        <v>279800</v>
      </c>
    </row>
    <row r="146" spans="1:9" ht="15.75">
      <c r="A146" s="14" t="s">
        <v>134</v>
      </c>
      <c r="B146" s="10" t="s">
        <v>82</v>
      </c>
      <c r="C146" s="40" t="s">
        <v>8</v>
      </c>
      <c r="D146" s="40" t="s">
        <v>6</v>
      </c>
      <c r="E146" s="19">
        <v>17</v>
      </c>
      <c r="F146" s="16">
        <v>37.058799999999998</v>
      </c>
      <c r="G146" s="17">
        <v>80.294117647058826</v>
      </c>
      <c r="H146" s="18">
        <v>0.46153816849816848</v>
      </c>
      <c r="I146" s="30">
        <v>234300</v>
      </c>
    </row>
    <row r="147" spans="1:9" ht="15.75">
      <c r="A147" s="14" t="s">
        <v>262</v>
      </c>
      <c r="B147" s="10" t="s">
        <v>412</v>
      </c>
      <c r="C147" s="39" t="s">
        <v>6</v>
      </c>
      <c r="D147" s="39"/>
      <c r="E147" s="19">
        <v>17</v>
      </c>
      <c r="F147" s="16">
        <v>47.588200000000001</v>
      </c>
      <c r="G147" s="17">
        <v>80</v>
      </c>
      <c r="H147" s="18">
        <v>0.59485250000000001</v>
      </c>
      <c r="I147" s="29">
        <v>300900</v>
      </c>
    </row>
    <row r="148" spans="1:9" ht="15.75">
      <c r="A148" s="14" t="s">
        <v>100</v>
      </c>
      <c r="B148" s="10" t="s">
        <v>58</v>
      </c>
      <c r="C148" s="40" t="s">
        <v>8</v>
      </c>
      <c r="D148" s="40" t="s">
        <v>6</v>
      </c>
      <c r="E148" s="19">
        <v>18</v>
      </c>
      <c r="F148" s="16">
        <v>47.166699999999999</v>
      </c>
      <c r="G148" s="17">
        <v>74</v>
      </c>
      <c r="H148" s="18">
        <v>0.63738783783783781</v>
      </c>
      <c r="I148" s="30">
        <v>298200</v>
      </c>
    </row>
    <row r="149" spans="1:9" ht="15.75">
      <c r="A149" s="14" t="s">
        <v>310</v>
      </c>
      <c r="B149" s="10" t="s">
        <v>23</v>
      </c>
      <c r="C149" s="41" t="s">
        <v>6</v>
      </c>
      <c r="D149" s="41"/>
      <c r="E149" s="19">
        <v>4</v>
      </c>
      <c r="F149" s="16">
        <v>41.75</v>
      </c>
      <c r="G149" s="17">
        <v>81.25</v>
      </c>
      <c r="H149" s="18">
        <v>0.51384615384615384</v>
      </c>
      <c r="I149" s="31">
        <v>211200</v>
      </c>
    </row>
    <row r="150" spans="1:9" ht="15.75">
      <c r="A150" s="14" t="s">
        <v>130</v>
      </c>
      <c r="B150" s="10" t="s">
        <v>82</v>
      </c>
      <c r="C150" s="40" t="s">
        <v>6</v>
      </c>
      <c r="D150" s="40"/>
      <c r="E150" s="19">
        <v>2</v>
      </c>
      <c r="F150" s="16">
        <v>23.5</v>
      </c>
      <c r="G150" s="17">
        <v>80</v>
      </c>
      <c r="H150" s="18">
        <v>0.29375000000000001</v>
      </c>
      <c r="I150" s="30">
        <v>148600</v>
      </c>
    </row>
    <row r="151" spans="1:9" ht="15.75">
      <c r="A151" s="14" t="s">
        <v>265</v>
      </c>
      <c r="B151" s="10" t="s">
        <v>412</v>
      </c>
      <c r="C151" s="39" t="s">
        <v>3</v>
      </c>
      <c r="D151" s="39" t="s">
        <v>6</v>
      </c>
      <c r="E151" s="19">
        <v>9</v>
      </c>
      <c r="F151" s="16">
        <v>45</v>
      </c>
      <c r="G151" s="17">
        <v>73.333333333333329</v>
      </c>
      <c r="H151" s="18">
        <v>0.61363636363636365</v>
      </c>
      <c r="I151" s="29">
        <v>284500</v>
      </c>
    </row>
    <row r="152" spans="1:9" ht="15.75">
      <c r="A152" s="14" t="s">
        <v>529</v>
      </c>
      <c r="B152" s="10" t="s">
        <v>23</v>
      </c>
      <c r="C152" s="41" t="s">
        <v>6</v>
      </c>
      <c r="D152" s="41"/>
      <c r="E152" s="19"/>
      <c r="F152" s="16"/>
      <c r="G152" s="17"/>
      <c r="H152" s="18"/>
      <c r="I152" s="31">
        <v>113800</v>
      </c>
    </row>
    <row r="153" spans="1:9" ht="15.75">
      <c r="A153" s="14" t="s">
        <v>242</v>
      </c>
      <c r="B153" s="10" t="s">
        <v>107</v>
      </c>
      <c r="C153" s="40" t="s">
        <v>6</v>
      </c>
      <c r="D153" s="40"/>
      <c r="E153" s="19">
        <v>24</v>
      </c>
      <c r="F153" s="16">
        <v>49.291699999999999</v>
      </c>
      <c r="G153" s="17">
        <v>80.208333333333329</v>
      </c>
      <c r="H153" s="18">
        <v>0.61454587012987016</v>
      </c>
      <c r="I153" s="30">
        <v>311700</v>
      </c>
    </row>
    <row r="154" spans="1:9" ht="15.75">
      <c r="A154" s="14" t="s">
        <v>155</v>
      </c>
      <c r="B154" s="10" t="s">
        <v>28</v>
      </c>
      <c r="C154" s="39" t="s">
        <v>6</v>
      </c>
      <c r="D154" s="39"/>
      <c r="E154" s="19">
        <v>22</v>
      </c>
      <c r="F154" s="16">
        <v>48.409100000000002</v>
      </c>
      <c r="G154" s="17">
        <v>79.590909090909093</v>
      </c>
      <c r="H154" s="18">
        <v>0.60822398629354657</v>
      </c>
      <c r="I154" s="29">
        <v>306100</v>
      </c>
    </row>
    <row r="155" spans="1:9" ht="15.75">
      <c r="A155" s="14" t="s">
        <v>376</v>
      </c>
      <c r="B155" s="10" t="s">
        <v>105</v>
      </c>
      <c r="C155" s="40" t="s">
        <v>6</v>
      </c>
      <c r="D155" s="40"/>
      <c r="E155" s="19">
        <v>16</v>
      </c>
      <c r="F155" s="16">
        <v>52.5625</v>
      </c>
      <c r="G155" s="17">
        <v>77.125</v>
      </c>
      <c r="H155" s="18">
        <v>0.68152350081037272</v>
      </c>
      <c r="I155" s="30">
        <v>332400</v>
      </c>
    </row>
    <row r="156" spans="1:9" ht="15.75">
      <c r="A156" s="14" t="s">
        <v>197</v>
      </c>
      <c r="B156" s="10" t="s">
        <v>412</v>
      </c>
      <c r="C156" s="39" t="s">
        <v>6</v>
      </c>
      <c r="D156" s="39" t="s">
        <v>537</v>
      </c>
      <c r="E156" s="19">
        <v>21</v>
      </c>
      <c r="F156" s="16">
        <v>52.285699999999999</v>
      </c>
      <c r="G156" s="17">
        <v>78.666666666666671</v>
      </c>
      <c r="H156" s="18">
        <v>0.6646487288135593</v>
      </c>
      <c r="I156" s="29">
        <v>330600</v>
      </c>
    </row>
    <row r="157" spans="1:9" ht="15.75">
      <c r="A157" s="14" t="s">
        <v>219</v>
      </c>
      <c r="B157" s="10" t="s">
        <v>22</v>
      </c>
      <c r="C157" s="39" t="s">
        <v>6</v>
      </c>
      <c r="D157" s="39" t="s">
        <v>3</v>
      </c>
      <c r="E157" s="19">
        <v>21</v>
      </c>
      <c r="F157" s="16">
        <v>46</v>
      </c>
      <c r="G157" s="17">
        <v>78.80952380952381</v>
      </c>
      <c r="H157" s="18">
        <v>0.58368580060422959</v>
      </c>
      <c r="I157" s="29">
        <v>290900</v>
      </c>
    </row>
    <row r="158" spans="1:9" ht="15.75">
      <c r="A158" s="14" t="s">
        <v>175</v>
      </c>
      <c r="B158" s="10" t="s">
        <v>104</v>
      </c>
      <c r="C158" s="40" t="s">
        <v>6</v>
      </c>
      <c r="D158" s="40" t="s">
        <v>3</v>
      </c>
      <c r="E158" s="19">
        <v>16</v>
      </c>
      <c r="F158" s="16">
        <v>48.375</v>
      </c>
      <c r="G158" s="17">
        <v>79.3125</v>
      </c>
      <c r="H158" s="18">
        <v>0.60992907801418439</v>
      </c>
      <c r="I158" s="30">
        <v>305900</v>
      </c>
    </row>
    <row r="159" spans="1:9" ht="15.75">
      <c r="A159" s="14" t="s">
        <v>530</v>
      </c>
      <c r="B159" s="10" t="s">
        <v>105</v>
      </c>
      <c r="C159" s="40" t="s">
        <v>3</v>
      </c>
      <c r="D159" s="40" t="s">
        <v>6</v>
      </c>
      <c r="E159" s="19"/>
      <c r="F159" s="16"/>
      <c r="G159" s="17"/>
      <c r="H159" s="18"/>
      <c r="I159" s="30">
        <v>113800</v>
      </c>
    </row>
    <row r="160" spans="1:9" ht="15.75">
      <c r="A160" s="14" t="s">
        <v>176</v>
      </c>
      <c r="B160" s="10" t="s">
        <v>104</v>
      </c>
      <c r="C160" s="40" t="s">
        <v>6</v>
      </c>
      <c r="D160" s="40"/>
      <c r="E160" s="19">
        <v>13</v>
      </c>
      <c r="F160" s="16">
        <v>49.538499999999999</v>
      </c>
      <c r="G160" s="17">
        <v>78.07692307692308</v>
      </c>
      <c r="H160" s="18">
        <v>0.63448325123152705</v>
      </c>
      <c r="I160" s="30">
        <v>313200</v>
      </c>
    </row>
    <row r="161" spans="1:9" ht="15.75">
      <c r="A161" s="14" t="s">
        <v>218</v>
      </c>
      <c r="B161" s="10" t="s">
        <v>22</v>
      </c>
      <c r="C161" s="39" t="s">
        <v>6</v>
      </c>
      <c r="D161" s="39" t="s">
        <v>3</v>
      </c>
      <c r="E161" s="19">
        <v>21</v>
      </c>
      <c r="F161" s="16">
        <v>50.761899999999997</v>
      </c>
      <c r="G161" s="17">
        <v>79.666666666666671</v>
      </c>
      <c r="H161" s="18">
        <v>0.63717866108786603</v>
      </c>
      <c r="I161" s="29">
        <v>321000</v>
      </c>
    </row>
    <row r="162" spans="1:9" ht="31.5">
      <c r="A162" s="14" t="s">
        <v>80</v>
      </c>
      <c r="B162" s="10" t="s">
        <v>53</v>
      </c>
      <c r="C162" s="39" t="s">
        <v>6</v>
      </c>
      <c r="D162" s="39"/>
      <c r="E162" s="19">
        <v>22</v>
      </c>
      <c r="F162" s="16">
        <v>42.545499999999997</v>
      </c>
      <c r="G162" s="17">
        <v>76.818181818181813</v>
      </c>
      <c r="H162" s="18">
        <v>0.5538467455621302</v>
      </c>
      <c r="I162" s="29">
        <v>269000</v>
      </c>
    </row>
    <row r="163" spans="1:9" ht="15.75">
      <c r="A163" s="14" t="s">
        <v>389</v>
      </c>
      <c r="B163" s="10" t="s">
        <v>105</v>
      </c>
      <c r="C163" s="40" t="s">
        <v>6</v>
      </c>
      <c r="D163" s="40"/>
      <c r="E163" s="19">
        <v>20</v>
      </c>
      <c r="F163" s="16">
        <v>32.5</v>
      </c>
      <c r="G163" s="17">
        <v>74.5</v>
      </c>
      <c r="H163" s="18">
        <v>0.43624161073825501</v>
      </c>
      <c r="I163" s="30">
        <v>205500</v>
      </c>
    </row>
    <row r="164" spans="1:9" ht="15.75">
      <c r="A164" s="14" t="s">
        <v>177</v>
      </c>
      <c r="B164" s="10" t="s">
        <v>104</v>
      </c>
      <c r="C164" s="40" t="s">
        <v>6</v>
      </c>
      <c r="D164" s="40" t="s">
        <v>8</v>
      </c>
      <c r="E164" s="19">
        <v>21</v>
      </c>
      <c r="F164" s="16">
        <v>39.238100000000003</v>
      </c>
      <c r="G164" s="17">
        <v>68.428571428571431</v>
      </c>
      <c r="H164" s="18">
        <v>0.57341691022964514</v>
      </c>
      <c r="I164" s="30">
        <v>248100</v>
      </c>
    </row>
    <row r="165" spans="1:9" ht="15.75">
      <c r="A165" s="27" t="s">
        <v>351</v>
      </c>
      <c r="B165" s="10" t="s">
        <v>106</v>
      </c>
      <c r="C165" s="39" t="s">
        <v>3</v>
      </c>
      <c r="D165" s="39" t="s">
        <v>6</v>
      </c>
      <c r="E165" s="42">
        <v>10</v>
      </c>
      <c r="F165" s="24">
        <v>34.4</v>
      </c>
      <c r="G165" s="25">
        <v>78.099999999999994</v>
      </c>
      <c r="H165" s="26">
        <v>0.44046094750320103</v>
      </c>
      <c r="I165" s="29">
        <v>217500</v>
      </c>
    </row>
  </sheetData>
  <autoFilter ref="A1:I165">
    <sortState ref="A2:I165">
      <sortCondition ref="A1:A16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zoomScale="85" zoomScaleNormal="85" workbookViewId="0">
      <selection activeCell="A2" sqref="A2:XFD2"/>
    </sheetView>
  </sheetViews>
  <sheetFormatPr defaultRowHeight="15"/>
  <cols>
    <col min="1" max="1" width="19.85546875" bestFit="1" customWidth="1"/>
    <col min="9" max="9" width="11.28515625" bestFit="1" customWidth="1"/>
  </cols>
  <sheetData>
    <row r="1" spans="1:17" s="5" customFormat="1" ht="15.75">
      <c r="A1" s="11" t="s">
        <v>416</v>
      </c>
      <c r="B1" s="11" t="s">
        <v>411</v>
      </c>
      <c r="C1" s="11" t="s">
        <v>417</v>
      </c>
      <c r="D1" s="11" t="s">
        <v>418</v>
      </c>
      <c r="E1" s="11" t="s">
        <v>419</v>
      </c>
      <c r="F1" s="12" t="s">
        <v>414</v>
      </c>
      <c r="G1" s="12" t="s">
        <v>1</v>
      </c>
      <c r="H1" s="13" t="s">
        <v>420</v>
      </c>
      <c r="I1" s="28" t="s">
        <v>444</v>
      </c>
      <c r="K1" s="38"/>
      <c r="L1" s="38"/>
      <c r="M1" s="38"/>
    </row>
    <row r="2" spans="1:17" s="5" customFormat="1" ht="15.75">
      <c r="A2" s="43" t="s">
        <v>538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75">
      <c r="A3" s="14" t="s">
        <v>445</v>
      </c>
      <c r="B3" s="10" t="s">
        <v>31</v>
      </c>
      <c r="C3" s="39" t="s">
        <v>3</v>
      </c>
      <c r="D3" s="39" t="s">
        <v>6</v>
      </c>
      <c r="E3" s="19"/>
      <c r="F3" s="16"/>
      <c r="G3" s="17"/>
      <c r="H3" s="18"/>
      <c r="I3" s="29">
        <v>113800</v>
      </c>
    </row>
    <row r="4" spans="1:17" ht="15.75">
      <c r="A4" s="14" t="s">
        <v>449</v>
      </c>
      <c r="B4" s="10" t="s">
        <v>4</v>
      </c>
      <c r="C4" s="39" t="s">
        <v>6</v>
      </c>
      <c r="D4" s="39" t="s">
        <v>3</v>
      </c>
      <c r="E4" s="19"/>
      <c r="F4" s="16"/>
      <c r="G4" s="17"/>
      <c r="H4" s="18"/>
      <c r="I4" s="29">
        <v>113800</v>
      </c>
    </row>
    <row r="5" spans="1:17" ht="15.75">
      <c r="A5" s="14" t="s">
        <v>2</v>
      </c>
      <c r="B5" s="10" t="s">
        <v>55</v>
      </c>
      <c r="C5" s="40" t="s">
        <v>3</v>
      </c>
      <c r="D5" s="40" t="s">
        <v>537</v>
      </c>
      <c r="E5" s="19">
        <v>17</v>
      </c>
      <c r="F5" s="16">
        <v>29.117599999999999</v>
      </c>
      <c r="G5" s="17">
        <v>49.352941176470587</v>
      </c>
      <c r="H5" s="18">
        <v>0.58998712753277716</v>
      </c>
      <c r="I5" s="30">
        <v>184100</v>
      </c>
    </row>
    <row r="6" spans="1:17" ht="15.75">
      <c r="A6" s="14" t="s">
        <v>272</v>
      </c>
      <c r="B6" s="10" t="s">
        <v>55</v>
      </c>
      <c r="C6" s="40" t="s">
        <v>537</v>
      </c>
      <c r="D6" s="40" t="s">
        <v>3</v>
      </c>
      <c r="E6" s="19">
        <v>21</v>
      </c>
      <c r="F6" s="16">
        <v>57.761899999999997</v>
      </c>
      <c r="G6" s="17">
        <v>78.238095238095241</v>
      </c>
      <c r="H6" s="18">
        <v>0.73828356664637851</v>
      </c>
      <c r="I6" s="30">
        <v>365200</v>
      </c>
    </row>
    <row r="7" spans="1:17" ht="15.75">
      <c r="A7" s="14" t="s">
        <v>27</v>
      </c>
      <c r="B7" s="10" t="s">
        <v>4</v>
      </c>
      <c r="C7" s="39" t="s">
        <v>3</v>
      </c>
      <c r="D7" s="39" t="s">
        <v>6</v>
      </c>
      <c r="E7" s="19">
        <v>15</v>
      </c>
      <c r="F7" s="16">
        <v>47.066699999999997</v>
      </c>
      <c r="G7" s="17">
        <v>78.599999999999994</v>
      </c>
      <c r="H7" s="18">
        <v>0.59881297709923664</v>
      </c>
      <c r="I7" s="29">
        <v>297600</v>
      </c>
    </row>
    <row r="8" spans="1:17" ht="31.5">
      <c r="A8" s="14" t="s">
        <v>65</v>
      </c>
      <c r="B8" s="10" t="s">
        <v>53</v>
      </c>
      <c r="C8" s="39" t="s">
        <v>3</v>
      </c>
      <c r="D8" s="39"/>
      <c r="E8" s="19">
        <v>22</v>
      </c>
      <c r="F8" s="16">
        <v>54.363599999999998</v>
      </c>
      <c r="G8" s="17">
        <v>80.227272727272734</v>
      </c>
      <c r="H8" s="18">
        <v>0.67761994334277609</v>
      </c>
      <c r="I8" s="29">
        <v>343800</v>
      </c>
    </row>
    <row r="9" spans="1:17" ht="15.75">
      <c r="A9" s="14" t="s">
        <v>90</v>
      </c>
      <c r="B9" s="10" t="s">
        <v>58</v>
      </c>
      <c r="C9" s="40" t="s">
        <v>3</v>
      </c>
      <c r="D9" s="40" t="s">
        <v>6</v>
      </c>
      <c r="E9" s="19">
        <v>21</v>
      </c>
      <c r="F9" s="16">
        <v>57.761899999999997</v>
      </c>
      <c r="G9" s="17">
        <v>78.285714285714292</v>
      </c>
      <c r="H9" s="18">
        <v>0.73783448905109483</v>
      </c>
      <c r="I9" s="30">
        <v>365200</v>
      </c>
    </row>
    <row r="10" spans="1:17" ht="15.75">
      <c r="A10" s="14" t="s">
        <v>25</v>
      </c>
      <c r="B10" s="10" t="s">
        <v>4</v>
      </c>
      <c r="C10" s="39" t="s">
        <v>3</v>
      </c>
      <c r="D10" s="39" t="s">
        <v>6</v>
      </c>
      <c r="E10" s="19">
        <v>0</v>
      </c>
      <c r="F10" s="16">
        <v>0</v>
      </c>
      <c r="G10" s="17">
        <v>0</v>
      </c>
      <c r="H10" s="18">
        <v>0</v>
      </c>
      <c r="I10" s="29">
        <v>160400</v>
      </c>
    </row>
    <row r="11" spans="1:17" ht="15.75">
      <c r="A11" s="14" t="s">
        <v>464</v>
      </c>
      <c r="B11" s="10" t="s">
        <v>28</v>
      </c>
      <c r="C11" s="39" t="s">
        <v>537</v>
      </c>
      <c r="D11" s="39" t="s">
        <v>3</v>
      </c>
      <c r="E11" s="19"/>
      <c r="F11" s="16"/>
      <c r="G11" s="17"/>
      <c r="H11" s="18"/>
      <c r="I11" s="29">
        <v>113800</v>
      </c>
    </row>
    <row r="12" spans="1:17" ht="15.75">
      <c r="A12" s="14" t="s">
        <v>399</v>
      </c>
      <c r="B12" s="10" t="s">
        <v>107</v>
      </c>
      <c r="C12" s="40" t="s">
        <v>6</v>
      </c>
      <c r="D12" s="40" t="s">
        <v>3</v>
      </c>
      <c r="E12" s="19">
        <v>16</v>
      </c>
      <c r="F12" s="16">
        <v>49.6875</v>
      </c>
      <c r="G12" s="17">
        <v>77.875</v>
      </c>
      <c r="H12" s="18">
        <v>0.6380417335473515</v>
      </c>
      <c r="I12" s="30">
        <v>314200</v>
      </c>
    </row>
    <row r="13" spans="1:17" ht="15.75">
      <c r="A13" s="14" t="s">
        <v>468</v>
      </c>
      <c r="B13" s="10" t="s">
        <v>82</v>
      </c>
      <c r="C13" s="40" t="s">
        <v>3</v>
      </c>
      <c r="D13" s="40" t="s">
        <v>6</v>
      </c>
      <c r="E13" s="19"/>
      <c r="F13" s="16"/>
      <c r="G13" s="17"/>
      <c r="H13" s="18"/>
      <c r="I13" s="30">
        <v>113800</v>
      </c>
    </row>
    <row r="14" spans="1:17" ht="15.75">
      <c r="A14" s="14" t="s">
        <v>359</v>
      </c>
      <c r="B14" s="10" t="s">
        <v>105</v>
      </c>
      <c r="C14" s="40" t="s">
        <v>3</v>
      </c>
      <c r="D14" s="40" t="s">
        <v>6</v>
      </c>
      <c r="E14" s="19">
        <v>3</v>
      </c>
      <c r="F14" s="16">
        <v>52.333300000000001</v>
      </c>
      <c r="G14" s="17">
        <v>68</v>
      </c>
      <c r="H14" s="18">
        <v>0.76960735294117644</v>
      </c>
      <c r="I14" s="30">
        <v>231600</v>
      </c>
    </row>
    <row r="15" spans="1:17" ht="15.75">
      <c r="A15" s="14" t="s">
        <v>139</v>
      </c>
      <c r="B15" s="10" t="s">
        <v>28</v>
      </c>
      <c r="C15" s="39" t="s">
        <v>6</v>
      </c>
      <c r="D15" s="39" t="s">
        <v>3</v>
      </c>
      <c r="E15" s="19">
        <v>24</v>
      </c>
      <c r="F15" s="16">
        <v>54.375</v>
      </c>
      <c r="G15" s="17">
        <v>78.333333333333329</v>
      </c>
      <c r="H15" s="18">
        <v>0.69414893617021278</v>
      </c>
      <c r="I15" s="29">
        <v>343800</v>
      </c>
    </row>
    <row r="16" spans="1:17" ht="15.75">
      <c r="A16" s="14" t="s">
        <v>280</v>
      </c>
      <c r="B16" s="10" t="s">
        <v>82</v>
      </c>
      <c r="C16" s="40" t="s">
        <v>6</v>
      </c>
      <c r="D16" s="40" t="s">
        <v>3</v>
      </c>
      <c r="E16" s="19">
        <v>23</v>
      </c>
      <c r="F16" s="16">
        <v>45.217399999999998</v>
      </c>
      <c r="G16" s="17">
        <v>72.913043478260875</v>
      </c>
      <c r="H16" s="18">
        <v>0.62015515802027421</v>
      </c>
      <c r="I16" s="30">
        <v>285900</v>
      </c>
    </row>
    <row r="17" spans="1:9" ht="15.75">
      <c r="A17" s="14" t="s">
        <v>266</v>
      </c>
      <c r="B17" s="10" t="s">
        <v>82</v>
      </c>
      <c r="C17" s="40" t="s">
        <v>6</v>
      </c>
      <c r="D17" s="40" t="s">
        <v>3</v>
      </c>
      <c r="E17" s="19">
        <v>1</v>
      </c>
      <c r="F17" s="16">
        <v>4</v>
      </c>
      <c r="G17" s="17">
        <v>13</v>
      </c>
      <c r="H17" s="18">
        <v>0.30769230769230771</v>
      </c>
      <c r="I17" s="30">
        <v>240000</v>
      </c>
    </row>
    <row r="18" spans="1:9" ht="15.75">
      <c r="A18" s="14" t="s">
        <v>297</v>
      </c>
      <c r="B18" s="10" t="s">
        <v>23</v>
      </c>
      <c r="C18" s="41" t="s">
        <v>537</v>
      </c>
      <c r="D18" s="41" t="s">
        <v>3</v>
      </c>
      <c r="E18" s="19">
        <v>3</v>
      </c>
      <c r="F18" s="16">
        <v>45</v>
      </c>
      <c r="G18" s="17">
        <v>80</v>
      </c>
      <c r="H18" s="18">
        <v>0.5625</v>
      </c>
      <c r="I18" s="31">
        <v>199200</v>
      </c>
    </row>
    <row r="19" spans="1:9" ht="15.75">
      <c r="A19" s="14" t="s">
        <v>477</v>
      </c>
      <c r="B19" s="10" t="s">
        <v>104</v>
      </c>
      <c r="C19" s="40" t="s">
        <v>3</v>
      </c>
      <c r="D19" s="40" t="s">
        <v>537</v>
      </c>
      <c r="E19" s="19"/>
      <c r="F19" s="16"/>
      <c r="G19" s="17"/>
      <c r="H19" s="18"/>
      <c r="I19" s="30">
        <v>113800</v>
      </c>
    </row>
    <row r="20" spans="1:9" ht="15.75">
      <c r="A20" s="14" t="s">
        <v>251</v>
      </c>
      <c r="B20" s="10" t="s">
        <v>104</v>
      </c>
      <c r="C20" s="40" t="s">
        <v>6</v>
      </c>
      <c r="D20" s="40" t="s">
        <v>3</v>
      </c>
      <c r="E20" s="19">
        <v>22</v>
      </c>
      <c r="F20" s="16">
        <v>48.590899999999998</v>
      </c>
      <c r="G20" s="17">
        <v>80</v>
      </c>
      <c r="H20" s="18">
        <v>0.60738625000000002</v>
      </c>
      <c r="I20" s="30">
        <v>307200</v>
      </c>
    </row>
    <row r="21" spans="1:9" ht="15.75">
      <c r="A21" s="14" t="s">
        <v>338</v>
      </c>
      <c r="B21" s="10" t="s">
        <v>106</v>
      </c>
      <c r="C21" s="39" t="s">
        <v>3</v>
      </c>
      <c r="D21" s="39" t="s">
        <v>6</v>
      </c>
      <c r="E21" s="19">
        <v>24</v>
      </c>
      <c r="F21" s="16">
        <v>35.708300000000001</v>
      </c>
      <c r="G21" s="17">
        <v>78.416666666666671</v>
      </c>
      <c r="H21" s="18">
        <v>0.4553662061636557</v>
      </c>
      <c r="I21" s="29">
        <v>225800</v>
      </c>
    </row>
    <row r="22" spans="1:9" ht="15.75">
      <c r="A22" s="14" t="s">
        <v>283</v>
      </c>
      <c r="B22" s="10" t="s">
        <v>55</v>
      </c>
      <c r="C22" s="40" t="s">
        <v>3</v>
      </c>
      <c r="D22" s="40" t="s">
        <v>6</v>
      </c>
      <c r="E22" s="19">
        <v>23</v>
      </c>
      <c r="F22" s="16">
        <v>46.087000000000003</v>
      </c>
      <c r="G22" s="17">
        <v>80.217391304347828</v>
      </c>
      <c r="H22" s="18">
        <v>0.57452628726287269</v>
      </c>
      <c r="I22" s="30">
        <v>291400</v>
      </c>
    </row>
    <row r="23" spans="1:9" ht="15.75">
      <c r="A23" s="14" t="s">
        <v>116</v>
      </c>
      <c r="B23" s="10" t="s">
        <v>31</v>
      </c>
      <c r="C23" s="39" t="s">
        <v>6</v>
      </c>
      <c r="D23" s="39" t="s">
        <v>3</v>
      </c>
      <c r="E23" s="19">
        <v>19</v>
      </c>
      <c r="F23" s="16">
        <v>41.526299999999999</v>
      </c>
      <c r="G23" s="17">
        <v>77.263157894736835</v>
      </c>
      <c r="H23" s="18">
        <v>0.53746573569482292</v>
      </c>
      <c r="I23" s="29">
        <v>262600</v>
      </c>
    </row>
    <row r="24" spans="1:9" ht="31.5">
      <c r="A24" s="14" t="s">
        <v>482</v>
      </c>
      <c r="B24" s="10" t="s">
        <v>53</v>
      </c>
      <c r="C24" s="39" t="s">
        <v>3</v>
      </c>
      <c r="D24" s="39" t="s">
        <v>6</v>
      </c>
      <c r="E24" s="19"/>
      <c r="F24" s="16"/>
      <c r="G24" s="17"/>
      <c r="H24" s="18"/>
      <c r="I24" s="29">
        <v>113800</v>
      </c>
    </row>
    <row r="25" spans="1:9" ht="15.75">
      <c r="A25" s="14" t="s">
        <v>117</v>
      </c>
      <c r="B25" s="10" t="s">
        <v>24</v>
      </c>
      <c r="C25" s="40" t="s">
        <v>6</v>
      </c>
      <c r="D25" s="40" t="s">
        <v>3</v>
      </c>
      <c r="E25" s="19">
        <v>7</v>
      </c>
      <c r="F25" s="16">
        <v>38</v>
      </c>
      <c r="G25" s="17">
        <v>80</v>
      </c>
      <c r="H25" s="18">
        <v>0.47499999999999998</v>
      </c>
      <c r="I25" s="30">
        <v>216300</v>
      </c>
    </row>
    <row r="26" spans="1:9" ht="15.75">
      <c r="A26" s="14" t="s">
        <v>187</v>
      </c>
      <c r="B26" s="10" t="s">
        <v>413</v>
      </c>
      <c r="C26" s="40" t="s">
        <v>3</v>
      </c>
      <c r="D26" s="40"/>
      <c r="E26" s="19">
        <v>19</v>
      </c>
      <c r="F26" s="16">
        <v>65.368399999999994</v>
      </c>
      <c r="G26" s="17">
        <v>77.473684210526315</v>
      </c>
      <c r="H26" s="18">
        <v>0.84374972826086947</v>
      </c>
      <c r="I26" s="30">
        <v>413300</v>
      </c>
    </row>
    <row r="27" spans="1:9" ht="15.75">
      <c r="A27" s="14" t="s">
        <v>188</v>
      </c>
      <c r="B27" s="10" t="s">
        <v>413</v>
      </c>
      <c r="C27" s="40" t="s">
        <v>3</v>
      </c>
      <c r="D27" s="40" t="s">
        <v>6</v>
      </c>
      <c r="E27" s="19">
        <v>24</v>
      </c>
      <c r="F27" s="16">
        <v>46.958300000000001</v>
      </c>
      <c r="G27" s="17">
        <v>80</v>
      </c>
      <c r="H27" s="18">
        <v>0.58697874999999999</v>
      </c>
      <c r="I27" s="30">
        <v>296900</v>
      </c>
    </row>
    <row r="28" spans="1:9" ht="15.75">
      <c r="A28" s="14" t="s">
        <v>11</v>
      </c>
      <c r="B28" s="10" t="s">
        <v>4</v>
      </c>
      <c r="C28" s="39" t="s">
        <v>6</v>
      </c>
      <c r="D28" s="39" t="s">
        <v>3</v>
      </c>
      <c r="E28" s="19">
        <v>19</v>
      </c>
      <c r="F28" s="16">
        <v>44.736800000000002</v>
      </c>
      <c r="G28" s="17">
        <v>76.89473684210526</v>
      </c>
      <c r="H28" s="18">
        <v>0.5817927446954142</v>
      </c>
      <c r="I28" s="29">
        <v>282900</v>
      </c>
    </row>
    <row r="29" spans="1:9" ht="15.75">
      <c r="A29" s="14" t="s">
        <v>141</v>
      </c>
      <c r="B29" s="10" t="s">
        <v>28</v>
      </c>
      <c r="C29" s="39" t="s">
        <v>6</v>
      </c>
      <c r="D29" s="39" t="s">
        <v>3</v>
      </c>
      <c r="E29" s="19">
        <v>9</v>
      </c>
      <c r="F29" s="16">
        <v>47.222200000000001</v>
      </c>
      <c r="G29" s="17">
        <v>80</v>
      </c>
      <c r="H29" s="18">
        <v>0.59027750000000001</v>
      </c>
      <c r="I29" s="29">
        <v>298600</v>
      </c>
    </row>
    <row r="30" spans="1:9" ht="15.75">
      <c r="A30" s="14" t="s">
        <v>303</v>
      </c>
      <c r="B30" s="10" t="s">
        <v>58</v>
      </c>
      <c r="C30" s="40" t="s">
        <v>3</v>
      </c>
      <c r="D30" s="40" t="s">
        <v>6</v>
      </c>
      <c r="E30" s="19">
        <v>18</v>
      </c>
      <c r="F30" s="16">
        <v>39.555599999999998</v>
      </c>
      <c r="G30" s="17">
        <v>79.722222222222229</v>
      </c>
      <c r="H30" s="18">
        <v>0.49616780487804873</v>
      </c>
      <c r="I30" s="30">
        <v>250100</v>
      </c>
    </row>
    <row r="31" spans="1:9" ht="15.75">
      <c r="A31" s="14" t="s">
        <v>95</v>
      </c>
      <c r="B31" s="10" t="s">
        <v>58</v>
      </c>
      <c r="C31" s="40" t="s">
        <v>6</v>
      </c>
      <c r="D31" s="40" t="s">
        <v>3</v>
      </c>
      <c r="E31" s="19">
        <v>20</v>
      </c>
      <c r="F31" s="16">
        <v>42.4</v>
      </c>
      <c r="G31" s="17">
        <v>80.25</v>
      </c>
      <c r="H31" s="18">
        <v>0.52834890965732084</v>
      </c>
      <c r="I31" s="30">
        <v>268100</v>
      </c>
    </row>
    <row r="32" spans="1:9" ht="15.75">
      <c r="A32" s="14" t="s">
        <v>144</v>
      </c>
      <c r="B32" s="10" t="s">
        <v>28</v>
      </c>
      <c r="C32" s="39" t="s">
        <v>6</v>
      </c>
      <c r="D32" s="39" t="s">
        <v>3</v>
      </c>
      <c r="E32" s="19">
        <v>22</v>
      </c>
      <c r="F32" s="16">
        <v>36.954500000000003</v>
      </c>
      <c r="G32" s="17">
        <v>73.045454545454547</v>
      </c>
      <c r="H32" s="18">
        <v>0.50591101431238339</v>
      </c>
      <c r="I32" s="29">
        <v>233700</v>
      </c>
    </row>
    <row r="33" spans="1:9" ht="15.75">
      <c r="A33" s="14" t="s">
        <v>346</v>
      </c>
      <c r="B33" s="10" t="s">
        <v>106</v>
      </c>
      <c r="C33" s="39" t="s">
        <v>6</v>
      </c>
      <c r="D33" s="39" t="s">
        <v>3</v>
      </c>
      <c r="E33" s="19">
        <v>22</v>
      </c>
      <c r="F33" s="16">
        <v>32.2727</v>
      </c>
      <c r="G33" s="17">
        <v>78.454545454545453</v>
      </c>
      <c r="H33" s="18">
        <v>0.41135538818076478</v>
      </c>
      <c r="I33" s="29">
        <v>204100</v>
      </c>
    </row>
    <row r="34" spans="1:9" ht="15.75">
      <c r="A34" s="27" t="s">
        <v>435</v>
      </c>
      <c r="B34" s="10" t="s">
        <v>107</v>
      </c>
      <c r="C34" s="40" t="s">
        <v>3</v>
      </c>
      <c r="D34" s="40" t="s">
        <v>6</v>
      </c>
      <c r="E34" s="42">
        <v>0</v>
      </c>
      <c r="F34" s="24">
        <v>0</v>
      </c>
      <c r="G34" s="25">
        <v>0</v>
      </c>
      <c r="H34" s="26">
        <v>0</v>
      </c>
      <c r="I34" s="30">
        <v>113800</v>
      </c>
    </row>
    <row r="35" spans="1:9" ht="15.75">
      <c r="A35" s="14" t="s">
        <v>323</v>
      </c>
      <c r="B35" s="10" t="s">
        <v>412</v>
      </c>
      <c r="C35" s="39" t="s">
        <v>3</v>
      </c>
      <c r="D35" s="39" t="s">
        <v>37</v>
      </c>
      <c r="E35" s="19">
        <v>0</v>
      </c>
      <c r="F35" s="16">
        <v>0</v>
      </c>
      <c r="G35" s="17">
        <v>0</v>
      </c>
      <c r="H35" s="18">
        <v>0</v>
      </c>
      <c r="I35" s="29">
        <v>122600</v>
      </c>
    </row>
    <row r="36" spans="1:9" ht="31.5">
      <c r="A36" s="14" t="s">
        <v>73</v>
      </c>
      <c r="B36" s="10" t="s">
        <v>53</v>
      </c>
      <c r="C36" s="39" t="s">
        <v>537</v>
      </c>
      <c r="D36" s="39" t="s">
        <v>3</v>
      </c>
      <c r="E36" s="19">
        <v>19</v>
      </c>
      <c r="F36" s="16">
        <v>58.947400000000002</v>
      </c>
      <c r="G36" s="17">
        <v>77.526315789473685</v>
      </c>
      <c r="H36" s="18">
        <v>0.760353428377461</v>
      </c>
      <c r="I36" s="29">
        <v>372700</v>
      </c>
    </row>
    <row r="37" spans="1:9" ht="15.75">
      <c r="A37" s="14" t="s">
        <v>57</v>
      </c>
      <c r="B37" s="10" t="s">
        <v>31</v>
      </c>
      <c r="C37" s="39" t="s">
        <v>6</v>
      </c>
      <c r="D37" s="39" t="s">
        <v>3</v>
      </c>
      <c r="E37" s="19">
        <v>14</v>
      </c>
      <c r="F37" s="16">
        <v>58.928600000000003</v>
      </c>
      <c r="G37" s="17">
        <v>80</v>
      </c>
      <c r="H37" s="18">
        <v>0.73660750000000008</v>
      </c>
      <c r="I37" s="29">
        <v>372600</v>
      </c>
    </row>
    <row r="38" spans="1:9" ht="15.75">
      <c r="A38" s="14" t="s">
        <v>167</v>
      </c>
      <c r="B38" s="10" t="s">
        <v>82</v>
      </c>
      <c r="C38" s="40" t="s">
        <v>3</v>
      </c>
      <c r="D38" s="40" t="s">
        <v>6</v>
      </c>
      <c r="E38" s="19">
        <v>0</v>
      </c>
      <c r="F38" s="16">
        <v>0</v>
      </c>
      <c r="G38" s="17">
        <v>0</v>
      </c>
      <c r="H38" s="18">
        <v>0</v>
      </c>
      <c r="I38" s="30">
        <v>113800</v>
      </c>
    </row>
    <row r="39" spans="1:9" ht="15.75">
      <c r="A39" s="14" t="s">
        <v>168</v>
      </c>
      <c r="B39" s="10" t="s">
        <v>104</v>
      </c>
      <c r="C39" s="40" t="s">
        <v>3</v>
      </c>
      <c r="D39" s="40" t="s">
        <v>537</v>
      </c>
      <c r="E39" s="19">
        <v>11</v>
      </c>
      <c r="F39" s="16">
        <v>60.636400000000002</v>
      </c>
      <c r="G39" s="17">
        <v>73.727272727272734</v>
      </c>
      <c r="H39" s="18">
        <v>0.82244192355117129</v>
      </c>
      <c r="I39" s="30">
        <v>383400</v>
      </c>
    </row>
    <row r="40" spans="1:9" ht="15.75">
      <c r="A40" s="14" t="s">
        <v>305</v>
      </c>
      <c r="B40" s="10" t="s">
        <v>23</v>
      </c>
      <c r="C40" s="41" t="s">
        <v>3</v>
      </c>
      <c r="D40" s="41" t="s">
        <v>6</v>
      </c>
      <c r="E40" s="19">
        <v>17</v>
      </c>
      <c r="F40" s="16">
        <v>61.882399999999997</v>
      </c>
      <c r="G40" s="17">
        <v>80</v>
      </c>
      <c r="H40" s="18">
        <v>0.77352999999999994</v>
      </c>
      <c r="I40" s="31">
        <v>391300</v>
      </c>
    </row>
    <row r="41" spans="1:9" ht="15.75">
      <c r="A41" s="14" t="s">
        <v>97</v>
      </c>
      <c r="B41" s="10" t="s">
        <v>58</v>
      </c>
      <c r="C41" s="40" t="s">
        <v>6</v>
      </c>
      <c r="D41" s="40" t="s">
        <v>3</v>
      </c>
      <c r="E41" s="19">
        <v>17</v>
      </c>
      <c r="F41" s="16">
        <v>48.117600000000003</v>
      </c>
      <c r="G41" s="17">
        <v>79.529411764705884</v>
      </c>
      <c r="H41" s="18">
        <v>0.60502899408284028</v>
      </c>
      <c r="I41" s="30">
        <v>304300</v>
      </c>
    </row>
    <row r="42" spans="1:9" ht="15.75">
      <c r="A42" s="14" t="s">
        <v>123</v>
      </c>
      <c r="B42" s="10" t="s">
        <v>82</v>
      </c>
      <c r="C42" s="40" t="s">
        <v>537</v>
      </c>
      <c r="D42" s="40" t="s">
        <v>3</v>
      </c>
      <c r="E42" s="19">
        <v>22</v>
      </c>
      <c r="F42" s="16">
        <v>49.363599999999998</v>
      </c>
      <c r="G42" s="17">
        <v>79.545454545454547</v>
      </c>
      <c r="H42" s="18">
        <v>0.62057097142857143</v>
      </c>
      <c r="I42" s="30">
        <v>312100</v>
      </c>
    </row>
    <row r="43" spans="1:9" ht="31.5">
      <c r="A43" s="14" t="s">
        <v>514</v>
      </c>
      <c r="B43" s="10" t="s">
        <v>53</v>
      </c>
      <c r="C43" s="39" t="s">
        <v>3</v>
      </c>
      <c r="D43" s="39" t="s">
        <v>6</v>
      </c>
      <c r="E43" s="19"/>
      <c r="F43" s="16"/>
      <c r="G43" s="17"/>
      <c r="H43" s="18"/>
      <c r="I43" s="29">
        <v>113800</v>
      </c>
    </row>
    <row r="44" spans="1:9" ht="15.75">
      <c r="A44" s="14" t="s">
        <v>98</v>
      </c>
      <c r="B44" s="10" t="s">
        <v>58</v>
      </c>
      <c r="C44" s="40" t="s">
        <v>3</v>
      </c>
      <c r="D44" s="40" t="s">
        <v>537</v>
      </c>
      <c r="E44" s="19"/>
      <c r="F44" s="16"/>
      <c r="G44" s="17"/>
      <c r="H44" s="18"/>
      <c r="I44" s="30">
        <v>204200</v>
      </c>
    </row>
    <row r="45" spans="1:9" ht="15.75">
      <c r="A45" s="14" t="s">
        <v>516</v>
      </c>
      <c r="B45" s="10" t="s">
        <v>24</v>
      </c>
      <c r="C45" s="40" t="s">
        <v>3</v>
      </c>
      <c r="D45" s="40" t="s">
        <v>537</v>
      </c>
      <c r="E45" s="19"/>
      <c r="F45" s="16"/>
      <c r="G45" s="17"/>
      <c r="H45" s="18"/>
      <c r="I45" s="30">
        <v>145500</v>
      </c>
    </row>
    <row r="46" spans="1:9" ht="15.75">
      <c r="A46" s="14" t="s">
        <v>215</v>
      </c>
      <c r="B46" s="10" t="s">
        <v>22</v>
      </c>
      <c r="C46" s="39" t="s">
        <v>3</v>
      </c>
      <c r="D46" s="39" t="s">
        <v>6</v>
      </c>
      <c r="E46" s="19">
        <v>19</v>
      </c>
      <c r="F46" s="16">
        <v>44.947400000000002</v>
      </c>
      <c r="G46" s="17">
        <v>74.421052631578945</v>
      </c>
      <c r="H46" s="18">
        <v>0.60396082036775112</v>
      </c>
      <c r="I46" s="29">
        <v>284200</v>
      </c>
    </row>
    <row r="47" spans="1:9" ht="15.75">
      <c r="A47" s="14" t="s">
        <v>404</v>
      </c>
      <c r="B47" s="10" t="s">
        <v>105</v>
      </c>
      <c r="C47" s="40" t="s">
        <v>537</v>
      </c>
      <c r="D47" s="40" t="s">
        <v>3</v>
      </c>
      <c r="E47" s="19">
        <v>0</v>
      </c>
      <c r="F47" s="16">
        <v>0</v>
      </c>
      <c r="G47" s="17">
        <v>0</v>
      </c>
      <c r="H47" s="18">
        <v>0</v>
      </c>
      <c r="I47" s="30">
        <v>113800</v>
      </c>
    </row>
    <row r="48" spans="1:9" ht="15.75">
      <c r="A48" s="14" t="s">
        <v>522</v>
      </c>
      <c r="B48" s="10" t="s">
        <v>107</v>
      </c>
      <c r="C48" s="40" t="s">
        <v>3</v>
      </c>
      <c r="D48" s="40" t="s">
        <v>6</v>
      </c>
      <c r="E48" s="19"/>
      <c r="F48" s="16"/>
      <c r="G48" s="17"/>
      <c r="H48" s="18"/>
      <c r="I48" s="30">
        <v>113800</v>
      </c>
    </row>
    <row r="49" spans="1:9" ht="15.75">
      <c r="A49" s="14" t="s">
        <v>308</v>
      </c>
      <c r="B49" s="10" t="s">
        <v>23</v>
      </c>
      <c r="C49" s="41" t="s">
        <v>3</v>
      </c>
      <c r="D49" s="41"/>
      <c r="E49" s="19">
        <v>7</v>
      </c>
      <c r="F49" s="16">
        <v>53.714300000000001</v>
      </c>
      <c r="G49" s="17">
        <v>79.428571428571431</v>
      </c>
      <c r="H49" s="18">
        <v>0.67625917266187052</v>
      </c>
      <c r="I49" s="31">
        <v>305700</v>
      </c>
    </row>
    <row r="50" spans="1:9" ht="15.75">
      <c r="A50" s="14" t="s">
        <v>152</v>
      </c>
      <c r="B50" s="10" t="s">
        <v>28</v>
      </c>
      <c r="C50" s="40" t="s">
        <v>537</v>
      </c>
      <c r="D50" s="40" t="s">
        <v>3</v>
      </c>
      <c r="E50" s="19">
        <v>17</v>
      </c>
      <c r="F50" s="16">
        <v>49.2941</v>
      </c>
      <c r="G50" s="17">
        <v>54.176470588235297</v>
      </c>
      <c r="H50" s="18">
        <v>0.90988023887079261</v>
      </c>
      <c r="I50" s="29">
        <v>311700</v>
      </c>
    </row>
    <row r="51" spans="1:9" ht="15.75">
      <c r="A51" s="14" t="s">
        <v>260</v>
      </c>
      <c r="B51" s="10" t="s">
        <v>412</v>
      </c>
      <c r="C51" s="39" t="s">
        <v>3</v>
      </c>
      <c r="D51" s="39"/>
      <c r="E51" s="19">
        <v>22</v>
      </c>
      <c r="F51" s="16">
        <v>42.136400000000002</v>
      </c>
      <c r="G51" s="17">
        <v>78.181818181818187</v>
      </c>
      <c r="H51" s="18">
        <v>0.53895395348837205</v>
      </c>
      <c r="I51" s="29">
        <v>266400</v>
      </c>
    </row>
    <row r="52" spans="1:9" ht="15.75">
      <c r="A52" s="14" t="s">
        <v>331</v>
      </c>
      <c r="B52" s="10" t="s">
        <v>24</v>
      </c>
      <c r="C52" s="40" t="s">
        <v>3</v>
      </c>
      <c r="D52" s="40"/>
      <c r="E52" s="19">
        <v>24</v>
      </c>
      <c r="F52" s="16">
        <v>74.25</v>
      </c>
      <c r="G52" s="17">
        <v>80.375</v>
      </c>
      <c r="H52" s="18">
        <v>0.92379471228615861</v>
      </c>
      <c r="I52" s="30">
        <v>469500</v>
      </c>
    </row>
    <row r="53" spans="1:9" ht="15.75">
      <c r="A53" s="14" t="s">
        <v>265</v>
      </c>
      <c r="B53" s="10" t="s">
        <v>412</v>
      </c>
      <c r="C53" s="39" t="s">
        <v>3</v>
      </c>
      <c r="D53" s="39" t="s">
        <v>6</v>
      </c>
      <c r="E53" s="19">
        <v>9</v>
      </c>
      <c r="F53" s="16">
        <v>45</v>
      </c>
      <c r="G53" s="17">
        <v>73.333333333333329</v>
      </c>
      <c r="H53" s="18">
        <v>0.61363636363636365</v>
      </c>
      <c r="I53" s="29">
        <v>284500</v>
      </c>
    </row>
    <row r="54" spans="1:9" ht="15.75">
      <c r="A54" s="14" t="s">
        <v>241</v>
      </c>
      <c r="B54" s="10" t="s">
        <v>105</v>
      </c>
      <c r="C54" s="40" t="s">
        <v>3</v>
      </c>
      <c r="D54" s="40"/>
      <c r="E54" s="19">
        <v>24</v>
      </c>
      <c r="F54" s="16">
        <v>77.416700000000006</v>
      </c>
      <c r="G54" s="17">
        <v>79.833333333333329</v>
      </c>
      <c r="H54" s="18">
        <v>0.96972901878914419</v>
      </c>
      <c r="I54" s="30">
        <v>489500</v>
      </c>
    </row>
    <row r="55" spans="1:9" ht="15.75">
      <c r="A55" s="14" t="s">
        <v>219</v>
      </c>
      <c r="B55" s="10" t="s">
        <v>22</v>
      </c>
      <c r="C55" s="39" t="s">
        <v>6</v>
      </c>
      <c r="D55" s="39" t="s">
        <v>3</v>
      </c>
      <c r="E55" s="19">
        <v>21</v>
      </c>
      <c r="F55" s="16">
        <v>46</v>
      </c>
      <c r="G55" s="17">
        <v>78.80952380952381</v>
      </c>
      <c r="H55" s="18">
        <v>0.58368580060422959</v>
      </c>
      <c r="I55" s="29">
        <v>290900</v>
      </c>
    </row>
    <row r="56" spans="1:9" ht="15.75">
      <c r="A56" s="14" t="s">
        <v>175</v>
      </c>
      <c r="B56" s="10" t="s">
        <v>104</v>
      </c>
      <c r="C56" s="40" t="s">
        <v>6</v>
      </c>
      <c r="D56" s="40" t="s">
        <v>3</v>
      </c>
      <c r="E56" s="19">
        <v>16</v>
      </c>
      <c r="F56" s="16">
        <v>48.375</v>
      </c>
      <c r="G56" s="17">
        <v>79.3125</v>
      </c>
      <c r="H56" s="18">
        <v>0.60992907801418439</v>
      </c>
      <c r="I56" s="30">
        <v>305900</v>
      </c>
    </row>
    <row r="57" spans="1:9" ht="15.75">
      <c r="A57" s="14" t="s">
        <v>530</v>
      </c>
      <c r="B57" s="10" t="s">
        <v>105</v>
      </c>
      <c r="C57" s="40" t="s">
        <v>3</v>
      </c>
      <c r="D57" s="40" t="s">
        <v>6</v>
      </c>
      <c r="E57" s="19"/>
      <c r="F57" s="16"/>
      <c r="G57" s="17"/>
      <c r="H57" s="18"/>
      <c r="I57" s="30">
        <v>113800</v>
      </c>
    </row>
    <row r="58" spans="1:9" ht="15.75">
      <c r="A58" s="14" t="s">
        <v>218</v>
      </c>
      <c r="B58" s="10" t="s">
        <v>22</v>
      </c>
      <c r="C58" s="39" t="s">
        <v>6</v>
      </c>
      <c r="D58" s="39" t="s">
        <v>3</v>
      </c>
      <c r="E58" s="19">
        <v>21</v>
      </c>
      <c r="F58" s="16">
        <v>50.761899999999997</v>
      </c>
      <c r="G58" s="17">
        <v>79.666666666666671</v>
      </c>
      <c r="H58" s="18">
        <v>0.63717866108786603</v>
      </c>
      <c r="I58" s="29">
        <v>321000</v>
      </c>
    </row>
    <row r="59" spans="1:9" ht="15.75">
      <c r="A59" s="14" t="s">
        <v>351</v>
      </c>
      <c r="B59" s="10" t="s">
        <v>106</v>
      </c>
      <c r="C59" s="39" t="s">
        <v>3</v>
      </c>
      <c r="D59" s="39" t="s">
        <v>6</v>
      </c>
      <c r="E59" s="19">
        <v>10</v>
      </c>
      <c r="F59" s="16">
        <v>34.4</v>
      </c>
      <c r="G59" s="17">
        <v>78.099999999999994</v>
      </c>
      <c r="H59" s="18">
        <v>0.44046094750320103</v>
      </c>
      <c r="I59" s="29">
        <v>217500</v>
      </c>
    </row>
  </sheetData>
  <autoFilter ref="A1:I59">
    <sortState ref="A2:I59">
      <sortCondition ref="A1:A5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00"/>
  <sheetViews>
    <sheetView tabSelected="1" zoomScale="87" zoomScaleNormal="8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9" sqref="D29"/>
    </sheetView>
  </sheetViews>
  <sheetFormatPr defaultRowHeight="15.75"/>
  <cols>
    <col min="1" max="1" width="7.140625" style="54" customWidth="1"/>
    <col min="2" max="2" width="23" style="7" bestFit="1" customWidth="1"/>
    <col min="3" max="3" width="8.85546875" style="7" customWidth="1"/>
    <col min="4" max="4" width="8.5703125" style="7" customWidth="1"/>
    <col min="5" max="5" width="15.42578125" style="7" customWidth="1"/>
    <col min="6" max="6" width="13.85546875" style="2" customWidth="1"/>
    <col min="7" max="7" width="8.5703125" style="4" customWidth="1"/>
    <col min="8" max="8" width="9.28515625" style="4" customWidth="1"/>
    <col min="9" max="9" width="9.140625" style="4" customWidth="1"/>
    <col min="10" max="10" width="8.28515625" style="1" customWidth="1"/>
    <col min="11" max="11" width="9.42578125" style="1" customWidth="1"/>
    <col min="12" max="12" width="8.5703125" customWidth="1"/>
    <col min="13" max="13" width="2" customWidth="1"/>
    <col min="14" max="17" width="10.28515625" customWidth="1"/>
    <col min="18" max="18" width="13.7109375" bestFit="1" customWidth="1"/>
    <col min="19" max="19" width="12.140625" bestFit="1" customWidth="1"/>
    <col min="20" max="20" width="10.28515625" customWidth="1"/>
    <col min="21" max="21" width="12.140625" bestFit="1" customWidth="1"/>
    <col min="22" max="22" width="13.42578125" style="6" bestFit="1" customWidth="1"/>
    <col min="23" max="23" width="9.140625" customWidth="1"/>
    <col min="24" max="24" width="24.7109375" style="5" bestFit="1" customWidth="1"/>
    <col min="25" max="25" width="13.28515625" style="143" customWidth="1"/>
    <col min="26" max="27" width="8.7109375" style="143" bestFit="1" customWidth="1"/>
    <col min="28" max="28" width="9.7109375" style="143" bestFit="1" customWidth="1"/>
    <col min="29" max="29" width="7" style="143" bestFit="1" customWidth="1"/>
    <col min="30" max="30" width="7.85546875" style="143" bestFit="1" customWidth="1"/>
    <col min="31" max="31" width="7.5703125" style="143" bestFit="1" customWidth="1"/>
    <col min="32" max="32" width="8.7109375" style="143" customWidth="1"/>
    <col min="33" max="33" width="10.85546875" style="143" customWidth="1"/>
    <col min="35" max="35" width="0" hidden="1" customWidth="1"/>
  </cols>
  <sheetData>
    <row r="1" spans="1:35" ht="30.75" thickBot="1">
      <c r="N1" s="190" t="s">
        <v>885</v>
      </c>
      <c r="O1" s="191"/>
      <c r="P1" s="191"/>
      <c r="Q1" s="191"/>
      <c r="R1" s="191"/>
      <c r="S1" s="191"/>
      <c r="T1" s="191"/>
      <c r="U1" s="192"/>
      <c r="X1" s="144" t="s">
        <v>0</v>
      </c>
      <c r="Y1" s="145" t="s">
        <v>883</v>
      </c>
      <c r="Z1" s="145" t="s">
        <v>804</v>
      </c>
      <c r="AA1" s="145" t="s">
        <v>805</v>
      </c>
      <c r="AB1" s="145" t="s">
        <v>806</v>
      </c>
      <c r="AC1" s="146" t="s">
        <v>879</v>
      </c>
      <c r="AD1" s="146" t="s">
        <v>880</v>
      </c>
      <c r="AE1" s="147" t="s">
        <v>881</v>
      </c>
      <c r="AF1" s="147" t="s">
        <v>415</v>
      </c>
      <c r="AG1" s="147" t="s">
        <v>623</v>
      </c>
    </row>
    <row r="2" spans="1:35" s="52" customFormat="1" ht="30.75" customHeight="1">
      <c r="A2" s="154"/>
      <c r="B2" s="155" t="s">
        <v>0</v>
      </c>
      <c r="C2" s="155" t="s">
        <v>535</v>
      </c>
      <c r="D2" s="155" t="s">
        <v>536</v>
      </c>
      <c r="E2" s="155" t="s">
        <v>882</v>
      </c>
      <c r="F2" s="155" t="s">
        <v>883</v>
      </c>
      <c r="G2" s="156" t="s">
        <v>390</v>
      </c>
      <c r="H2" s="156" t="s">
        <v>540</v>
      </c>
      <c r="I2" s="266" t="s">
        <v>886</v>
      </c>
      <c r="J2" s="267" t="s">
        <v>879</v>
      </c>
      <c r="K2" s="267" t="s">
        <v>884</v>
      </c>
      <c r="L2" s="268" t="s">
        <v>881</v>
      </c>
      <c r="M2" s="152"/>
      <c r="N2" s="193">
        <v>12</v>
      </c>
      <c r="O2" s="194">
        <v>13</v>
      </c>
      <c r="P2" s="194">
        <v>14</v>
      </c>
      <c r="Q2" s="195">
        <v>15</v>
      </c>
      <c r="R2" s="194">
        <v>16</v>
      </c>
      <c r="S2" s="194">
        <v>17</v>
      </c>
      <c r="T2" s="195">
        <v>18</v>
      </c>
      <c r="U2" s="196">
        <v>19</v>
      </c>
      <c r="V2" s="53"/>
      <c r="X2" s="118" t="s">
        <v>807</v>
      </c>
      <c r="Y2" s="130"/>
      <c r="Z2" s="131"/>
      <c r="AA2" s="131"/>
      <c r="AB2" s="132"/>
      <c r="AC2" s="133"/>
      <c r="AD2" s="134"/>
      <c r="AE2" s="135"/>
      <c r="AF2" s="136"/>
      <c r="AG2" s="137">
        <v>122600</v>
      </c>
      <c r="AI2" s="52" t="s">
        <v>547</v>
      </c>
    </row>
    <row r="3" spans="1:35" ht="16.5" customHeight="1">
      <c r="A3" s="157"/>
      <c r="B3" s="158"/>
      <c r="C3" s="158"/>
      <c r="D3" s="158"/>
      <c r="E3" s="158"/>
      <c r="F3" s="158"/>
      <c r="G3" s="159"/>
      <c r="H3" s="159"/>
      <c r="I3" s="269"/>
      <c r="J3" s="160"/>
      <c r="K3" s="160"/>
      <c r="L3" s="270"/>
      <c r="N3" s="197"/>
      <c r="O3" s="198"/>
      <c r="P3" s="198"/>
      <c r="Q3" s="198"/>
      <c r="R3" s="198"/>
      <c r="S3" s="198"/>
      <c r="T3" s="198"/>
      <c r="U3" s="199"/>
      <c r="X3" s="123" t="s">
        <v>445</v>
      </c>
      <c r="Y3" s="138" t="s">
        <v>31</v>
      </c>
      <c r="Z3" s="139" t="s">
        <v>6</v>
      </c>
      <c r="AA3" s="139" t="s">
        <v>3</v>
      </c>
      <c r="AB3" s="132">
        <v>0</v>
      </c>
      <c r="AC3" s="133">
        <v>0</v>
      </c>
      <c r="AD3" s="134" t="s">
        <v>808</v>
      </c>
      <c r="AE3" s="135">
        <v>0</v>
      </c>
      <c r="AF3" s="136">
        <v>0</v>
      </c>
      <c r="AG3" s="137">
        <v>122600</v>
      </c>
      <c r="AI3" s="5" t="s">
        <v>391</v>
      </c>
    </row>
    <row r="4" spans="1:35" s="44" customFormat="1">
      <c r="A4" s="161" t="s">
        <v>398</v>
      </c>
      <c r="B4" s="162" t="s">
        <v>309</v>
      </c>
      <c r="C4" s="162" t="str">
        <f>IF(LEN(VLOOKUP(B4,'2016 Stats'!$A$2:$J$520,3,FALSE))=0,"",VLOOKUP(B4,'2016 Stats'!$A$2:$J$520,3,FALSE))</f>
        <v>HOK</v>
      </c>
      <c r="D4" s="162" t="str">
        <f>IF(LEN(VLOOKUP(B4,'2016 Stats'!$A$2:$J$520,4,FALSE))=0,"",VLOOKUP(B4,'2016 Stats'!$A$2:$J$520,4,FALSE))</f>
        <v/>
      </c>
      <c r="E4" s="163">
        <f>VLOOKUP(B4,'2016 Stats'!$A$2:$J$520,10,FALSE)</f>
        <v>523700</v>
      </c>
      <c r="F4" s="162" t="str">
        <f>IF(LEN(VLOOKUP(B4,'2016 Stats'!$A$2:$J$520,2,FALSE))=0,"",VLOOKUP(B4,'2016 Stats'!$A$2:$J$520,2,FALSE))</f>
        <v>Storm</v>
      </c>
      <c r="G4" s="164" t="s">
        <v>391</v>
      </c>
      <c r="H4" s="164" t="s">
        <v>391</v>
      </c>
      <c r="I4" s="271">
        <f>VLOOKUP(B4,'2016 Stats'!$A$2:$J$520,5,FALSE)</f>
        <v>23</v>
      </c>
      <c r="J4" s="165">
        <f>VLOOKUP(B4,'2016 Stats'!$A$2:$J$520,6,FALSE)</f>
        <v>78.347826086956516</v>
      </c>
      <c r="K4" s="165">
        <f>VLOOKUP(B4,'2016 Stats'!$A$2:$J$500,7,FALSE)</f>
        <v>79.434782608695642</v>
      </c>
      <c r="L4" s="272">
        <f>VLOOKUP(B4,'2016 Stats'!$A$2:$J$500,8,FALSE)</f>
        <v>0.98631636562671043</v>
      </c>
      <c r="N4" s="200" t="str">
        <f>IF($G4="Yes","ORIGIN",IFERROR(VLOOKUP(F4,'Byes DRAW'!$C$7:$K$22,2,FALSE),"NIL"))</f>
        <v>ORIGIN</v>
      </c>
      <c r="O4" s="201" t="str">
        <f>IFERROR(VLOOKUP(F4,'Byes DRAW'!$C$7:$K$22,3,FALSE),"NIL")</f>
        <v>Knights</v>
      </c>
      <c r="P4" s="201" t="str">
        <f>IFERROR(VLOOKUP(F4,'Byes DRAW'!$C$7:$K$22,4,FALSE),"NIL")</f>
        <v>Sharks</v>
      </c>
      <c r="Q4" s="201" t="str">
        <f>IF($G4="Yes","ORIGIN",IFERROR(VLOOKUP(F4,'Byes DRAW'!$C$7:$K$22,5,FALSE),"NIL"))</f>
        <v>ORIGIN</v>
      </c>
      <c r="R4" s="201" t="str">
        <f>IFERROR(VLOOKUP(F4,'Byes DRAW'!$C$7:$K$22,6,FALSE),"NIL")</f>
        <v>Roosters</v>
      </c>
      <c r="S4" s="201" t="str">
        <f>IFERROR(VLOOKUP(F4,'Byes DRAW'!$C$7:$K$22,7,FALSE),"NIL")</f>
        <v>Broncos</v>
      </c>
      <c r="T4" s="201" t="str">
        <f>IF($G4="Yes","ORIGIN",IFERROR(VLOOKUP(F4,'Byes DRAW'!$C$7:$K$22,8,FALSE),"NIL"))</f>
        <v>ORIGIN</v>
      </c>
      <c r="U4" s="202" t="str">
        <f>IFERROR(VLOOKUP(F4,'Byes DRAW'!$C$7:$K$22,9,FALSE),"NIL")</f>
        <v>BYE</v>
      </c>
      <c r="V4" s="46"/>
      <c r="X4" s="123" t="s">
        <v>656</v>
      </c>
      <c r="Y4" s="138" t="s">
        <v>28</v>
      </c>
      <c r="Z4" s="140" t="s">
        <v>398</v>
      </c>
      <c r="AA4" s="140"/>
      <c r="AB4" s="132">
        <v>5</v>
      </c>
      <c r="AC4" s="133">
        <v>26</v>
      </c>
      <c r="AD4" s="134">
        <v>32.200000000000003</v>
      </c>
      <c r="AE4" s="135">
        <v>0.80745341614906829</v>
      </c>
      <c r="AF4" s="136">
        <v>0</v>
      </c>
      <c r="AG4" s="137">
        <v>173800</v>
      </c>
      <c r="AI4" s="44" t="s">
        <v>392</v>
      </c>
    </row>
    <row r="5" spans="1:35" s="44" customFormat="1">
      <c r="A5" s="166" t="s">
        <v>398</v>
      </c>
      <c r="B5" s="167" t="s">
        <v>68</v>
      </c>
      <c r="C5" s="167" t="str">
        <f>IF(LEN(VLOOKUP(B5,'2016 Stats'!$A$2:$J$520,3,FALSE))=0,"",VLOOKUP(B5,'2016 Stats'!$A$2:$J$520,3,FALSE))</f>
        <v>HOK</v>
      </c>
      <c r="D5" s="167" t="str">
        <f>IF(LEN(VLOOKUP(B5,'2016 Stats'!$A$2:$J$520,4,FALSE))=0,"",VLOOKUP(B5,'2016 Stats'!$A$2:$J$520,4,FALSE))</f>
        <v/>
      </c>
      <c r="E5" s="246">
        <f>VLOOKUP(B5,'2016 Stats'!$A$2:$J$520,10,FALSE)</f>
        <v>132000</v>
      </c>
      <c r="F5" s="167" t="str">
        <f>IF(LEN(VLOOKUP(B5,'2016 Stats'!$A$2:$J$520,2,FALSE))=0,"",VLOOKUP(B5,'2016 Stats'!$A$2:$J$520,2,FALSE))</f>
        <v>Eels</v>
      </c>
      <c r="G5" s="168" t="s">
        <v>392</v>
      </c>
      <c r="H5" s="168" t="s">
        <v>392</v>
      </c>
      <c r="I5" s="273">
        <f>VLOOKUP(B5,'2016 Stats'!$A$2:$J$520,5,FALSE)</f>
        <v>0</v>
      </c>
      <c r="J5" s="169">
        <f>VLOOKUP(B5,'2016 Stats'!$A$2:$J$500,6,FALSE)</f>
        <v>0</v>
      </c>
      <c r="K5" s="169" t="str">
        <f>VLOOKUP(B5,'2016 Stats'!$A$2:$J$500,7,FALSE)</f>
        <v>0</v>
      </c>
      <c r="L5" s="274">
        <f>VLOOKUP(B5,'2016 Stats'!$A$2:$J$500,8,FALSE)</f>
        <v>0</v>
      </c>
      <c r="N5" s="200" t="str">
        <f>IF($G5="Yes","ORIGIN",IFERROR(VLOOKUP(F5,'Byes DRAW'!$C$7:$K$22,2,FALSE),"NIL"))</f>
        <v>Rabbits</v>
      </c>
      <c r="O5" s="201" t="str">
        <f>IFERROR(VLOOKUP(F5,'Byes DRAW'!$C$7:$K$22,3,FALSE),"NIL")</f>
        <v>Warriors</v>
      </c>
      <c r="P5" s="201" t="str">
        <f>IFERROR(VLOOKUP(F5,'Byes DRAW'!$C$7:$K$22,4,FALSE),"NIL")</f>
        <v>Cowboys</v>
      </c>
      <c r="Q5" s="201" t="str">
        <f>IF($G5="Yes","ORIGIN",IFERROR(VLOOKUP(F5,'Byes DRAW'!$C$7:$K$22,5,FALSE),"NIL"))</f>
        <v>Dragons</v>
      </c>
      <c r="R5" s="201" t="str">
        <f>IFERROR(VLOOKUP(F5,'Byes DRAW'!$C$7:$K$22,6,FALSE),"NIL")</f>
        <v>BYE</v>
      </c>
      <c r="S5" s="201" t="str">
        <f>IFERROR(VLOOKUP(F5,'Byes DRAW'!$C$7:$K$22,7,FALSE),"NIL")</f>
        <v>Bulldogs</v>
      </c>
      <c r="T5" s="201" t="str">
        <f>IF($G5="Yes","ORIGIN",IFERROR(VLOOKUP(F5,'Byes DRAW'!$C$7:$K$22,8,FALSE),"NIL"))</f>
        <v>Storm</v>
      </c>
      <c r="U5" s="202" t="str">
        <f>IFERROR(VLOOKUP(F5,'Byes DRAW'!$C$7:$K$22,9,FALSE),"NIL")</f>
        <v>BYE</v>
      </c>
      <c r="V5" s="46"/>
      <c r="X5" s="123" t="s">
        <v>446</v>
      </c>
      <c r="Y5" s="138" t="s">
        <v>23</v>
      </c>
      <c r="Z5" s="140" t="s">
        <v>6</v>
      </c>
      <c r="AA5" s="140"/>
      <c r="AB5" s="132">
        <v>9</v>
      </c>
      <c r="AC5" s="133">
        <v>44.666666666666664</v>
      </c>
      <c r="AD5" s="134">
        <v>80.555555555555557</v>
      </c>
      <c r="AE5" s="135">
        <v>0.55448275862068963</v>
      </c>
      <c r="AF5" s="136">
        <v>0</v>
      </c>
      <c r="AG5" s="137">
        <v>298600</v>
      </c>
    </row>
    <row r="6" spans="1:35" s="44" customFormat="1">
      <c r="A6" s="170"/>
      <c r="B6" s="171"/>
      <c r="C6" s="171"/>
      <c r="D6" s="171"/>
      <c r="E6" s="172"/>
      <c r="F6" s="171"/>
      <c r="G6" s="173"/>
      <c r="H6" s="173"/>
      <c r="I6" s="275"/>
      <c r="J6" s="174"/>
      <c r="K6" s="174"/>
      <c r="L6" s="276" t="s">
        <v>893</v>
      </c>
      <c r="M6" s="110"/>
      <c r="N6" s="203">
        <f>COUNTA(N4:N5)-COUNTIF(N4:N5,"NIL")-COUNTIF(N4:N5,"BYE")-COUNTIF(N4:N5,"ORIGIN")</f>
        <v>1</v>
      </c>
      <c r="O6" s="150">
        <f t="shared" ref="O6:U6" si="0">COUNTA(O4:O5)-COUNTIF(O4:O5,"NIL")-COUNTIF(O4:O5,"BYE")-COUNTIF(O4:O5,"ORIGIN")</f>
        <v>2</v>
      </c>
      <c r="P6" s="150">
        <f t="shared" si="0"/>
        <v>2</v>
      </c>
      <c r="Q6" s="150">
        <f t="shared" si="0"/>
        <v>1</v>
      </c>
      <c r="R6" s="150">
        <f t="shared" si="0"/>
        <v>1</v>
      </c>
      <c r="S6" s="150">
        <f t="shared" si="0"/>
        <v>2</v>
      </c>
      <c r="T6" s="150">
        <f t="shared" si="0"/>
        <v>1</v>
      </c>
      <c r="U6" s="204">
        <f t="shared" si="0"/>
        <v>0</v>
      </c>
      <c r="V6" s="46"/>
      <c r="X6" s="123" t="s">
        <v>622</v>
      </c>
      <c r="Y6" s="138" t="s">
        <v>105</v>
      </c>
      <c r="Z6" s="140" t="s">
        <v>14</v>
      </c>
      <c r="AA6" s="140" t="s">
        <v>8</v>
      </c>
      <c r="AB6" s="132">
        <v>4</v>
      </c>
      <c r="AC6" s="133">
        <v>51.75</v>
      </c>
      <c r="AD6" s="134">
        <v>46.75</v>
      </c>
      <c r="AE6" s="135">
        <v>1.106951871657754</v>
      </c>
      <c r="AF6" s="136">
        <v>0</v>
      </c>
      <c r="AG6" s="137">
        <v>276700</v>
      </c>
    </row>
    <row r="7" spans="1:35" s="44" customFormat="1">
      <c r="A7" s="161" t="s">
        <v>14</v>
      </c>
      <c r="B7" s="162" t="s">
        <v>292</v>
      </c>
      <c r="C7" s="162" t="str">
        <f>IF(LEN(VLOOKUP(B7,'2016 Stats'!$A$2:$J$520,3,FALSE))=0,"",VLOOKUP(B7,'2016 Stats'!$A$2:$J$520,3,FALSE))</f>
        <v>FRF</v>
      </c>
      <c r="D7" s="162" t="str">
        <f>IF(LEN(VLOOKUP(B7,'2016 Stats'!$A$2:$J$520,4,FALSE))=0,"",VLOOKUP(B7,'2016 Stats'!$A$2:$J$520,4,FALSE))</f>
        <v/>
      </c>
      <c r="E7" s="163">
        <f>VLOOKUP(B7,'2016 Stats'!$A$2:$J$520,10,FALSE)</f>
        <v>436700</v>
      </c>
      <c r="F7" s="162" t="str">
        <f>IF(LEN(VLOOKUP(B7,'2016 Stats'!$A$2:$J$520,2,FALSE))=0,"",VLOOKUP(B7,'2016 Stats'!$A$2:$J$520,2,FALSE))</f>
        <v>Storm</v>
      </c>
      <c r="G7" s="175" t="s">
        <v>392</v>
      </c>
      <c r="H7" s="175" t="s">
        <v>391</v>
      </c>
      <c r="I7" s="271">
        <f>VLOOKUP(B7,'2016 Stats'!$A$2:$J$520,5,FALSE)</f>
        <v>24</v>
      </c>
      <c r="J7" s="165">
        <f>VLOOKUP(B7,'2016 Stats'!$A$2:$J$500,6,FALSE)</f>
        <v>65.333333333333329</v>
      </c>
      <c r="K7" s="165">
        <f>VLOOKUP(B7,'2016 Stats'!$A$2:$J$500,7,FALSE)</f>
        <v>59.166666666666657</v>
      </c>
      <c r="L7" s="272">
        <f>VLOOKUP(B7,'2016 Stats'!$A$2:$J$500,8,FALSE)</f>
        <v>1.1042253521126761</v>
      </c>
      <c r="N7" s="200" t="str">
        <f>IF($G7="Yes","ORIGIN",IFERROR(VLOOKUP(F7,'Byes DRAW'!$C$7:$K$22,2,FALSE),"NIL"))</f>
        <v>BYE</v>
      </c>
      <c r="O7" s="201" t="str">
        <f>IFERROR(VLOOKUP(F7,'Byes DRAW'!$C$7:$K$22,3,FALSE),"NIL")</f>
        <v>Knights</v>
      </c>
      <c r="P7" s="201" t="str">
        <f>IFERROR(VLOOKUP(F7,'Byes DRAW'!$C$7:$K$22,4,FALSE),"NIL")</f>
        <v>Sharks</v>
      </c>
      <c r="Q7" s="201" t="str">
        <f>IF($G7="Yes","ORIGIN",IFERROR(VLOOKUP(F7,'Byes DRAW'!$C$7:$K$22,5,FALSE),"NIL"))</f>
        <v>Cowboys</v>
      </c>
      <c r="R7" s="201" t="str">
        <f>IFERROR(VLOOKUP(F7,'Byes DRAW'!$C$7:$K$22,6,FALSE),"NIL")</f>
        <v>Roosters</v>
      </c>
      <c r="S7" s="201" t="str">
        <f>IFERROR(VLOOKUP(F7,'Byes DRAW'!$C$7:$K$22,7,FALSE),"NIL")</f>
        <v>Broncos</v>
      </c>
      <c r="T7" s="201" t="str">
        <f>IF($G7="Yes","ORIGIN",IFERROR(VLOOKUP(F7,'Byes DRAW'!$C$7:$K$22,8,FALSE),"NIL"))</f>
        <v>Eels</v>
      </c>
      <c r="U7" s="202" t="str">
        <f>IFERROR(VLOOKUP(F7,'Byes DRAW'!$C$7:$K$22,9,FALSE),"NIL")</f>
        <v>BYE</v>
      </c>
      <c r="V7" s="46"/>
      <c r="X7" s="123" t="s">
        <v>809</v>
      </c>
      <c r="Y7" s="138" t="s">
        <v>58</v>
      </c>
      <c r="Z7" s="140" t="s">
        <v>14</v>
      </c>
      <c r="AA7" s="140"/>
      <c r="AB7" s="132">
        <v>21</v>
      </c>
      <c r="AC7" s="133">
        <v>0</v>
      </c>
      <c r="AD7" s="134">
        <v>0</v>
      </c>
      <c r="AE7" s="135">
        <v>0.94854586129753915</v>
      </c>
      <c r="AF7" s="136">
        <v>1.05</v>
      </c>
      <c r="AG7" s="137">
        <v>269900</v>
      </c>
    </row>
    <row r="8" spans="1:35" s="44" customFormat="1">
      <c r="A8" s="161" t="s">
        <v>14</v>
      </c>
      <c r="B8" s="162" t="s">
        <v>423</v>
      </c>
      <c r="C8" s="162" t="str">
        <f>IF(LEN(VLOOKUP(B8,'2016 Stats'!$A$2:$J$520,3,FALSE))=0,"",VLOOKUP(B8,'2016 Stats'!$A$2:$J$520,3,FALSE))</f>
        <v>FRF</v>
      </c>
      <c r="D8" s="162" t="str">
        <f>IF(LEN(VLOOKUP(B8,'2016 Stats'!$A$2:$J$520,4,FALSE))=0,"",VLOOKUP(B8,'2016 Stats'!$A$2:$J$520,4,FALSE))</f>
        <v>2RF</v>
      </c>
      <c r="E8" s="163">
        <f>VLOOKUP(B8,'2016 Stats'!$A$2:$J$520,10,FALSE)</f>
        <v>499300</v>
      </c>
      <c r="F8" s="162" t="str">
        <f>IF(LEN(VLOOKUP(B8,'2016 Stats'!$A$2:$J$520,2,FALSE))=0,"",VLOOKUP(B8,'2016 Stats'!$A$2:$J$520,2,FALSE))</f>
        <v>Rabbits</v>
      </c>
      <c r="G8" s="175" t="s">
        <v>392</v>
      </c>
      <c r="H8" s="175" t="s">
        <v>391</v>
      </c>
      <c r="I8" s="271">
        <f>VLOOKUP(B8,'2016 Stats'!$A$2:$J$520,5,FALSE)</f>
        <v>23</v>
      </c>
      <c r="J8" s="165">
        <f>VLOOKUP(B8,'2016 Stats'!$A$2:$J$500,6,FALSE)</f>
        <v>74.695652173913047</v>
      </c>
      <c r="K8" s="165">
        <f>VLOOKUP(B8,'2016 Stats'!$A$2:$J$500,7,FALSE)</f>
        <v>72.478260869565233</v>
      </c>
      <c r="L8" s="272">
        <f>VLOOKUP(B8,'2016 Stats'!$A$2:$J$500,8,FALSE)</f>
        <v>1.0305938812237552</v>
      </c>
      <c r="N8" s="200" t="str">
        <f>IF($G8="Yes","ORIGIN",IFERROR(VLOOKUP(F8,'Byes DRAW'!$C$7:$K$22,2,FALSE),"NIL"))</f>
        <v>Eels</v>
      </c>
      <c r="O8" s="201" t="str">
        <f>IFERROR(VLOOKUP(F8,'Byes DRAW'!$C$7:$K$22,3,FALSE),"NIL")</f>
        <v>BYE</v>
      </c>
      <c r="P8" s="201" t="str">
        <f>IFERROR(VLOOKUP(F8,'Byes DRAW'!$C$7:$K$22,4,FALSE),"NIL")</f>
        <v>Broncos</v>
      </c>
      <c r="Q8" s="201" t="str">
        <f>IF($G8="Yes","ORIGIN",IFERROR(VLOOKUP(F8,'Byes DRAW'!$C$7:$K$22,5,FALSE),"NIL"))</f>
        <v>Titans</v>
      </c>
      <c r="R8" s="201" t="str">
        <f>IFERROR(VLOOKUP(F8,'Byes DRAW'!$C$7:$K$22,6,FALSE),"NIL")</f>
        <v>BYE</v>
      </c>
      <c r="S8" s="201" t="str">
        <f>IFERROR(VLOOKUP(F8,'Byes DRAW'!$C$7:$K$22,7,FALSE),"NIL")</f>
        <v>Panthers</v>
      </c>
      <c r="T8" s="201" t="str">
        <f>IF($G8="Yes","ORIGIN",IFERROR(VLOOKUP(F8,'Byes DRAW'!$C$7:$K$22,8,FALSE),"NIL"))</f>
        <v>Roosters</v>
      </c>
      <c r="U8" s="202" t="str">
        <f>IFERROR(VLOOKUP(F8,'Byes DRAW'!$C$7:$K$22,9,FALSE),"NIL")</f>
        <v>Cowboys</v>
      </c>
      <c r="V8" s="46"/>
      <c r="X8" s="123" t="s">
        <v>395</v>
      </c>
      <c r="Y8" s="138" t="s">
        <v>58</v>
      </c>
      <c r="Z8" s="140" t="s">
        <v>6</v>
      </c>
      <c r="AA8" s="140"/>
      <c r="AB8" s="132">
        <v>22</v>
      </c>
      <c r="AC8" s="133">
        <v>55.090909090909093</v>
      </c>
      <c r="AD8" s="134">
        <v>75.954545454545453</v>
      </c>
      <c r="AE8" s="135">
        <v>0.72531418312387796</v>
      </c>
      <c r="AF8" s="136">
        <v>0.62</v>
      </c>
      <c r="AG8" s="137">
        <v>368300</v>
      </c>
    </row>
    <row r="9" spans="1:35" s="44" customFormat="1">
      <c r="A9" s="166" t="s">
        <v>14</v>
      </c>
      <c r="B9" s="167" t="s">
        <v>84</v>
      </c>
      <c r="C9" s="167" t="str">
        <f>IF(LEN(VLOOKUP(B9,'2016 Stats'!$A$2:$J$520,3,FALSE))=0,"",VLOOKUP(B9,'2016 Stats'!$A$2:$J$520,3,FALSE))</f>
        <v>FRF</v>
      </c>
      <c r="D9" s="167" t="str">
        <f>IF(LEN(VLOOKUP(B9,'2016 Stats'!$A$2:$J$520,4,FALSE))=0,"",VLOOKUP(B9,'2016 Stats'!$A$2:$J$520,4,FALSE))</f>
        <v>2RF</v>
      </c>
      <c r="E9" s="246">
        <f>VLOOKUP(B9,'2016 Stats'!$A$2:$J$520,10,FALSE)</f>
        <v>152100</v>
      </c>
      <c r="F9" s="167" t="str">
        <f>IF(LEN(VLOOKUP(B9,'2016 Stats'!$A$2:$J$520,2,FALSE))=0,"",VLOOKUP(B9,'2016 Stats'!$A$2:$J$520,2,FALSE))</f>
        <v>Cowboys</v>
      </c>
      <c r="G9" s="168" t="s">
        <v>392</v>
      </c>
      <c r="H9" s="168" t="s">
        <v>392</v>
      </c>
      <c r="I9" s="273">
        <f>VLOOKUP(B9,'2016 Stats'!$A$2:$J$520,5,FALSE)</f>
        <v>12</v>
      </c>
      <c r="J9" s="169">
        <f>VLOOKUP(B9,'2016 Stats'!$A$2:$J$500,6,FALSE)</f>
        <v>22.75</v>
      </c>
      <c r="K9" s="169">
        <f>VLOOKUP(B9,'2016 Stats'!$A$2:$J$500,7,FALSE)</f>
        <v>22.5</v>
      </c>
      <c r="L9" s="274">
        <f>VLOOKUP(B9,'2016 Stats'!$A$2:$J$500,8,FALSE)</f>
        <v>1.0111111111111111</v>
      </c>
      <c r="N9" s="200" t="str">
        <f>IF($G9="Yes","ORIGIN",IFERROR(VLOOKUP(F9,'Byes DRAW'!$C$7:$K$22,2,FALSE),"NIL"))</f>
        <v>BYE</v>
      </c>
      <c r="O9" s="201" t="str">
        <f>IFERROR(VLOOKUP(F9,'Byes DRAW'!$C$7:$K$22,3,FALSE),"NIL")</f>
        <v>Titans</v>
      </c>
      <c r="P9" s="201" t="str">
        <f>IFERROR(VLOOKUP(F9,'Byes DRAW'!$C$7:$K$22,4,FALSE),"NIL")</f>
        <v>Eels</v>
      </c>
      <c r="Q9" s="201" t="str">
        <f>IF($G9="Yes","ORIGIN",IFERROR(VLOOKUP(F9,'Byes DRAW'!$C$7:$K$22,5,FALSE),"NIL"))</f>
        <v>Storm</v>
      </c>
      <c r="R9" s="201" t="str">
        <f>IFERROR(VLOOKUP(F9,'Byes DRAW'!$C$7:$K$22,6,FALSE),"NIL")</f>
        <v>Panthers</v>
      </c>
      <c r="S9" s="201" t="str">
        <f>IFERROR(VLOOKUP(F9,'Byes DRAW'!$C$7:$K$22,7,FALSE),"NIL")</f>
        <v>Raiders</v>
      </c>
      <c r="T9" s="201" t="str">
        <f>IF($G9="Yes","ORIGIN",IFERROR(VLOOKUP(F9,'Byes DRAW'!$C$7:$K$22,8,FALSE),"NIL"))</f>
        <v>BYE</v>
      </c>
      <c r="U9" s="202" t="str">
        <f>IFERROR(VLOOKUP(F9,'Byes DRAW'!$C$7:$K$22,9,FALSE),"NIL")</f>
        <v>Rabbits</v>
      </c>
      <c r="V9" s="46"/>
      <c r="X9" s="123" t="s">
        <v>314</v>
      </c>
      <c r="Y9" s="138" t="s">
        <v>104</v>
      </c>
      <c r="Z9" s="140" t="s">
        <v>14</v>
      </c>
      <c r="AA9" s="140" t="s">
        <v>8</v>
      </c>
      <c r="AB9" s="132">
        <v>12</v>
      </c>
      <c r="AC9" s="133">
        <v>17.75</v>
      </c>
      <c r="AD9" s="134">
        <v>20.583333333333332</v>
      </c>
      <c r="AE9" s="135">
        <v>0.86234817813765186</v>
      </c>
      <c r="AF9" s="136">
        <v>0</v>
      </c>
      <c r="AG9" s="137">
        <v>143600</v>
      </c>
    </row>
    <row r="10" spans="1:35" s="44" customFormat="1">
      <c r="A10" s="166" t="s">
        <v>14</v>
      </c>
      <c r="B10" s="167" t="s">
        <v>876</v>
      </c>
      <c r="C10" s="167" t="str">
        <f>IF(LEN(VLOOKUP(B10,'2016 Stats'!$A$2:$J$520,3,FALSE))=0,"",VLOOKUP(B10,'2016 Stats'!$A$2:$J$520,3,FALSE))</f>
        <v>FRF</v>
      </c>
      <c r="D10" s="167" t="str">
        <f>IF(LEN(VLOOKUP(B10,'2016 Stats'!$A$2:$J$520,4,FALSE))=0,"",VLOOKUP(B10,'2016 Stats'!$A$2:$J$520,4,FALSE))</f>
        <v/>
      </c>
      <c r="E10" s="246">
        <f>VLOOKUP(B10,'2016 Stats'!$A$2:$J$520,10,FALSE)</f>
        <v>251800</v>
      </c>
      <c r="F10" s="167" t="str">
        <f>IF(LEN(VLOOKUP(B10,'2016 Stats'!$A$2:$J$520,2,FALSE))=0,"",VLOOKUP(B10,'2016 Stats'!$A$2:$J$520,2,FALSE))</f>
        <v>Titans</v>
      </c>
      <c r="G10" s="168" t="s">
        <v>392</v>
      </c>
      <c r="H10" s="168" t="s">
        <v>391</v>
      </c>
      <c r="I10" s="273">
        <f>VLOOKUP(B10,'2016 Stats'!$A$2:$J$520,5,FALSE)</f>
        <v>24</v>
      </c>
      <c r="J10" s="169">
        <f>VLOOKUP(B10,'2016 Stats'!$A$2:$J$500,6,FALSE)</f>
        <v>37.666666666666664</v>
      </c>
      <c r="K10" s="169">
        <f>VLOOKUP(B10,'2016 Stats'!$A$2:$J$500,7,FALSE)</f>
        <v>37.25</v>
      </c>
      <c r="L10" s="274">
        <f>VLOOKUP(B10,'2016 Stats'!$A$2:$J$500,8,FALSE)</f>
        <v>1.0111856823266219</v>
      </c>
      <c r="N10" s="200" t="str">
        <f>IF($G10="Yes","ORIGIN",IFERROR(VLOOKUP(F10,'Byes DRAW'!$C$7:$K$22,2,FALSE),"NIL"))</f>
        <v>BYE</v>
      </c>
      <c r="O10" s="201" t="str">
        <f>IFERROR(VLOOKUP(F10,'Byes DRAW'!$C$7:$K$22,3,FALSE),"NIL")</f>
        <v>Cowboys</v>
      </c>
      <c r="P10" s="201" t="str">
        <f>IFERROR(VLOOKUP(F10,'Byes DRAW'!$C$7:$K$22,4,FALSE),"NIL")</f>
        <v>Warriors</v>
      </c>
      <c r="Q10" s="201" t="str">
        <f>IF($G10="Yes","ORIGIN",IFERROR(VLOOKUP(F10,'Byes DRAW'!$C$7:$K$22,5,FALSE),"NIL"))</f>
        <v>Rabbits</v>
      </c>
      <c r="R10" s="201" t="str">
        <f>IFERROR(VLOOKUP(F10,'Byes DRAW'!$C$7:$K$22,6,FALSE),"NIL")</f>
        <v>Tigers</v>
      </c>
      <c r="S10" s="201" t="str">
        <f>IFERROR(VLOOKUP(F10,'Byes DRAW'!$C$7:$K$22,7,FALSE),"NIL")</f>
        <v>Dragons</v>
      </c>
      <c r="T10" s="201" t="str">
        <f>IF($G10="Yes","ORIGIN",IFERROR(VLOOKUP(F10,'Byes DRAW'!$C$7:$K$22,8,FALSE),"NIL"))</f>
        <v>BYE</v>
      </c>
      <c r="U10" s="202" t="str">
        <f>IFERROR(VLOOKUP(F10,'Byes DRAW'!$C$7:$K$22,9,FALSE),"NIL")</f>
        <v>Sharks</v>
      </c>
      <c r="V10" s="46"/>
      <c r="X10" s="123" t="s">
        <v>355</v>
      </c>
      <c r="Y10" s="138" t="s">
        <v>105</v>
      </c>
      <c r="Z10" s="140" t="s">
        <v>6</v>
      </c>
      <c r="AA10" s="140"/>
      <c r="AB10" s="132">
        <v>4</v>
      </c>
      <c r="AC10" s="133">
        <v>27.5</v>
      </c>
      <c r="AD10" s="134">
        <v>63.75</v>
      </c>
      <c r="AE10" s="135">
        <v>0.43137254901960786</v>
      </c>
      <c r="AF10" s="136">
        <v>0.65</v>
      </c>
      <c r="AG10" s="137">
        <v>183800</v>
      </c>
    </row>
    <row r="11" spans="1:35" s="44" customFormat="1">
      <c r="A11" s="170"/>
      <c r="B11" s="171"/>
      <c r="C11" s="171"/>
      <c r="D11" s="171"/>
      <c r="E11" s="172"/>
      <c r="F11" s="171"/>
      <c r="G11" s="176"/>
      <c r="H11" s="176"/>
      <c r="I11" s="277"/>
      <c r="J11" s="174"/>
      <c r="K11" s="174"/>
      <c r="L11" s="276" t="s">
        <v>892</v>
      </c>
      <c r="M11" s="110"/>
      <c r="N11" s="203">
        <f>COUNTA(N7:N10)-COUNTIF(N7:N10,"NIL")-COUNTIF(N7:N10,"BYE")-COUNTIF(N7:N10,"ORIGIN")</f>
        <v>1</v>
      </c>
      <c r="O11" s="150">
        <f t="shared" ref="O11:U11" si="1">COUNTA(O7:O10)-COUNTIF(O7:O10,"NIL")-COUNTIF(O7:O10,"BYE")-COUNTIF(O7:O10,"ORIGIN")</f>
        <v>3</v>
      </c>
      <c r="P11" s="150">
        <f t="shared" si="1"/>
        <v>4</v>
      </c>
      <c r="Q11" s="150">
        <f t="shared" si="1"/>
        <v>4</v>
      </c>
      <c r="R11" s="150">
        <f t="shared" si="1"/>
        <v>3</v>
      </c>
      <c r="S11" s="150">
        <f t="shared" si="1"/>
        <v>4</v>
      </c>
      <c r="T11" s="150">
        <f t="shared" si="1"/>
        <v>2</v>
      </c>
      <c r="U11" s="204">
        <f t="shared" si="1"/>
        <v>3</v>
      </c>
      <c r="V11" s="46"/>
      <c r="X11" s="123" t="s">
        <v>448</v>
      </c>
      <c r="Y11" s="138" t="s">
        <v>24</v>
      </c>
      <c r="Z11" s="140" t="s">
        <v>14</v>
      </c>
      <c r="AA11" s="140" t="s">
        <v>8</v>
      </c>
      <c r="AB11" s="132">
        <v>24</v>
      </c>
      <c r="AC11" s="133">
        <v>31.125</v>
      </c>
      <c r="AD11" s="134">
        <v>38.5</v>
      </c>
      <c r="AE11" s="135">
        <v>0.80844155844155841</v>
      </c>
      <c r="AF11" s="136">
        <v>0</v>
      </c>
      <c r="AG11" s="137">
        <v>208100</v>
      </c>
    </row>
    <row r="12" spans="1:35" s="44" customFormat="1">
      <c r="A12" s="161" t="s">
        <v>8</v>
      </c>
      <c r="B12" s="162" t="s">
        <v>622</v>
      </c>
      <c r="C12" s="162" t="str">
        <f>IF(LEN(VLOOKUP(B12,'2016 Stats'!$A$2:$J$520,3,FALSE))=0,"",VLOOKUP(B12,'2016 Stats'!$A$2:$J$520,3,FALSE))</f>
        <v>FRF</v>
      </c>
      <c r="D12" s="162" t="str">
        <f>IF(LEN(VLOOKUP(B12,'2016 Stats'!$A$2:$J$520,4,FALSE))=0,"",VLOOKUP(B12,'2016 Stats'!$A$2:$J$520,4,FALSE))</f>
        <v>2RF</v>
      </c>
      <c r="E12" s="163">
        <f>VLOOKUP(B12,'2016 Stats'!$A$2:$J$520,10,FALSE)</f>
        <v>276700</v>
      </c>
      <c r="F12" s="162" t="str">
        <f>IF(LEN(VLOOKUP(B12,'2016 Stats'!$A$2:$J$520,2,FALSE))=0,"",VLOOKUP(B12,'2016 Stats'!$A$2:$J$520,2,FALSE))</f>
        <v>Warriors</v>
      </c>
      <c r="G12" s="175" t="s">
        <v>392</v>
      </c>
      <c r="H12" s="175" t="s">
        <v>391</v>
      </c>
      <c r="I12" s="271">
        <f>VLOOKUP(B12,'2016 Stats'!$A$2:$J$520,5,FALSE)</f>
        <v>4</v>
      </c>
      <c r="J12" s="165">
        <f>VLOOKUP(B12,'2016 Stats'!$A$2:$J$500,6,FALSE)</f>
        <v>51.75</v>
      </c>
      <c r="K12" s="165">
        <f>VLOOKUP(B12,'2016 Stats'!$A$2:$J$500,7,FALSE)</f>
        <v>46.75</v>
      </c>
      <c r="L12" s="272">
        <f>VLOOKUP(B12,'2016 Stats'!$A$2:$J$500,8,FALSE)</f>
        <v>1.106951871657754</v>
      </c>
      <c r="N12" s="200" t="str">
        <f>IF($G12="Yes","ORIGIN",IFERROR(VLOOKUP(F12,'Byes DRAW'!$C$7:$K$22,2,FALSE),"NIL"))</f>
        <v>Broncos</v>
      </c>
      <c r="O12" s="201" t="str">
        <f>IFERROR(VLOOKUP(F12,'Byes DRAW'!$C$7:$K$22,3,FALSE),"NIL")</f>
        <v>Eels</v>
      </c>
      <c r="P12" s="201" t="str">
        <f>IFERROR(VLOOKUP(F12,'Byes DRAW'!$C$7:$K$22,4,FALSE),"NIL")</f>
        <v>Titans</v>
      </c>
      <c r="Q12" s="201" t="str">
        <f>IF($G12="Yes","ORIGIN",IFERROR(VLOOKUP(F12,'Byes DRAW'!$C$7:$K$22,5,FALSE),"NIL"))</f>
        <v>BYE</v>
      </c>
      <c r="R12" s="201" t="str">
        <f>IFERROR(VLOOKUP(F12,'Byes DRAW'!$C$7:$K$22,6,FALSE),"NIL")</f>
        <v>Bulldogs</v>
      </c>
      <c r="S12" s="201" t="str">
        <f>IFERROR(VLOOKUP(F12,'Byes DRAW'!$C$7:$K$22,7,FALSE),"NIL")</f>
        <v>Sea Eagles</v>
      </c>
      <c r="T12" s="201" t="str">
        <f>IF($G12="Yes","ORIGIN",IFERROR(VLOOKUP(F12,'Byes DRAW'!$C$7:$K$22,8,FALSE),"NIL"))</f>
        <v>BYE</v>
      </c>
      <c r="U12" s="205" t="str">
        <f>IFERROR(VLOOKUP(F12,'Byes DRAW'!$C$7:$K$22,9,FALSE),"NIL")</f>
        <v>Panthers</v>
      </c>
      <c r="V12" s="46"/>
      <c r="X12" s="123" t="s">
        <v>387</v>
      </c>
      <c r="Y12" s="138" t="s">
        <v>82</v>
      </c>
      <c r="Z12" s="140" t="s">
        <v>14</v>
      </c>
      <c r="AA12" s="140"/>
      <c r="AB12" s="132">
        <v>17</v>
      </c>
      <c r="AC12" s="133">
        <v>42.647058823529413</v>
      </c>
      <c r="AD12" s="134">
        <v>37.294117647058826</v>
      </c>
      <c r="AE12" s="135">
        <v>1.1435331230283912</v>
      </c>
      <c r="AF12" s="136">
        <v>1.29</v>
      </c>
      <c r="AG12" s="137">
        <v>285100</v>
      </c>
    </row>
    <row r="13" spans="1:35" s="44" customFormat="1">
      <c r="A13" s="161" t="s">
        <v>8</v>
      </c>
      <c r="B13" s="162" t="s">
        <v>371</v>
      </c>
      <c r="C13" s="162" t="str">
        <f>IF(LEN(VLOOKUP(B13,'2016 Stats'!$A$2:$J$520,3,FALSE))=0,"",VLOOKUP(B13,'2016 Stats'!$A$2:$J$520,3,FALSE))</f>
        <v>2RF</v>
      </c>
      <c r="D13" s="162" t="str">
        <f>IF(LEN(VLOOKUP(B13,'2016 Stats'!$A$2:$J$520,4,FALSE))=0,"",VLOOKUP(B13,'2016 Stats'!$A$2:$J$520,4,FALSE))</f>
        <v/>
      </c>
      <c r="E13" s="163">
        <f>VLOOKUP(B13,'2016 Stats'!$A$2:$J$520,10,FALSE)</f>
        <v>450600</v>
      </c>
      <c r="F13" s="162" t="str">
        <f>IF(LEN(VLOOKUP(B13,'2016 Stats'!$A$2:$J$520,2,FALSE))=0,"",VLOOKUP(B13,'2016 Stats'!$A$2:$J$520,2,FALSE))</f>
        <v>Warriors</v>
      </c>
      <c r="G13" s="164" t="s">
        <v>392</v>
      </c>
      <c r="H13" s="164" t="s">
        <v>391</v>
      </c>
      <c r="I13" s="271">
        <f>VLOOKUP(B13,'2016 Stats'!$A$2:$J$520,5,FALSE)</f>
        <v>22</v>
      </c>
      <c r="J13" s="165">
        <f>VLOOKUP(B13,'2016 Stats'!$A$2:$J$500,6,FALSE)</f>
        <v>67.409090909090907</v>
      </c>
      <c r="K13" s="165">
        <f>VLOOKUP(B13,'2016 Stats'!$A$2:$J$500,7,FALSE)</f>
        <v>77.454545454545453</v>
      </c>
      <c r="L13" s="272">
        <f>VLOOKUP(B13,'2016 Stats'!$A$2:$J$500,8,FALSE)</f>
        <v>0.87030516431924887</v>
      </c>
      <c r="N13" s="200" t="str">
        <f>IF($G13="Yes","ORIGIN",IFERROR(VLOOKUP(F13,'Byes DRAW'!$C$7:$K$22,2,FALSE),"NIL"))</f>
        <v>Broncos</v>
      </c>
      <c r="O13" s="201" t="str">
        <f>IFERROR(VLOOKUP(F13,'Byes DRAW'!$C$7:$K$22,3,FALSE),"NIL")</f>
        <v>Eels</v>
      </c>
      <c r="P13" s="201" t="str">
        <f>IFERROR(VLOOKUP(F13,'Byes DRAW'!$C$7:$K$22,4,FALSE),"NIL")</f>
        <v>Titans</v>
      </c>
      <c r="Q13" s="201" t="str">
        <f>IF($G13="Yes","ORIGIN",IFERROR(VLOOKUP(F13,'Byes DRAW'!$C$7:$K$22,5,FALSE),"NIL"))</f>
        <v>BYE</v>
      </c>
      <c r="R13" s="201" t="str">
        <f>IFERROR(VLOOKUP(F13,'Byes DRAW'!$C$7:$K$22,6,FALSE),"NIL")</f>
        <v>Bulldogs</v>
      </c>
      <c r="S13" s="201" t="str">
        <f>IFERROR(VLOOKUP(F13,'Byes DRAW'!$C$7:$K$22,7,FALSE),"NIL")</f>
        <v>Sea Eagles</v>
      </c>
      <c r="T13" s="201" t="str">
        <f>IF($G13="Yes","ORIGIN",IFERROR(VLOOKUP(F13,'Byes DRAW'!$C$7:$K$22,8,FALSE),"NIL"))</f>
        <v>BYE</v>
      </c>
      <c r="U13" s="202" t="str">
        <f>IFERROR(VLOOKUP(F13,'Byes DRAW'!$C$7:$K$22,9,FALSE),"NIL")</f>
        <v>Panthers</v>
      </c>
      <c r="V13" s="46"/>
      <c r="X13" s="123" t="s">
        <v>449</v>
      </c>
      <c r="Y13" s="138" t="s">
        <v>53</v>
      </c>
      <c r="Z13" s="139" t="s">
        <v>6</v>
      </c>
      <c r="AA13" s="139" t="s">
        <v>3</v>
      </c>
      <c r="AB13" s="132">
        <v>0</v>
      </c>
      <c r="AC13" s="133">
        <v>0</v>
      </c>
      <c r="AD13" s="134" t="s">
        <v>808</v>
      </c>
      <c r="AE13" s="135">
        <v>0</v>
      </c>
      <c r="AF13" s="136">
        <v>0</v>
      </c>
      <c r="AG13" s="137">
        <v>122600</v>
      </c>
    </row>
    <row r="14" spans="1:35" s="44" customFormat="1">
      <c r="A14" s="161" t="s">
        <v>8</v>
      </c>
      <c r="B14" s="162" t="s">
        <v>96</v>
      </c>
      <c r="C14" s="162" t="str">
        <f>IF(LEN(VLOOKUP(B14,'2016 Stats'!$A$2:$J$520,3,FALSE))=0,"",VLOOKUP(B14,'2016 Stats'!$A$2:$J$520,3,FALSE))</f>
        <v>FRF</v>
      </c>
      <c r="D14" s="162" t="str">
        <f>IF(LEN(VLOOKUP(B14,'2016 Stats'!$A$2:$J$520,4,FALSE))=0,"",VLOOKUP(B14,'2016 Stats'!$A$2:$J$520,4,FALSE))</f>
        <v>2RF</v>
      </c>
      <c r="E14" s="163">
        <f>VLOOKUP(B14,'2016 Stats'!$A$2:$J$520,10,FALSE)</f>
        <v>492900</v>
      </c>
      <c r="F14" s="162" t="str">
        <f>IF(LEN(VLOOKUP(B14,'2016 Stats'!$A$2:$J$520,2,FALSE))=0,"",VLOOKUP(B14,'2016 Stats'!$A$2:$J$520,2,FALSE))</f>
        <v>Panthers</v>
      </c>
      <c r="G14" s="164" t="s">
        <v>392</v>
      </c>
      <c r="H14" s="164" t="s">
        <v>391</v>
      </c>
      <c r="I14" s="271">
        <f>VLOOKUP(B14,'2016 Stats'!$A$2:$J$520,5,FALSE)</f>
        <v>23</v>
      </c>
      <c r="J14" s="165">
        <f>VLOOKUP(B14,'2016 Stats'!$A$2:$J$500,6,FALSE)</f>
        <v>73.739130434782609</v>
      </c>
      <c r="K14" s="165">
        <f>VLOOKUP(B14,'2016 Stats'!$A$2:$J$500,7,FALSE)</f>
        <v>66.913043478260875</v>
      </c>
      <c r="L14" s="272">
        <f>VLOOKUP(B14,'2016 Stats'!$A$2:$J$500,8,FALSE)</f>
        <v>1.1020142949967511</v>
      </c>
      <c r="N14" s="200" t="str">
        <f>IF($G14="Yes","ORIGIN",IFERROR(VLOOKUP(F14,'Byes DRAW'!$C$7:$K$22,2,FALSE),"NIL"))</f>
        <v>BYE</v>
      </c>
      <c r="O14" s="201" t="str">
        <f>IFERROR(VLOOKUP(F14,'Byes DRAW'!$C$7:$K$22,3,FALSE),"NIL")</f>
        <v>Bulldogs</v>
      </c>
      <c r="P14" s="201" t="str">
        <f>IFERROR(VLOOKUP(F14,'Byes DRAW'!$C$7:$K$22,4,FALSE),"NIL")</f>
        <v>Raiders</v>
      </c>
      <c r="Q14" s="201" t="str">
        <f>IF($G14="Yes","ORIGIN",IFERROR(VLOOKUP(F14,'Byes DRAW'!$C$7:$K$22,5,FALSE),"NIL"))</f>
        <v>BYE</v>
      </c>
      <c r="R14" s="201" t="str">
        <f>IFERROR(VLOOKUP(F14,'Byes DRAW'!$C$7:$K$22,6,FALSE),"NIL")</f>
        <v>Cowboys</v>
      </c>
      <c r="S14" s="201" t="str">
        <f>IFERROR(VLOOKUP(F14,'Byes DRAW'!$C$7:$K$22,7,FALSE),"NIL")</f>
        <v>Rabbits</v>
      </c>
      <c r="T14" s="201" t="str">
        <f>IF($G14="Yes","ORIGIN",IFERROR(VLOOKUP(F14,'Byes DRAW'!$C$7:$K$22,8,FALSE),"NIL"))</f>
        <v>Sea Eagles</v>
      </c>
      <c r="U14" s="202" t="str">
        <f>IFERROR(VLOOKUP(F14,'Byes DRAW'!$C$7:$K$22,9,FALSE),"NIL")</f>
        <v>Warriors</v>
      </c>
      <c r="V14" s="46"/>
      <c r="X14" s="123" t="s">
        <v>620</v>
      </c>
      <c r="Y14" s="138" t="s">
        <v>4</v>
      </c>
      <c r="Z14" s="141" t="s">
        <v>8</v>
      </c>
      <c r="AA14" s="139"/>
      <c r="AB14" s="132">
        <v>10</v>
      </c>
      <c r="AC14" s="133">
        <v>29.3</v>
      </c>
      <c r="AD14" s="134">
        <v>25.3</v>
      </c>
      <c r="AE14" s="135">
        <v>1.1581027667984189</v>
      </c>
      <c r="AF14" s="136">
        <v>0</v>
      </c>
      <c r="AG14" s="137">
        <v>195900</v>
      </c>
    </row>
    <row r="15" spans="1:35" s="44" customFormat="1">
      <c r="A15" s="166" t="s">
        <v>8</v>
      </c>
      <c r="B15" s="167" t="s">
        <v>424</v>
      </c>
      <c r="C15" s="167" t="str">
        <f>IF(LEN(VLOOKUP(B15,'2016 Stats'!$A$2:$J$520,3,FALSE))=0,"",VLOOKUP(B15,'2016 Stats'!$A$2:$J$520,3,FALSE))</f>
        <v>2RF</v>
      </c>
      <c r="D15" s="167" t="str">
        <f>IF(LEN(VLOOKUP(B15,'2016 Stats'!$A$2:$J$520,4,FALSE))=0,"",VLOOKUP(B15,'2016 Stats'!$A$2:$J$520,4,FALSE))</f>
        <v/>
      </c>
      <c r="E15" s="246">
        <f>VLOOKUP(B15,'2016 Stats'!$A$2:$J$520,10,FALSE)</f>
        <v>243900</v>
      </c>
      <c r="F15" s="167" t="str">
        <f>IF(LEN(VLOOKUP(B15,'2016 Stats'!$A$2:$J$520,2,FALSE))=0,"",VLOOKUP(B15,'2016 Stats'!$A$2:$J$520,2,FALSE))</f>
        <v>Cowboys</v>
      </c>
      <c r="G15" s="168" t="s">
        <v>392</v>
      </c>
      <c r="H15" s="168" t="s">
        <v>391</v>
      </c>
      <c r="I15" s="273">
        <f>VLOOKUP(B15,'2016 Stats'!$A$2:$J$520,5,FALSE)</f>
        <v>5</v>
      </c>
      <c r="J15" s="169">
        <f>VLOOKUP(B15,'2016 Stats'!$A$2:$J$500,6,FALSE)</f>
        <v>45.6</v>
      </c>
      <c r="K15" s="169">
        <f>VLOOKUP(B15,'2016 Stats'!$A$2:$J$500,7,FALSE)</f>
        <v>49.199999999999996</v>
      </c>
      <c r="L15" s="274">
        <f>VLOOKUP(B15,'2016 Stats'!$A$2:$J$500,8,FALSE)</f>
        <v>0.92682926829268297</v>
      </c>
      <c r="N15" s="200" t="str">
        <f>IF($G15="Yes","ORIGIN",IFERROR(VLOOKUP(F15,'Byes DRAW'!$C$7:$K$22,2,FALSE),"NIL"))</f>
        <v>BYE</v>
      </c>
      <c r="O15" s="201" t="str">
        <f>IFERROR(VLOOKUP(F15,'Byes DRAW'!$C$7:$K$22,3,FALSE),"NIL")</f>
        <v>Titans</v>
      </c>
      <c r="P15" s="201" t="str">
        <f>IFERROR(VLOOKUP(F15,'Byes DRAW'!$C$7:$K$22,4,FALSE),"NIL")</f>
        <v>Eels</v>
      </c>
      <c r="Q15" s="201" t="str">
        <f>IF($G15="Yes","ORIGIN",IFERROR(VLOOKUP(F15,'Byes DRAW'!$C$7:$K$22,5,FALSE),"NIL"))</f>
        <v>Storm</v>
      </c>
      <c r="R15" s="201" t="str">
        <f>IFERROR(VLOOKUP(F15,'Byes DRAW'!$C$7:$K$22,6,FALSE),"NIL")</f>
        <v>Panthers</v>
      </c>
      <c r="S15" s="201" t="str">
        <f>IFERROR(VLOOKUP(F15,'Byes DRAW'!$C$7:$K$22,7,FALSE),"NIL")</f>
        <v>Raiders</v>
      </c>
      <c r="T15" s="201" t="str">
        <f>IF($G15="Yes","ORIGIN",IFERROR(VLOOKUP(F15,'Byes DRAW'!$C$7:$K$22,8,FALSE),"NIL"))</f>
        <v>BYE</v>
      </c>
      <c r="U15" s="202" t="str">
        <f>IFERROR(VLOOKUP(F15,'Byes DRAW'!$C$7:$K$22,9,FALSE),"NIL")</f>
        <v>Rabbits</v>
      </c>
      <c r="V15" s="46"/>
      <c r="X15" s="123" t="s">
        <v>61</v>
      </c>
      <c r="Y15" s="138" t="s">
        <v>53</v>
      </c>
      <c r="Z15" s="139" t="s">
        <v>8</v>
      </c>
      <c r="AA15" s="139"/>
      <c r="AB15" s="132">
        <v>17</v>
      </c>
      <c r="AC15" s="133">
        <v>25.882352941176471</v>
      </c>
      <c r="AD15" s="134">
        <v>26</v>
      </c>
      <c r="AE15" s="135">
        <v>0.99547511312217196</v>
      </c>
      <c r="AF15" s="136">
        <v>0.95</v>
      </c>
      <c r="AG15" s="137">
        <v>173000</v>
      </c>
    </row>
    <row r="16" spans="1:35" s="44" customFormat="1">
      <c r="A16" s="166" t="s">
        <v>8</v>
      </c>
      <c r="B16" s="167" t="s">
        <v>523</v>
      </c>
      <c r="C16" s="167" t="str">
        <f>IF(LEN(VLOOKUP(B16,'2016 Stats'!$A$2:$J$520,3,FALSE))=0,"",VLOOKUP(B16,'2016 Stats'!$A$2:$J$520,3,FALSE))</f>
        <v>2RF</v>
      </c>
      <c r="D16" s="167" t="str">
        <f>IF(LEN(VLOOKUP(B16,'2016 Stats'!$A$2:$J$520,4,FALSE))=0,"",VLOOKUP(B16,'2016 Stats'!$A$2:$J$520,4,FALSE))</f>
        <v/>
      </c>
      <c r="E16" s="246">
        <f>VLOOKUP(B16,'2016 Stats'!$A$2:$J$520,10,FALSE)</f>
        <v>122600</v>
      </c>
      <c r="F16" s="167" t="str">
        <f>IF(LEN(VLOOKUP(B16,'2016 Stats'!$A$2:$J$520,2,FALSE))=0,"",VLOOKUP(B16,'2016 Stats'!$A$2:$J$520,2,FALSE))</f>
        <v>Storm</v>
      </c>
      <c r="G16" s="168" t="s">
        <v>392</v>
      </c>
      <c r="H16" s="168" t="s">
        <v>392</v>
      </c>
      <c r="I16" s="273">
        <f>VLOOKUP(B16,'2016 Stats'!$A$2:$J$520,5,FALSE)</f>
        <v>0</v>
      </c>
      <c r="J16" s="169">
        <f>VLOOKUP(B16,'2016 Stats'!$A$2:$J$500,6,FALSE)</f>
        <v>0</v>
      </c>
      <c r="K16" s="169" t="str">
        <f>VLOOKUP(B16,'2016 Stats'!$A$2:$J$500,7,FALSE)</f>
        <v>0</v>
      </c>
      <c r="L16" s="274">
        <f>VLOOKUP(B16,'2016 Stats'!$A$2:$J$500,8,FALSE)</f>
        <v>0</v>
      </c>
      <c r="N16" s="200" t="str">
        <f>IF($G16="Yes","ORIGIN",IFERROR(VLOOKUP(F16,'Byes DRAW'!$C$7:$K$22,2,FALSE),"NIL"))</f>
        <v>BYE</v>
      </c>
      <c r="O16" s="201" t="str">
        <f>IFERROR(VLOOKUP(F16,'Byes DRAW'!$C$7:$K$22,3,FALSE),"NIL")</f>
        <v>Knights</v>
      </c>
      <c r="P16" s="201" t="str">
        <f>IFERROR(VLOOKUP(F16,'Byes DRAW'!$C$7:$K$22,4,FALSE),"NIL")</f>
        <v>Sharks</v>
      </c>
      <c r="Q16" s="201" t="str">
        <f>IF($G16="Yes","ORIGIN",IFERROR(VLOOKUP(F16,'Byes DRAW'!$C$7:$K$22,5,FALSE),"NIL"))</f>
        <v>Cowboys</v>
      </c>
      <c r="R16" s="201" t="str">
        <f>IFERROR(VLOOKUP(F16,'Byes DRAW'!$C$7:$K$22,6,FALSE),"NIL")</f>
        <v>Roosters</v>
      </c>
      <c r="S16" s="201" t="str">
        <f>IFERROR(VLOOKUP(F16,'Byes DRAW'!$C$7:$K$22,7,FALSE),"NIL")</f>
        <v>Broncos</v>
      </c>
      <c r="T16" s="201" t="str">
        <f>IF($G16="Yes","ORIGIN",IFERROR(VLOOKUP(F16,'Byes DRAW'!$C$7:$K$22,8,FALSE),"NIL"))</f>
        <v>Eels</v>
      </c>
      <c r="U16" s="202" t="str">
        <f>IFERROR(VLOOKUP(F16,'Byes DRAW'!$C$7:$K$22,9,FALSE),"NIL")</f>
        <v>BYE</v>
      </c>
      <c r="V16" s="46"/>
      <c r="X16" s="123" t="s">
        <v>442</v>
      </c>
      <c r="Y16" s="138" t="s">
        <v>23</v>
      </c>
      <c r="Z16" s="142" t="s">
        <v>14</v>
      </c>
      <c r="AA16" s="142" t="s">
        <v>8</v>
      </c>
      <c r="AB16" s="132">
        <v>14</v>
      </c>
      <c r="AC16" s="133">
        <v>39.357142857142854</v>
      </c>
      <c r="AD16" s="134">
        <v>29.714285714285712</v>
      </c>
      <c r="AE16" s="135">
        <v>1.3245192307692308</v>
      </c>
      <c r="AF16" s="136">
        <v>1.39</v>
      </c>
      <c r="AG16" s="137">
        <v>245500</v>
      </c>
    </row>
    <row r="17" spans="1:33" s="44" customFormat="1">
      <c r="A17" s="166" t="s">
        <v>8</v>
      </c>
      <c r="B17" s="167" t="s">
        <v>161</v>
      </c>
      <c r="C17" s="167" t="str">
        <f>IF(LEN(VLOOKUP(B17,'2016 Stats'!$A$2:$J$520,3,FALSE))=0,"",VLOOKUP(B17,'2016 Stats'!$A$2:$J$520,3,FALSE))</f>
        <v>2RF</v>
      </c>
      <c r="D17" s="167" t="str">
        <f>IF(LEN(VLOOKUP(B17,'2016 Stats'!$A$2:$J$520,4,FALSE))=0,"",VLOOKUP(B17,'2016 Stats'!$A$2:$J$520,4,FALSE))</f>
        <v>FE</v>
      </c>
      <c r="E17" s="246">
        <f>VLOOKUP(B17,'2016 Stats'!$A$2:$J$520,10,FALSE)</f>
        <v>497200</v>
      </c>
      <c r="F17" s="167" t="str">
        <f>IF(LEN(VLOOKUP(B17,'2016 Stats'!$A$2:$J$520,2,FALSE))=0,"",VLOOKUP(B17,'2016 Stats'!$A$2:$J$520,2,FALSE))</f>
        <v>Panthers</v>
      </c>
      <c r="G17" s="177" t="s">
        <v>392</v>
      </c>
      <c r="H17" s="177" t="s">
        <v>391</v>
      </c>
      <c r="I17" s="273">
        <f>VLOOKUP(B17,'2016 Stats'!$A$2:$J$520,5,FALSE)</f>
        <v>24</v>
      </c>
      <c r="J17" s="169">
        <f>VLOOKUP(B17,'2016 Stats'!$A$2:$J$500,6,FALSE)</f>
        <v>74.375</v>
      </c>
      <c r="K17" s="169">
        <f>VLOOKUP(B17,'2016 Stats'!$A$2:$J$500,7,FALSE)</f>
        <v>77.416666666666671</v>
      </c>
      <c r="L17" s="274">
        <f>VLOOKUP(B17,'2016 Stats'!$A$2:$J$500,8,FALSE)</f>
        <v>0.96071044133476857</v>
      </c>
      <c r="N17" s="200" t="str">
        <f>IF($G17="Yes","ORIGIN",IFERROR(VLOOKUP(F17,'Byes DRAW'!$C$7:$K$22,2,FALSE),"NIL"))</f>
        <v>BYE</v>
      </c>
      <c r="O17" s="201" t="str">
        <f>IFERROR(VLOOKUP(F17,'Byes DRAW'!$C$7:$K$22,3,FALSE),"NIL")</f>
        <v>Bulldogs</v>
      </c>
      <c r="P17" s="201" t="str">
        <f>IFERROR(VLOOKUP(F17,'Byes DRAW'!$C$7:$K$22,4,FALSE),"NIL")</f>
        <v>Raiders</v>
      </c>
      <c r="Q17" s="201" t="str">
        <f>IF($G17="Yes","ORIGIN",IFERROR(VLOOKUP(F17,'Byes DRAW'!$C$7:$K$22,5,FALSE),"NIL"))</f>
        <v>BYE</v>
      </c>
      <c r="R17" s="201" t="str">
        <f>IFERROR(VLOOKUP(F17,'Byes DRAW'!$C$7:$K$22,6,FALSE),"NIL")</f>
        <v>Cowboys</v>
      </c>
      <c r="S17" s="201" t="str">
        <f>IFERROR(VLOOKUP(F17,'Byes DRAW'!$C$7:$K$22,7,FALSE),"NIL")</f>
        <v>Rabbits</v>
      </c>
      <c r="T17" s="201" t="str">
        <f>IF($G17="Yes","ORIGIN",IFERROR(VLOOKUP(F17,'Byes DRAW'!$C$7:$K$22,8,FALSE),"NIL"))</f>
        <v>Sea Eagles</v>
      </c>
      <c r="U17" s="202" t="str">
        <f>IFERROR(VLOOKUP(F17,'Byes DRAW'!$C$7:$K$22,9,FALSE),"NIL")</f>
        <v>Warriors</v>
      </c>
      <c r="V17" s="46"/>
      <c r="X17" s="123" t="s">
        <v>225</v>
      </c>
      <c r="Y17" s="138" t="s">
        <v>107</v>
      </c>
      <c r="Z17" s="140" t="s">
        <v>8</v>
      </c>
      <c r="AA17" s="140" t="s">
        <v>6</v>
      </c>
      <c r="AB17" s="132">
        <v>22</v>
      </c>
      <c r="AC17" s="133">
        <v>47.136363636363633</v>
      </c>
      <c r="AD17" s="134">
        <v>75.636363636363626</v>
      </c>
      <c r="AE17" s="135">
        <v>0.62319711538461542</v>
      </c>
      <c r="AF17" s="136">
        <v>0.71</v>
      </c>
      <c r="AG17" s="137">
        <v>315100</v>
      </c>
    </row>
    <row r="18" spans="1:33" s="44" customFormat="1">
      <c r="A18" s="178"/>
      <c r="B18" s="179"/>
      <c r="C18" s="179"/>
      <c r="D18" s="179"/>
      <c r="E18" s="180"/>
      <c r="F18" s="179"/>
      <c r="G18" s="181"/>
      <c r="H18" s="181"/>
      <c r="I18" s="278"/>
      <c r="J18" s="182"/>
      <c r="K18" s="182"/>
      <c r="L18" s="276" t="s">
        <v>891</v>
      </c>
      <c r="M18" s="111"/>
      <c r="N18" s="203">
        <f>COUNTA(N12:N17)-COUNTIF(N12:N17,"NIL")-COUNTIF(N12:N17,"BYE")-COUNTIF(N12:N17,"ORIGIN")</f>
        <v>2</v>
      </c>
      <c r="O18" s="150">
        <f t="shared" ref="O18:U18" si="2">COUNTA(O12:O17)-COUNTIF(O12:O17,"NIL")-COUNTIF(O12:O17,"BYE")-COUNTIF(O12:O17,"ORIGIN")</f>
        <v>6</v>
      </c>
      <c r="P18" s="150">
        <f t="shared" si="2"/>
        <v>6</v>
      </c>
      <c r="Q18" s="150">
        <f t="shared" si="2"/>
        <v>2</v>
      </c>
      <c r="R18" s="150">
        <f t="shared" si="2"/>
        <v>6</v>
      </c>
      <c r="S18" s="150">
        <f t="shared" si="2"/>
        <v>6</v>
      </c>
      <c r="T18" s="150">
        <f t="shared" si="2"/>
        <v>3</v>
      </c>
      <c r="U18" s="204">
        <f t="shared" si="2"/>
        <v>5</v>
      </c>
      <c r="V18" s="46"/>
      <c r="X18" s="123" t="s">
        <v>223</v>
      </c>
      <c r="Y18" s="138" t="s">
        <v>22</v>
      </c>
      <c r="Z18" s="139" t="s">
        <v>537</v>
      </c>
      <c r="AA18" s="139"/>
      <c r="AB18" s="132">
        <v>17</v>
      </c>
      <c r="AC18" s="133">
        <v>43.882352941176471</v>
      </c>
      <c r="AD18" s="134">
        <v>77.529411764705884</v>
      </c>
      <c r="AE18" s="135">
        <v>0.56600910470409715</v>
      </c>
      <c r="AF18" s="136">
        <v>0.7</v>
      </c>
      <c r="AG18" s="137">
        <v>293300</v>
      </c>
    </row>
    <row r="19" spans="1:33" s="44" customFormat="1">
      <c r="A19" s="183" t="s">
        <v>37</v>
      </c>
      <c r="B19" s="162" t="s">
        <v>456</v>
      </c>
      <c r="C19" s="162" t="str">
        <f>IF(LEN(VLOOKUP(B19,'2016 Stats'!$A$2:$J$520,3,FALSE))=0,"",VLOOKUP(B19,'2016 Stats'!$A$2:$J$520,3,FALSE))</f>
        <v>HFB</v>
      </c>
      <c r="D19" s="162" t="str">
        <f>IF(LEN(VLOOKUP(B19,'2016 Stats'!$A$2:$J$520,4,FALSE))=0,"",VLOOKUP(B19,'2016 Stats'!$A$2:$J$520,4,FALSE))</f>
        <v/>
      </c>
      <c r="E19" s="163">
        <f>VLOOKUP(B19,'2016 Stats'!$A$2:$J$520,10,FALSE)</f>
        <v>442700</v>
      </c>
      <c r="F19" s="162" t="str">
        <f>IF(LEN(VLOOKUP(B19,'2016 Stats'!$A$2:$J$520,2,FALSE))=0,"",VLOOKUP(B19,'2016 Stats'!$A$2:$J$520,2,FALSE))</f>
        <v>Panthers</v>
      </c>
      <c r="G19" s="164" t="s">
        <v>392</v>
      </c>
      <c r="H19" s="164" t="s">
        <v>391</v>
      </c>
      <c r="I19" s="271">
        <f>VLOOKUP(B19,'2016 Stats'!$A$2:$J$520,5,FALSE)</f>
        <v>13</v>
      </c>
      <c r="J19" s="165">
        <f>VLOOKUP(B19,'2016 Stats'!$A$2:$J$500,6,FALSE)</f>
        <v>66.230769230769226</v>
      </c>
      <c r="K19" s="165">
        <f>VLOOKUP(B19,'2016 Stats'!$A$2:$J$500,7,FALSE)</f>
        <v>80.692307692307679</v>
      </c>
      <c r="L19" s="272">
        <f>VLOOKUP(B19,'2016 Stats'!$A$2:$J$500,8,FALSE)</f>
        <v>0.82078169685414681</v>
      </c>
      <c r="N19" s="200" t="str">
        <f>IF($G19="Yes","ORIGIN",IFERROR(VLOOKUP(F19,'Byes DRAW'!$C$7:$K$22,2,FALSE),"NIL"))</f>
        <v>BYE</v>
      </c>
      <c r="O19" s="201" t="str">
        <f>IFERROR(VLOOKUP(F19,'Byes DRAW'!$C$7:$K$22,3,FALSE),"NIL")</f>
        <v>Bulldogs</v>
      </c>
      <c r="P19" s="201" t="str">
        <f>IFERROR(VLOOKUP(F19,'Byes DRAW'!$C$7:$K$22,4,FALSE),"NIL")</f>
        <v>Raiders</v>
      </c>
      <c r="Q19" s="201" t="str">
        <f>IF($G19="Yes","ORIGIN",IFERROR(VLOOKUP(F19,'Byes DRAW'!$C$7:$K$22,5,FALSE),"NIL"))</f>
        <v>BYE</v>
      </c>
      <c r="R19" s="201" t="str">
        <f>IFERROR(VLOOKUP(F19,'Byes DRAW'!$C$7:$K$22,6,FALSE),"NIL")</f>
        <v>Cowboys</v>
      </c>
      <c r="S19" s="201" t="str">
        <f>IFERROR(VLOOKUP(F19,'Byes DRAW'!$C$7:$K$22,7,FALSE),"NIL")</f>
        <v>Rabbits</v>
      </c>
      <c r="T19" s="201" t="str">
        <f>IF($G19="Yes","ORIGIN",IFERROR(VLOOKUP(F19,'Byes DRAW'!$C$7:$K$22,8,FALSE),"NIL"))</f>
        <v>Sea Eagles</v>
      </c>
      <c r="U19" s="202" t="str">
        <f>IFERROR(VLOOKUP(F19,'Byes DRAW'!$C$7:$K$22,9,FALSE),"NIL")</f>
        <v>Warriors</v>
      </c>
      <c r="V19" s="46"/>
      <c r="X19" s="123" t="s">
        <v>810</v>
      </c>
      <c r="Y19" s="138" t="s">
        <v>82</v>
      </c>
      <c r="Z19" s="140" t="s">
        <v>6</v>
      </c>
      <c r="AA19" s="140"/>
      <c r="AB19" s="132">
        <v>13</v>
      </c>
      <c r="AC19" s="133">
        <v>32</v>
      </c>
      <c r="AD19" s="134">
        <v>68.153846153846146</v>
      </c>
      <c r="AE19" s="135">
        <v>0.46952595936794583</v>
      </c>
      <c r="AF19" s="136">
        <v>0.34</v>
      </c>
      <c r="AG19" s="137">
        <v>213900</v>
      </c>
    </row>
    <row r="20" spans="1:33" s="44" customFormat="1">
      <c r="A20" s="184" t="s">
        <v>37</v>
      </c>
      <c r="B20" s="167" t="s">
        <v>825</v>
      </c>
      <c r="C20" s="167" t="str">
        <f>IF(LEN(VLOOKUP(B20,'2016 Stats'!$A$2:$J$520,3,FALSE))=0,"",VLOOKUP(B20,'2016 Stats'!$A$2:$J$520,3,FALSE))</f>
        <v>HFB</v>
      </c>
      <c r="D20" s="167" t="str">
        <f>IF(LEN(VLOOKUP(B20,'2016 Stats'!$A$2:$J$520,4,FALSE))=0,"",VLOOKUP(B20,'2016 Stats'!$A$2:$J$520,4,FALSE))</f>
        <v>FE</v>
      </c>
      <c r="E20" s="246">
        <f>VLOOKUP(B20,'2016 Stats'!$A$2:$J$520,10,FALSE)</f>
        <v>122600</v>
      </c>
      <c r="F20" s="167" t="str">
        <f>IF(LEN(VLOOKUP(B20,'2016 Stats'!$A$2:$J$520,2,FALSE))=0,"",VLOOKUP(B20,'2016 Stats'!$A$2:$J$520,2,FALSE))</f>
        <v>Dragons</v>
      </c>
      <c r="G20" s="168" t="s">
        <v>392</v>
      </c>
      <c r="H20" s="168" t="s">
        <v>391</v>
      </c>
      <c r="I20" s="273">
        <f>VLOOKUP(B20,'2016 Stats'!$A$2:$J$520,5,FALSE)</f>
        <v>0</v>
      </c>
      <c r="J20" s="169">
        <f>VLOOKUP(B20,'2016 Stats'!$A$2:$J$500,6,FALSE)</f>
        <v>0</v>
      </c>
      <c r="K20" s="169" t="str">
        <f>VLOOKUP(B20,'2016 Stats'!$A$2:$J$500,7,FALSE)</f>
        <v>0</v>
      </c>
      <c r="L20" s="274">
        <f>VLOOKUP(B20,'2016 Stats'!$A$2:$J$500,8,FALSE)</f>
        <v>0</v>
      </c>
      <c r="N20" s="200" t="str">
        <f>IF($G20="Yes","ORIGIN",IFERROR(VLOOKUP(F20,'Byes DRAW'!$C$7:$K$22,2,FALSE),"NIL"))</f>
        <v>BYE</v>
      </c>
      <c r="O20" s="201" t="str">
        <f>IFERROR(VLOOKUP(F20,'Byes DRAW'!$C$7:$K$22,3,FALSE),"NIL")</f>
        <v>Tigers</v>
      </c>
      <c r="P20" s="201" t="str">
        <f>IFERROR(VLOOKUP(F20,'Byes DRAW'!$C$7:$K$22,4,FALSE),"NIL")</f>
        <v>Bulldogs</v>
      </c>
      <c r="Q20" s="201" t="str">
        <f>IF($G20="Yes","ORIGIN",IFERROR(VLOOKUP(F20,'Byes DRAW'!$C$7:$K$22,5,FALSE),"NIL"))</f>
        <v>Eels</v>
      </c>
      <c r="R20" s="201" t="str">
        <f>IFERROR(VLOOKUP(F20,'Byes DRAW'!$C$7:$K$22,6,FALSE),"NIL")</f>
        <v>Knights</v>
      </c>
      <c r="S20" s="201" t="str">
        <f>IFERROR(VLOOKUP(F20,'Byes DRAW'!$C$7:$K$22,7,FALSE),"NIL")</f>
        <v>Titans</v>
      </c>
      <c r="T20" s="201" t="str">
        <f>IF($G20="Yes","ORIGIN",IFERROR(VLOOKUP(F20,'Byes DRAW'!$C$7:$K$22,8,FALSE),"NIL"))</f>
        <v>BYE</v>
      </c>
      <c r="U20" s="202" t="str">
        <f>IFERROR(VLOOKUP(F20,'Byes DRAW'!$C$7:$K$22,9,FALSE),"NIL")</f>
        <v>Raiders</v>
      </c>
      <c r="V20" s="46"/>
      <c r="X20" s="123" t="s">
        <v>274</v>
      </c>
      <c r="Y20" s="138" t="s">
        <v>105</v>
      </c>
      <c r="Z20" s="140" t="s">
        <v>6</v>
      </c>
      <c r="AA20" s="140"/>
      <c r="AB20" s="132">
        <v>22</v>
      </c>
      <c r="AC20" s="133">
        <v>42.090909090909093</v>
      </c>
      <c r="AD20" s="134">
        <v>71.500000000000014</v>
      </c>
      <c r="AE20" s="135">
        <v>0.58868404322949774</v>
      </c>
      <c r="AF20" s="136">
        <v>0.43</v>
      </c>
      <c r="AG20" s="137">
        <v>281400</v>
      </c>
    </row>
    <row r="21" spans="1:33" s="44" customFormat="1">
      <c r="A21" s="178"/>
      <c r="B21" s="179"/>
      <c r="C21" s="179"/>
      <c r="D21" s="179"/>
      <c r="E21" s="180"/>
      <c r="F21" s="179"/>
      <c r="G21" s="185"/>
      <c r="H21" s="185"/>
      <c r="I21" s="279"/>
      <c r="J21" s="182"/>
      <c r="K21" s="182"/>
      <c r="L21" s="276" t="s">
        <v>890</v>
      </c>
      <c r="M21" s="111"/>
      <c r="N21" s="203">
        <f>COUNTA(N19:N20)-COUNTIF(N19:N20,"NIL")-COUNTIF(N19:N20,"BYE")-COUNTIF(N19:N20,"ORIGIN")</f>
        <v>0</v>
      </c>
      <c r="O21" s="150">
        <f t="shared" ref="O21:U21" si="3">COUNTA(O19:O20)-COUNTIF(O19:O20,"NIL")-COUNTIF(O19:O20,"BYE")-COUNTIF(O19:O20,"ORIGIN")</f>
        <v>2</v>
      </c>
      <c r="P21" s="150">
        <f t="shared" si="3"/>
        <v>2</v>
      </c>
      <c r="Q21" s="150">
        <f t="shared" si="3"/>
        <v>1</v>
      </c>
      <c r="R21" s="150">
        <f t="shared" si="3"/>
        <v>2</v>
      </c>
      <c r="S21" s="150">
        <f t="shared" si="3"/>
        <v>2</v>
      </c>
      <c r="T21" s="150">
        <f t="shared" si="3"/>
        <v>1</v>
      </c>
      <c r="U21" s="204">
        <f t="shared" si="3"/>
        <v>2</v>
      </c>
      <c r="V21" s="46"/>
      <c r="X21" s="123" t="s">
        <v>245</v>
      </c>
      <c r="Y21" s="138" t="s">
        <v>24</v>
      </c>
      <c r="Z21" s="140" t="s">
        <v>398</v>
      </c>
      <c r="AA21" s="140"/>
      <c r="AB21" s="132">
        <v>2</v>
      </c>
      <c r="AC21" s="133">
        <v>17</v>
      </c>
      <c r="AD21" s="134">
        <v>28.5</v>
      </c>
      <c r="AE21" s="135">
        <v>0.59649122807017541</v>
      </c>
      <c r="AF21" s="136">
        <v>0.61</v>
      </c>
      <c r="AG21" s="137">
        <v>143600</v>
      </c>
    </row>
    <row r="22" spans="1:33" s="44" customFormat="1">
      <c r="A22" s="161" t="s">
        <v>48</v>
      </c>
      <c r="B22" s="162" t="s">
        <v>21</v>
      </c>
      <c r="C22" s="162" t="str">
        <f>IF(LEN(VLOOKUP(B22,'2016 Stats'!$A$2:$J$520,3,FALSE))=0,"",VLOOKUP(B22,'2016 Stats'!$A$2:$J$520,3,FALSE))</f>
        <v>FE</v>
      </c>
      <c r="D22" s="162" t="str">
        <f>IF(LEN(VLOOKUP(B22,'2016 Stats'!$A$2:$J$520,4,FALSE))=0,"",VLOOKUP(B22,'2016 Stats'!$A$2:$J$520,4,FALSE))</f>
        <v/>
      </c>
      <c r="E22" s="163">
        <f>VLOOKUP(B22,'2016 Stats'!$A$2:$J$520,10,FALSE)</f>
        <v>444800</v>
      </c>
      <c r="F22" s="162" t="str">
        <f>IF(LEN(VLOOKUP(B22,'2016 Stats'!$A$2:$J$520,2,FALSE))=0,"",VLOOKUP(B22,'2016 Stats'!$A$2:$J$520,2,FALSE))</f>
        <v>Broncos</v>
      </c>
      <c r="G22" s="175" t="s">
        <v>392</v>
      </c>
      <c r="H22" s="175" t="s">
        <v>391</v>
      </c>
      <c r="I22" s="271">
        <f>VLOOKUP(B22,'2016 Stats'!$A$2:$J$520,5,FALSE)</f>
        <v>24</v>
      </c>
      <c r="J22" s="165">
        <f>VLOOKUP(B22,'2016 Stats'!$A$2:$J$500,6,FALSE)</f>
        <v>66.541666666666671</v>
      </c>
      <c r="K22" s="165">
        <f>VLOOKUP(B22,'2016 Stats'!$A$2:$J$500,7,FALSE)</f>
        <v>80.208333333333343</v>
      </c>
      <c r="L22" s="272">
        <f>VLOOKUP(B22,'2016 Stats'!$A$2:$J$500,8,FALSE)</f>
        <v>0.82961038961038958</v>
      </c>
      <c r="N22" s="200" t="str">
        <f>IF($G22="Yes","ORIGIN",IFERROR(VLOOKUP(F22,'Byes DRAW'!$C$7:$K$22,2,FALSE),"NIL"))</f>
        <v>Warriors</v>
      </c>
      <c r="O22" s="201" t="str">
        <f>IFERROR(VLOOKUP(F22,'Byes DRAW'!$C$7:$K$22,3,FALSE),"NIL")</f>
        <v>Roosters</v>
      </c>
      <c r="P22" s="201" t="str">
        <f>IFERROR(VLOOKUP(F22,'Byes DRAW'!$C$7:$K$22,4,FALSE),"NIL")</f>
        <v>Rabbits</v>
      </c>
      <c r="Q22" s="201" t="str">
        <f>IF($G22="Yes","ORIGIN",IFERROR(VLOOKUP(F22,'Byes DRAW'!$C$7:$K$22,5,FALSE),"NIL"))</f>
        <v>BYE</v>
      </c>
      <c r="R22" s="201" t="str">
        <f>IFERROR(VLOOKUP(F22,'Byes DRAW'!$C$7:$K$22,6,FALSE),"NIL")</f>
        <v>Raiders</v>
      </c>
      <c r="S22" s="201" t="str">
        <f>IFERROR(VLOOKUP(F22,'Byes DRAW'!$C$7:$K$22,7,FALSE),"NIL")</f>
        <v>Storm</v>
      </c>
      <c r="T22" s="201" t="str">
        <f>IF($G22="Yes","ORIGIN",IFERROR(VLOOKUP(F22,'Byes DRAW'!$C$7:$K$22,8,FALSE),"NIL"))</f>
        <v>BYE</v>
      </c>
      <c r="U22" s="202" t="str">
        <f>IFERROR(VLOOKUP(F22,'Byes DRAW'!$C$7:$K$22,9,FALSE),"NIL")</f>
        <v>Knights</v>
      </c>
      <c r="V22" s="46"/>
      <c r="X22" s="123" t="s">
        <v>199</v>
      </c>
      <c r="Y22" s="138" t="s">
        <v>22</v>
      </c>
      <c r="Z22" s="139" t="s">
        <v>398</v>
      </c>
      <c r="AA22" s="139"/>
      <c r="AB22" s="132">
        <v>21</v>
      </c>
      <c r="AC22" s="133">
        <v>20.38095238095238</v>
      </c>
      <c r="AD22" s="134">
        <v>27.904761904761905</v>
      </c>
      <c r="AE22" s="135">
        <v>0.7303754266211604</v>
      </c>
      <c r="AF22" s="136">
        <v>0.99</v>
      </c>
      <c r="AG22" s="137">
        <v>143600</v>
      </c>
    </row>
    <row r="23" spans="1:33" s="44" customFormat="1">
      <c r="A23" s="166" t="s">
        <v>48</v>
      </c>
      <c r="B23" s="167" t="s">
        <v>835</v>
      </c>
      <c r="C23" s="167" t="str">
        <f>IF(LEN(VLOOKUP(B23,'2016 Stats'!$A$2:$J$520,3,FALSE))=0,"",VLOOKUP(B23,'2016 Stats'!$A$2:$J$520,3,FALSE))</f>
        <v>HFB</v>
      </c>
      <c r="D23" s="167" t="str">
        <f>IF(LEN(VLOOKUP(B23,'2016 Stats'!$A$2:$J$520,4,FALSE))=0,"",VLOOKUP(B23,'2016 Stats'!$A$2:$J$520,4,FALSE))</f>
        <v>FE</v>
      </c>
      <c r="E23" s="246">
        <f>VLOOKUP(B23,'2016 Stats'!$A$2:$J$520,10,FALSE)</f>
        <v>165400</v>
      </c>
      <c r="F23" s="167" t="str">
        <f>IF(LEN(VLOOKUP(B23,'2016 Stats'!$A$2:$J$520,2,FALSE))=0,"",VLOOKUP(B23,'2016 Stats'!$A$2:$J$520,2,FALSE))</f>
        <v>Warriors</v>
      </c>
      <c r="G23" s="168" t="s">
        <v>392</v>
      </c>
      <c r="H23" s="168" t="s">
        <v>392</v>
      </c>
      <c r="I23" s="273">
        <f>VLOOKUP(B23,'2016 Stats'!$A$2:$J$520,5,FALSE)</f>
        <v>2</v>
      </c>
      <c r="J23" s="169">
        <f>VLOOKUP(B23,'2016 Stats'!$A$2:$J$500,6,FALSE)</f>
        <v>27.5</v>
      </c>
      <c r="K23" s="169">
        <f>VLOOKUP(B23,'2016 Stats'!$A$2:$J$500,7,FALSE)</f>
        <v>40.5</v>
      </c>
      <c r="L23" s="274">
        <f>VLOOKUP(B23,'2016 Stats'!$A$2:$J$500,8,FALSE)</f>
        <v>0.67901234567901236</v>
      </c>
      <c r="N23" s="200" t="str">
        <f>IF($G23="Yes","ORIGIN",IFERROR(VLOOKUP(F23,'Byes DRAW'!$C$7:$K$22,2,FALSE),"NIL"))</f>
        <v>Broncos</v>
      </c>
      <c r="O23" s="201" t="str">
        <f>IFERROR(VLOOKUP(F23,'Byes DRAW'!$C$7:$K$22,3,FALSE),"NIL")</f>
        <v>Eels</v>
      </c>
      <c r="P23" s="201" t="str">
        <f>IFERROR(VLOOKUP(F23,'Byes DRAW'!$C$7:$K$22,4,FALSE),"NIL")</f>
        <v>Titans</v>
      </c>
      <c r="Q23" s="201" t="str">
        <f>IF($G23="Yes","ORIGIN",IFERROR(VLOOKUP(F23,'Byes DRAW'!$C$7:$K$22,5,FALSE),"NIL"))</f>
        <v>BYE</v>
      </c>
      <c r="R23" s="201" t="str">
        <f>IFERROR(VLOOKUP(F23,'Byes DRAW'!$C$7:$K$22,6,FALSE),"NIL")</f>
        <v>Bulldogs</v>
      </c>
      <c r="S23" s="201" t="str">
        <f>IFERROR(VLOOKUP(F23,'Byes DRAW'!$C$7:$K$22,7,FALSE),"NIL")</f>
        <v>Sea Eagles</v>
      </c>
      <c r="T23" s="201" t="str">
        <f>IF($G23="Yes","ORIGIN",IFERROR(VLOOKUP(F23,'Byes DRAW'!$C$7:$K$22,8,FALSE),"NIL"))</f>
        <v>BYE</v>
      </c>
      <c r="U23" s="202" t="str">
        <f>IFERROR(VLOOKUP(F23,'Byes DRAW'!$C$7:$K$22,9,FALSE),"NIL")</f>
        <v>Panthers</v>
      </c>
      <c r="V23" s="46"/>
      <c r="X23" s="123" t="s">
        <v>401</v>
      </c>
      <c r="Y23" s="138" t="s">
        <v>28</v>
      </c>
      <c r="Z23" s="140" t="s">
        <v>14</v>
      </c>
      <c r="AA23" s="140" t="s">
        <v>8</v>
      </c>
      <c r="AB23" s="132">
        <v>9</v>
      </c>
      <c r="AC23" s="133">
        <v>67.444444444444443</v>
      </c>
      <c r="AD23" s="134">
        <v>74.555555555555557</v>
      </c>
      <c r="AE23" s="135">
        <v>0.90461997019374063</v>
      </c>
      <c r="AF23" s="136">
        <v>0.83</v>
      </c>
      <c r="AG23" s="137">
        <v>450800</v>
      </c>
    </row>
    <row r="24" spans="1:33" s="44" customFormat="1">
      <c r="A24" s="178"/>
      <c r="B24" s="179"/>
      <c r="C24" s="179"/>
      <c r="D24" s="179"/>
      <c r="E24" s="180"/>
      <c r="F24" s="179"/>
      <c r="G24" s="181"/>
      <c r="H24" s="181"/>
      <c r="I24" s="278"/>
      <c r="J24" s="182"/>
      <c r="K24" s="182"/>
      <c r="L24" s="276" t="s">
        <v>889</v>
      </c>
      <c r="M24" s="111"/>
      <c r="N24" s="203">
        <f>COUNTA(N22:N23)-COUNTIF(N22:N23,"NIL")-COUNTIF(N22:N23,"BYE")-COUNTIF(N22:N23,"ORIGIN")</f>
        <v>2</v>
      </c>
      <c r="O24" s="150">
        <f t="shared" ref="O24:U24" si="4">COUNTA(O22:O23)-COUNTIF(O22:O23,"NIL")-COUNTIF(O22:O23,"BYE")-COUNTIF(O22:O23,"ORIGIN")</f>
        <v>2</v>
      </c>
      <c r="P24" s="150">
        <f t="shared" si="4"/>
        <v>2</v>
      </c>
      <c r="Q24" s="150">
        <f t="shared" si="4"/>
        <v>0</v>
      </c>
      <c r="R24" s="150">
        <f t="shared" si="4"/>
        <v>2</v>
      </c>
      <c r="S24" s="150">
        <f t="shared" si="4"/>
        <v>2</v>
      </c>
      <c r="T24" s="150">
        <f t="shared" si="4"/>
        <v>0</v>
      </c>
      <c r="U24" s="204">
        <f t="shared" si="4"/>
        <v>2</v>
      </c>
      <c r="V24" s="46"/>
      <c r="X24" s="123" t="s">
        <v>200</v>
      </c>
      <c r="Y24" s="138" t="s">
        <v>22</v>
      </c>
      <c r="Z24" s="139" t="s">
        <v>14</v>
      </c>
      <c r="AA24" s="139" t="s">
        <v>8</v>
      </c>
      <c r="AB24" s="132">
        <v>18</v>
      </c>
      <c r="AC24" s="133">
        <v>37.555555555555557</v>
      </c>
      <c r="AD24" s="134">
        <v>42.5</v>
      </c>
      <c r="AE24" s="135">
        <v>0.88366013071895422</v>
      </c>
      <c r="AF24" s="136">
        <v>1.02</v>
      </c>
      <c r="AG24" s="137">
        <v>251000</v>
      </c>
    </row>
    <row r="25" spans="1:33" s="44" customFormat="1">
      <c r="A25" s="161" t="s">
        <v>6</v>
      </c>
      <c r="B25" s="162" t="s">
        <v>305</v>
      </c>
      <c r="C25" s="162" t="str">
        <f>IF(LEN(VLOOKUP(B25,'2016 Stats'!$A$2:$J$520,3,FALSE))=0,"",VLOOKUP(B25,'2016 Stats'!$A$2:$J$520,3,FALSE))</f>
        <v>CTW</v>
      </c>
      <c r="D25" s="162" t="str">
        <f>IF(LEN(VLOOKUP(B25,'2016 Stats'!$A$2:$J$520,4,FALSE))=0,"",VLOOKUP(B25,'2016 Stats'!$A$2:$J$520,4,FALSE))</f>
        <v>FLB</v>
      </c>
      <c r="E25" s="163">
        <f>VLOOKUP(B25,'2016 Stats'!$A$2:$J$520,10,FALSE)</f>
        <v>460900</v>
      </c>
      <c r="F25" s="162" t="str">
        <f>IF(LEN(VLOOKUP(B25,'2016 Stats'!$A$2:$J$520,2,FALSE))=0,"",VLOOKUP(B25,'2016 Stats'!$A$2:$J$520,2,FALSE))</f>
        <v>Storm</v>
      </c>
      <c r="G25" s="164" t="s">
        <v>392</v>
      </c>
      <c r="H25" s="164" t="s">
        <v>391</v>
      </c>
      <c r="I25" s="271">
        <f>VLOOKUP(B25,'2016 Stats'!$A$2:$J$520,5,FALSE)</f>
        <v>21</v>
      </c>
      <c r="J25" s="165">
        <f>VLOOKUP(B25,'2016 Stats'!$A$2:$J$500,6,FALSE)</f>
        <v>68.952380952380949</v>
      </c>
      <c r="K25" s="165">
        <f>VLOOKUP(B25,'2016 Stats'!$A$2:$J$500,7,FALSE)</f>
        <v>80.428571428571431</v>
      </c>
      <c r="L25" s="272">
        <f>VLOOKUP(B25,'2016 Stats'!$A$2:$J$500,8,FALSE)</f>
        <v>0.85731201894612197</v>
      </c>
      <c r="N25" s="200" t="str">
        <f>IF($G25="Yes","ORIGIN",IFERROR(VLOOKUP(F25,'Byes DRAW'!$C$7:$K$22,2,FALSE),"NIL"))</f>
        <v>BYE</v>
      </c>
      <c r="O25" s="201" t="str">
        <f>IFERROR(VLOOKUP(F25,'Byes DRAW'!$C$7:$K$22,3,FALSE),"NIL")</f>
        <v>Knights</v>
      </c>
      <c r="P25" s="201" t="str">
        <f>IFERROR(VLOOKUP(F25,'Byes DRAW'!$C$7:$K$22,4,FALSE),"NIL")</f>
        <v>Sharks</v>
      </c>
      <c r="Q25" s="201" t="str">
        <f>IF($G25="Yes","ORIGIN",IFERROR(VLOOKUP(F25,'Byes DRAW'!$C$7:$K$22,5,FALSE),"NIL"))</f>
        <v>Cowboys</v>
      </c>
      <c r="R25" s="201" t="str">
        <f>IFERROR(VLOOKUP(F25,'Byes DRAW'!$C$7:$K$22,6,FALSE),"NIL")</f>
        <v>Roosters</v>
      </c>
      <c r="S25" s="201" t="str">
        <f>IFERROR(VLOOKUP(F25,'Byes DRAW'!$C$7:$K$22,7,FALSE),"NIL")</f>
        <v>Broncos</v>
      </c>
      <c r="T25" s="201" t="str">
        <f>IF($G25="Yes","ORIGIN",IFERROR(VLOOKUP(F25,'Byes DRAW'!$C$7:$K$22,8,FALSE),"NIL"))</f>
        <v>Eels</v>
      </c>
      <c r="U25" s="202" t="str">
        <f>IFERROR(VLOOKUP(F25,'Byes DRAW'!$C$7:$K$22,9,FALSE),"NIL")</f>
        <v>BYE</v>
      </c>
      <c r="V25" s="46"/>
      <c r="X25" s="123" t="s">
        <v>86</v>
      </c>
      <c r="Y25" s="138" t="s">
        <v>55</v>
      </c>
      <c r="Z25" s="139" t="s">
        <v>6</v>
      </c>
      <c r="AA25" s="139"/>
      <c r="AB25" s="132">
        <v>20</v>
      </c>
      <c r="AC25" s="133">
        <v>39.65</v>
      </c>
      <c r="AD25" s="134">
        <v>71.399999999999991</v>
      </c>
      <c r="AE25" s="135">
        <v>0.55532212885154064</v>
      </c>
      <c r="AF25" s="136">
        <v>0.46</v>
      </c>
      <c r="AG25" s="137">
        <v>265000</v>
      </c>
    </row>
    <row r="26" spans="1:33" s="44" customFormat="1">
      <c r="A26" s="161" t="s">
        <v>6</v>
      </c>
      <c r="B26" s="162" t="s">
        <v>619</v>
      </c>
      <c r="C26" s="162" t="str">
        <f>IF(LEN(VLOOKUP(B26,'2016 Stats'!$A$2:$J$520,3,FALSE))=0,"",VLOOKUP(B26,'2016 Stats'!$A$2:$J$520,3,FALSE))</f>
        <v>CTW</v>
      </c>
      <c r="D26" s="162" t="str">
        <f>IF(LEN(VLOOKUP(B26,'2016 Stats'!$A$2:$J$520,4,FALSE))=0,"",VLOOKUP(B26,'2016 Stats'!$A$2:$J$520,4,FALSE))</f>
        <v>FLB</v>
      </c>
      <c r="E26" s="163">
        <f>VLOOKUP(B26,'2016 Stats'!$A$2:$J$520,10,FALSE)</f>
        <v>178300</v>
      </c>
      <c r="F26" s="162" t="str">
        <f>IF(LEN(VLOOKUP(B26,'2016 Stats'!$A$2:$J$520,2,FALSE))=0,"",VLOOKUP(B26,'2016 Stats'!$A$2:$J$520,2,FALSE))</f>
        <v>Roosters</v>
      </c>
      <c r="G26" s="164" t="s">
        <v>392</v>
      </c>
      <c r="H26" s="164" t="s">
        <v>392</v>
      </c>
      <c r="I26" s="271">
        <f>VLOOKUP(B26,'2016 Stats'!$A$2:$J$520,5,FALSE)</f>
        <v>3</v>
      </c>
      <c r="J26" s="165">
        <f>VLOOKUP(B26,'2016 Stats'!$A$2:$J$500,6,FALSE)</f>
        <v>33.333333333333336</v>
      </c>
      <c r="K26" s="165">
        <f>VLOOKUP(B26,'2016 Stats'!$A$2:$J$500,7,FALSE)</f>
        <v>80</v>
      </c>
      <c r="L26" s="272">
        <f>VLOOKUP(B26,'2016 Stats'!$A$2:$J$500,8,FALSE)</f>
        <v>0.41666666666666669</v>
      </c>
      <c r="N26" s="200" t="str">
        <f>IF($G26="Yes","ORIGIN",IFERROR(VLOOKUP(F26,'Byes DRAW'!$C$7:$K$22,2,FALSE),"NIL"))</f>
        <v>Raiders</v>
      </c>
      <c r="O26" s="201" t="str">
        <f>IFERROR(VLOOKUP(F26,'Byes DRAW'!$C$7:$K$22,3,FALSE),"NIL")</f>
        <v>Broncos</v>
      </c>
      <c r="P26" s="201" t="str">
        <f>IFERROR(VLOOKUP(F26,'Byes DRAW'!$C$7:$K$22,4,FALSE),"NIL")</f>
        <v>Tigers</v>
      </c>
      <c r="Q26" s="201" t="str">
        <f>IF($G26="Yes","ORIGIN",IFERROR(VLOOKUP(F26,'Byes DRAW'!$C$7:$K$22,5,FALSE),"NIL"))</f>
        <v>BYE</v>
      </c>
      <c r="R26" s="201" t="str">
        <f>IFERROR(VLOOKUP(F26,'Byes DRAW'!$C$7:$K$22,6,FALSE),"NIL")</f>
        <v>Storm</v>
      </c>
      <c r="S26" s="201" t="str">
        <f>IFERROR(VLOOKUP(F26,'Byes DRAW'!$C$7:$K$22,7,FALSE),"NIL")</f>
        <v>Sharks</v>
      </c>
      <c r="T26" s="201" t="str">
        <f>IF($G26="Yes","ORIGIN",IFERROR(VLOOKUP(F26,'Byes DRAW'!$C$7:$K$22,8,FALSE),"NIL"))</f>
        <v>Rabbits</v>
      </c>
      <c r="U26" s="205" t="str">
        <f>IFERROR(VLOOKUP(F26,'Byes DRAW'!$C$7:$K$22,9,FALSE),"NIL")</f>
        <v>BYE</v>
      </c>
      <c r="V26" s="46"/>
      <c r="X26" s="123" t="s">
        <v>357</v>
      </c>
      <c r="Y26" s="138" t="s">
        <v>28</v>
      </c>
      <c r="Z26" s="140" t="s">
        <v>398</v>
      </c>
      <c r="AA26" s="140" t="s">
        <v>8</v>
      </c>
      <c r="AB26" s="132">
        <v>7</v>
      </c>
      <c r="AC26" s="133">
        <v>29.428571428571427</v>
      </c>
      <c r="AD26" s="134">
        <v>37.142857142857146</v>
      </c>
      <c r="AE26" s="135">
        <v>0.79230769230769227</v>
      </c>
      <c r="AF26" s="136">
        <v>0</v>
      </c>
      <c r="AG26" s="137">
        <v>196700</v>
      </c>
    </row>
    <row r="27" spans="1:33" s="44" customFormat="1">
      <c r="A27" s="161" t="s">
        <v>6</v>
      </c>
      <c r="B27" s="162" t="s">
        <v>176</v>
      </c>
      <c r="C27" s="162" t="str">
        <f>IF(LEN(VLOOKUP(B27,'2016 Stats'!$A$2:$J$520,3,FALSE))=0,"",VLOOKUP(B27,'2016 Stats'!$A$2:$J$520,3,FALSE))</f>
        <v>CTW</v>
      </c>
      <c r="D27" s="162" t="str">
        <f>IF(LEN(VLOOKUP(B27,'2016 Stats'!$A$2:$J$520,4,FALSE))=0,"",VLOOKUP(B27,'2016 Stats'!$A$2:$J$520,4,FALSE))</f>
        <v/>
      </c>
      <c r="E27" s="163">
        <f>VLOOKUP(B27,'2016 Stats'!$A$2:$J$520,10,FALSE)</f>
        <v>143600</v>
      </c>
      <c r="F27" s="162" t="str">
        <f>IF(LEN(VLOOKUP(B27,'2016 Stats'!$A$2:$J$520,2,FALSE))=0,"",VLOOKUP(B27,'2016 Stats'!$A$2:$J$520,2,FALSE))</f>
        <v>Panthers</v>
      </c>
      <c r="G27" s="164" t="s">
        <v>392</v>
      </c>
      <c r="H27" s="164" t="s">
        <v>391</v>
      </c>
      <c r="I27" s="271">
        <f>VLOOKUP(B27,'2016 Stats'!$A$2:$J$520,5,FALSE)</f>
        <v>1</v>
      </c>
      <c r="J27" s="165">
        <f>VLOOKUP(B27,'2016 Stats'!$A$2:$J$500,6,FALSE)</f>
        <v>20</v>
      </c>
      <c r="K27" s="165">
        <f>VLOOKUP(B27,'2016 Stats'!$A$2:$J$500,7,FALSE)</f>
        <v>56</v>
      </c>
      <c r="L27" s="272">
        <f>VLOOKUP(B27,'2016 Stats'!$A$2:$J$500,8,FALSE)</f>
        <v>0.35714285714285715</v>
      </c>
      <c r="N27" s="200" t="str">
        <f>IF($G27="Yes","ORIGIN",IFERROR(VLOOKUP(F27,'Byes DRAW'!$C$7:$K$22,2,FALSE),"NIL"))</f>
        <v>BYE</v>
      </c>
      <c r="O27" s="201" t="str">
        <f>IFERROR(VLOOKUP(F27,'Byes DRAW'!$C$7:$K$22,3,FALSE),"NIL")</f>
        <v>Bulldogs</v>
      </c>
      <c r="P27" s="201" t="str">
        <f>IFERROR(VLOOKUP(F27,'Byes DRAW'!$C$7:$K$22,4,FALSE),"NIL")</f>
        <v>Raiders</v>
      </c>
      <c r="Q27" s="201" t="str">
        <f>IF($G27="Yes","ORIGIN",IFERROR(VLOOKUP(F27,'Byes DRAW'!$C$7:$K$22,5,FALSE),"NIL"))</f>
        <v>BYE</v>
      </c>
      <c r="R27" s="201" t="str">
        <f>IFERROR(VLOOKUP(F27,'Byes DRAW'!$C$7:$K$22,6,FALSE),"NIL")</f>
        <v>Cowboys</v>
      </c>
      <c r="S27" s="201" t="str">
        <f>IFERROR(VLOOKUP(F27,'Byes DRAW'!$C$7:$K$22,7,FALSE),"NIL")</f>
        <v>Rabbits</v>
      </c>
      <c r="T27" s="201" t="str">
        <f>IF($G27="Yes","ORIGIN",IFERROR(VLOOKUP(F27,'Byes DRAW'!$C$7:$K$22,8,FALSE),"NIL"))</f>
        <v>Sea Eagles</v>
      </c>
      <c r="U27" s="202" t="str">
        <f>IFERROR(VLOOKUP(F27,'Byes DRAW'!$C$7:$K$22,9,FALSE),"NIL")</f>
        <v>Warriors</v>
      </c>
      <c r="V27" s="46"/>
      <c r="X27" s="123" t="s">
        <v>272</v>
      </c>
      <c r="Y27" s="138" t="s">
        <v>55</v>
      </c>
      <c r="Z27" s="139" t="s">
        <v>537</v>
      </c>
      <c r="AA27" s="140" t="s">
        <v>6</v>
      </c>
      <c r="AB27" s="132">
        <v>23</v>
      </c>
      <c r="AC27" s="133">
        <v>51.826086956521742</v>
      </c>
      <c r="AD27" s="134">
        <v>78.695652173913047</v>
      </c>
      <c r="AE27" s="135">
        <v>0.65856353591160222</v>
      </c>
      <c r="AF27" s="136">
        <v>0.74</v>
      </c>
      <c r="AG27" s="137">
        <v>346400</v>
      </c>
    </row>
    <row r="28" spans="1:33" s="44" customFormat="1">
      <c r="A28" s="161" t="s">
        <v>6</v>
      </c>
      <c r="B28" s="162" t="s">
        <v>410</v>
      </c>
      <c r="C28" s="162" t="str">
        <f>IF(LEN(VLOOKUP(B28,'2016 Stats'!$A$2:$J$520,3,FALSE))=0,"",VLOOKUP(B28,'2016 Stats'!$A$2:$J$520,3,FALSE))</f>
        <v>CTW</v>
      </c>
      <c r="D28" s="162" t="str">
        <f>IF(LEN(VLOOKUP(B28,'2016 Stats'!$A$2:$J$520,4,FALSE))=0,"",VLOOKUP(B28,'2016 Stats'!$A$2:$J$520,4,FALSE))</f>
        <v/>
      </c>
      <c r="E28" s="163">
        <f>VLOOKUP(B28,'2016 Stats'!$A$2:$J$520,10,FALSE)</f>
        <v>143600</v>
      </c>
      <c r="F28" s="162" t="str">
        <f>IF(LEN(VLOOKUP(B28,'2016 Stats'!$A$2:$J$520,2,FALSE))=0,"",VLOOKUP(B28,'2016 Stats'!$A$2:$J$520,2,FALSE))</f>
        <v>Rabbits</v>
      </c>
      <c r="G28" s="164" t="s">
        <v>392</v>
      </c>
      <c r="H28" s="164" t="s">
        <v>391</v>
      </c>
      <c r="I28" s="271">
        <f>VLOOKUP(B28,'2016 Stats'!$A$2:$J$520,5,FALSE)</f>
        <v>0</v>
      </c>
      <c r="J28" s="165">
        <f>VLOOKUP(B28,'2016 Stats'!$A$2:$J$500,6,FALSE)</f>
        <v>0</v>
      </c>
      <c r="K28" s="165" t="str">
        <f>VLOOKUP(B28,'2016 Stats'!$A$2:$J$500,7,FALSE)</f>
        <v>0</v>
      </c>
      <c r="L28" s="272">
        <f>VLOOKUP(B28,'2016 Stats'!$A$2:$J$500,8,FALSE)</f>
        <v>0</v>
      </c>
      <c r="N28" s="200" t="str">
        <f>IF($G28="Yes","ORIGIN",IFERROR(VLOOKUP(F28,'Byes DRAW'!$C$7:$K$22,2,FALSE),"NIL"))</f>
        <v>Eels</v>
      </c>
      <c r="O28" s="201" t="str">
        <f>IFERROR(VLOOKUP(F28,'Byes DRAW'!$C$7:$K$22,3,FALSE),"NIL")</f>
        <v>BYE</v>
      </c>
      <c r="P28" s="201" t="str">
        <f>IFERROR(VLOOKUP(F28,'Byes DRAW'!$C$7:$K$22,4,FALSE),"NIL")</f>
        <v>Broncos</v>
      </c>
      <c r="Q28" s="201" t="str">
        <f>IF($G28="Yes","ORIGIN",IFERROR(VLOOKUP(F28,'Byes DRAW'!$C$7:$K$22,5,FALSE),"NIL"))</f>
        <v>Titans</v>
      </c>
      <c r="R28" s="201" t="str">
        <f>IFERROR(VLOOKUP(F28,'Byes DRAW'!$C$7:$K$22,6,FALSE),"NIL")</f>
        <v>BYE</v>
      </c>
      <c r="S28" s="201" t="str">
        <f>IFERROR(VLOOKUP(F28,'Byes DRAW'!$C$7:$K$22,7,FALSE),"NIL")</f>
        <v>Panthers</v>
      </c>
      <c r="T28" s="201" t="str">
        <f>IF($G28="Yes","ORIGIN",IFERROR(VLOOKUP(F28,'Byes DRAW'!$C$7:$K$22,8,FALSE),"NIL"))</f>
        <v>Roosters</v>
      </c>
      <c r="U28" s="202" t="str">
        <f>IFERROR(VLOOKUP(F28,'Byes DRAW'!$C$7:$K$22,9,FALSE),"NIL")</f>
        <v>Cowboys</v>
      </c>
      <c r="V28" s="46"/>
      <c r="X28" s="123" t="s">
        <v>315</v>
      </c>
      <c r="Y28" s="138" t="s">
        <v>4</v>
      </c>
      <c r="Z28" s="139" t="s">
        <v>14</v>
      </c>
      <c r="AA28" s="139"/>
      <c r="AB28" s="132">
        <v>22</v>
      </c>
      <c r="AC28" s="133">
        <v>41.454545454545453</v>
      </c>
      <c r="AD28" s="134">
        <v>53.31818181818182</v>
      </c>
      <c r="AE28" s="135">
        <v>0.77749360613810736</v>
      </c>
      <c r="AF28" s="136">
        <v>0.93</v>
      </c>
      <c r="AG28" s="137">
        <v>277100</v>
      </c>
    </row>
    <row r="29" spans="1:33" s="44" customFormat="1">
      <c r="A29" s="166" t="s">
        <v>6</v>
      </c>
      <c r="B29" s="167" t="s">
        <v>363</v>
      </c>
      <c r="C29" s="167" t="str">
        <f>IF(LEN(VLOOKUP(B29,'2016 Stats'!$A$2:$J$520,3,FALSE))=0,"",VLOOKUP(B29,'2016 Stats'!$A$2:$J$520,3,FALSE))</f>
        <v>CTW</v>
      </c>
      <c r="D29" s="167" t="str">
        <f>IF(LEN(VLOOKUP(B29,'2016 Stats'!$A$2:$J$520,4,FALSE))=0,"",VLOOKUP(B29,'2016 Stats'!$A$2:$J$520,4,FALSE))</f>
        <v/>
      </c>
      <c r="E29" s="246">
        <f>VLOOKUP(B29,'2016 Stats'!$A$2:$J$520,10,FALSE)</f>
        <v>315300</v>
      </c>
      <c r="F29" s="167" t="str">
        <f>IF(LEN(VLOOKUP(B29,'2016 Stats'!$A$2:$J$520,2,FALSE))=0,"",VLOOKUP(B29,'2016 Stats'!$A$2:$J$520,2,FALSE))</f>
        <v>Titans</v>
      </c>
      <c r="G29" s="177" t="s">
        <v>392</v>
      </c>
      <c r="H29" s="177" t="s">
        <v>392</v>
      </c>
      <c r="I29" s="273">
        <f>VLOOKUP(B29,'2016 Stats'!$A$2:$J$520,5,FALSE)</f>
        <v>12</v>
      </c>
      <c r="J29" s="169">
        <f>VLOOKUP(B29,'2016 Stats'!$A$2:$J$500,6,FALSE)</f>
        <v>47.166666666666664</v>
      </c>
      <c r="K29" s="169">
        <f>VLOOKUP(B29,'2016 Stats'!$A$2:$J$500,7,FALSE)</f>
        <v>63.749999999999993</v>
      </c>
      <c r="L29" s="274">
        <f>VLOOKUP(B29,'2016 Stats'!$A$2:$J$500,8,FALSE)</f>
        <v>0.73986928104575167</v>
      </c>
      <c r="N29" s="200" t="str">
        <f>IF($G29="Yes","ORIGIN",IFERROR(VLOOKUP(F29,'Byes DRAW'!$C$7:$K$22,2,FALSE),"NIL"))</f>
        <v>BYE</v>
      </c>
      <c r="O29" s="201" t="str">
        <f>IFERROR(VLOOKUP(F29,'Byes DRAW'!$C$7:$K$22,3,FALSE),"NIL")</f>
        <v>Cowboys</v>
      </c>
      <c r="P29" s="201" t="str">
        <f>IFERROR(VLOOKUP(F29,'Byes DRAW'!$C$7:$K$22,4,FALSE),"NIL")</f>
        <v>Warriors</v>
      </c>
      <c r="Q29" s="201" t="str">
        <f>IF($G29="Yes","ORIGIN",IFERROR(VLOOKUP(F29,'Byes DRAW'!$C$7:$K$22,5,FALSE),"NIL"))</f>
        <v>Rabbits</v>
      </c>
      <c r="R29" s="201" t="str">
        <f>IFERROR(VLOOKUP(F29,'Byes DRAW'!$C$7:$K$22,6,FALSE),"NIL")</f>
        <v>Tigers</v>
      </c>
      <c r="S29" s="201" t="str">
        <f>IFERROR(VLOOKUP(F29,'Byes DRAW'!$C$7:$K$22,7,FALSE),"NIL")</f>
        <v>Dragons</v>
      </c>
      <c r="T29" s="201" t="str">
        <f>IF($G29="Yes","ORIGIN",IFERROR(VLOOKUP(F29,'Byes DRAW'!$C$7:$K$22,8,FALSE),"NIL"))</f>
        <v>BYE</v>
      </c>
      <c r="U29" s="205" t="str">
        <f>IFERROR(VLOOKUP(F29,'Byes DRAW'!$C$7:$K$22,9,FALSE),"NIL")</f>
        <v>Sharks</v>
      </c>
      <c r="V29" s="46"/>
      <c r="X29" s="123" t="s">
        <v>246</v>
      </c>
      <c r="Y29" s="138" t="s">
        <v>23</v>
      </c>
      <c r="Z29" s="139" t="s">
        <v>6</v>
      </c>
      <c r="AA29" s="139"/>
      <c r="AB29" s="132">
        <v>14</v>
      </c>
      <c r="AC29" s="133">
        <v>50.214285714285715</v>
      </c>
      <c r="AD29" s="134">
        <v>79.714285714285708</v>
      </c>
      <c r="AE29" s="135">
        <v>0.62992831541218641</v>
      </c>
      <c r="AF29" s="136">
        <v>0.4</v>
      </c>
      <c r="AG29" s="137">
        <v>335700</v>
      </c>
    </row>
    <row r="30" spans="1:33" s="44" customFormat="1">
      <c r="A30" s="166" t="s">
        <v>6</v>
      </c>
      <c r="B30" s="167" t="s">
        <v>452</v>
      </c>
      <c r="C30" s="167" t="str">
        <f>IF(LEN(VLOOKUP(B30,'2016 Stats'!$A$2:$J$520,3,FALSE))=0,"",VLOOKUP(B30,'2016 Stats'!$A$2:$J$520,3,FALSE))</f>
        <v>2RF</v>
      </c>
      <c r="D30" s="167" t="str">
        <f>IF(LEN(VLOOKUP(B30,'2016 Stats'!$A$2:$J$520,4,FALSE))=0,"",VLOOKUP(B30,'2016 Stats'!$A$2:$J$520,4,FALSE))</f>
        <v>CTW</v>
      </c>
      <c r="E30" s="246">
        <f>VLOOKUP(B30,'2016 Stats'!$A$2:$J$520,10,FALSE)</f>
        <v>177500</v>
      </c>
      <c r="F30" s="167" t="str">
        <f>IF(LEN(VLOOKUP(B30,'2016 Stats'!$A$2:$J$520,2,FALSE))=0,"",VLOOKUP(B30,'2016 Stats'!$A$2:$J$520,2,FALSE))</f>
        <v>Sharks</v>
      </c>
      <c r="G30" s="168" t="s">
        <v>392</v>
      </c>
      <c r="H30" s="168" t="s">
        <v>392</v>
      </c>
      <c r="I30" s="273">
        <f>VLOOKUP(B30,'2016 Stats'!$A$2:$J$520,5,FALSE)</f>
        <v>2</v>
      </c>
      <c r="J30" s="169">
        <f>VLOOKUP(B30,'2016 Stats'!$A$2:$J$500,6,FALSE)</f>
        <v>29.5</v>
      </c>
      <c r="K30" s="169">
        <f>VLOOKUP(B30,'2016 Stats'!$A$2:$J$500,7,FALSE)</f>
        <v>35.5</v>
      </c>
      <c r="L30" s="274">
        <f>VLOOKUP(B30,'2016 Stats'!$A$2:$J$500,8,FALSE)</f>
        <v>0.83098591549295775</v>
      </c>
      <c r="N30" s="200" t="str">
        <f>IF($G30="Yes","ORIGIN",IFERROR(VLOOKUP(F30,'Byes DRAW'!$C$7:$K$22,2,FALSE),"NIL"))</f>
        <v>Bulldogs</v>
      </c>
      <c r="O30" s="201" t="str">
        <f>IFERROR(VLOOKUP(F30,'Byes DRAW'!$C$7:$K$22,3,FALSE),"NIL")</f>
        <v>BYE</v>
      </c>
      <c r="P30" s="201" t="str">
        <f>IFERROR(VLOOKUP(F30,'Byes DRAW'!$C$7:$K$22,4,FALSE),"NIL")</f>
        <v>Storm</v>
      </c>
      <c r="Q30" s="201" t="str">
        <f>IF($G30="Yes","ORIGIN",IFERROR(VLOOKUP(F30,'Byes DRAW'!$C$7:$K$22,5,FALSE),"NIL"))</f>
        <v>Tigers</v>
      </c>
      <c r="R30" s="201" t="str">
        <f>IFERROR(VLOOKUP(F30,'Byes DRAW'!$C$7:$K$22,6,FALSE),"NIL")</f>
        <v>Sea Eagles</v>
      </c>
      <c r="S30" s="201" t="str">
        <f>IFERROR(VLOOKUP(F30,'Byes DRAW'!$C$7:$K$22,7,FALSE),"NIL")</f>
        <v>Roosters</v>
      </c>
      <c r="T30" s="201" t="str">
        <f>IF($G30="Yes","ORIGIN",IFERROR(VLOOKUP(F30,'Byes DRAW'!$C$7:$K$22,8,FALSE),"NIL"))</f>
        <v>BYE</v>
      </c>
      <c r="U30" s="202" t="str">
        <f>IFERROR(VLOOKUP(F30,'Byes DRAW'!$C$7:$K$22,9,FALSE),"NIL")</f>
        <v>Titans</v>
      </c>
      <c r="V30" s="46"/>
      <c r="X30" s="123" t="s">
        <v>159</v>
      </c>
      <c r="Y30" s="138" t="s">
        <v>104</v>
      </c>
      <c r="Z30" s="140" t="s">
        <v>6</v>
      </c>
      <c r="AA30" s="140"/>
      <c r="AB30" s="132">
        <v>20</v>
      </c>
      <c r="AC30" s="133">
        <v>42</v>
      </c>
      <c r="AD30" s="134">
        <v>73.099999999999994</v>
      </c>
      <c r="AE30" s="135">
        <v>0.57455540355677159</v>
      </c>
      <c r="AF30" s="136">
        <v>0.46</v>
      </c>
      <c r="AG30" s="137">
        <v>280700</v>
      </c>
    </row>
    <row r="31" spans="1:33" s="44" customFormat="1">
      <c r="A31" s="166" t="s">
        <v>6</v>
      </c>
      <c r="B31" s="167" t="s">
        <v>298</v>
      </c>
      <c r="C31" s="167" t="str">
        <f>IF(LEN(VLOOKUP(B31,'2016 Stats'!$A$2:$J$520,3,FALSE))=0,"",VLOOKUP(B31,'2016 Stats'!$A$2:$J$520,3,FALSE))</f>
        <v>2RF</v>
      </c>
      <c r="D31" s="167" t="str">
        <f>IF(LEN(VLOOKUP(B31,'2016 Stats'!$A$2:$J$520,4,FALSE))=0,"",VLOOKUP(B31,'2016 Stats'!$A$2:$J$520,4,FALSE))</f>
        <v>CTW</v>
      </c>
      <c r="E31" s="246">
        <f>VLOOKUP(B31,'2016 Stats'!$A$2:$J$520,10,FALSE)</f>
        <v>448100</v>
      </c>
      <c r="F31" s="167" t="str">
        <f>IF(LEN(VLOOKUP(B31,'2016 Stats'!$A$2:$J$520,2,FALSE))=0,"",VLOOKUP(B31,'2016 Stats'!$A$2:$J$520,2,FALSE))</f>
        <v>Storm</v>
      </c>
      <c r="G31" s="168" t="s">
        <v>392</v>
      </c>
      <c r="H31" s="168" t="s">
        <v>391</v>
      </c>
      <c r="I31" s="273">
        <f>VLOOKUP(B31,'2016 Stats'!$A$2:$J$520,5,FALSE)</f>
        <v>24</v>
      </c>
      <c r="J31" s="169">
        <f>VLOOKUP(B31,'2016 Stats'!$A$2:$J$500,6,FALSE)</f>
        <v>67.041666666666671</v>
      </c>
      <c r="K31" s="169">
        <f>VLOOKUP(B31,'2016 Stats'!$A$2:$J$500,7,FALSE)</f>
        <v>77.625000000000014</v>
      </c>
      <c r="L31" s="274">
        <f>VLOOKUP(B31,'2016 Stats'!$A$2:$J$500,8,FALSE)</f>
        <v>0.8636607622114868</v>
      </c>
      <c r="N31" s="200" t="str">
        <f>IF($G31="Yes","ORIGIN",IFERROR(VLOOKUP(F31,'Byes DRAW'!$C$7:$K$22,2,FALSE),"NIL"))</f>
        <v>BYE</v>
      </c>
      <c r="O31" s="201" t="str">
        <f>IFERROR(VLOOKUP(F31,'Byes DRAW'!$C$7:$K$22,3,FALSE),"NIL")</f>
        <v>Knights</v>
      </c>
      <c r="P31" s="201" t="str">
        <f>IFERROR(VLOOKUP(F31,'Byes DRAW'!$C$7:$K$22,4,FALSE),"NIL")</f>
        <v>Sharks</v>
      </c>
      <c r="Q31" s="201" t="str">
        <f>IF($G31="Yes","ORIGIN",IFERROR(VLOOKUP(F31,'Byes DRAW'!$C$7:$K$22,5,FALSE),"NIL"))</f>
        <v>Cowboys</v>
      </c>
      <c r="R31" s="201" t="str">
        <f>IFERROR(VLOOKUP(F31,'Byes DRAW'!$C$7:$K$22,6,FALSE),"NIL")</f>
        <v>Roosters</v>
      </c>
      <c r="S31" s="201" t="str">
        <f>IFERROR(VLOOKUP(F31,'Byes DRAW'!$C$7:$K$22,7,FALSE),"NIL")</f>
        <v>Broncos</v>
      </c>
      <c r="T31" s="201" t="str">
        <f>IF($G31="Yes","ORIGIN",IFERROR(VLOOKUP(F31,'Byes DRAW'!$C$7:$K$22,8,FALSE),"NIL"))</f>
        <v>Eels</v>
      </c>
      <c r="U31" s="202" t="str">
        <f>IFERROR(VLOOKUP(F31,'Byes DRAW'!$C$7:$K$22,9,FALSE),"NIL")</f>
        <v>BYE</v>
      </c>
      <c r="V31" s="46"/>
      <c r="X31" s="123" t="s">
        <v>62</v>
      </c>
      <c r="Y31" s="138" t="s">
        <v>53</v>
      </c>
      <c r="Z31" s="139" t="s">
        <v>14</v>
      </c>
      <c r="AA31" s="139"/>
      <c r="AB31" s="132">
        <v>24</v>
      </c>
      <c r="AC31" s="133">
        <v>40.875</v>
      </c>
      <c r="AD31" s="134">
        <v>36.75</v>
      </c>
      <c r="AE31" s="135">
        <v>1.1122448979591837</v>
      </c>
      <c r="AF31" s="136">
        <v>1.1100000000000001</v>
      </c>
      <c r="AG31" s="137">
        <v>273200</v>
      </c>
    </row>
    <row r="32" spans="1:33" s="44" customFormat="1">
      <c r="A32" s="178"/>
      <c r="B32" s="179"/>
      <c r="C32" s="179"/>
      <c r="D32" s="179"/>
      <c r="E32" s="180"/>
      <c r="F32" s="179"/>
      <c r="G32" s="181"/>
      <c r="H32" s="181"/>
      <c r="I32" s="278"/>
      <c r="J32" s="182"/>
      <c r="K32" s="182"/>
      <c r="L32" s="276" t="s">
        <v>888</v>
      </c>
      <c r="M32" s="111"/>
      <c r="N32" s="203">
        <f>COUNTA(N25:N31)-COUNTIF(N25:N31,"NIL")-COUNTIF(N25:N31,"BYE")-COUNTIF(N25:N31,"ORIGIN")</f>
        <v>3</v>
      </c>
      <c r="O32" s="150">
        <f t="shared" ref="O32:U32" si="5">COUNTA(O25:O31)-COUNTIF(O25:O31,"NIL")-COUNTIF(O25:O31,"BYE")-COUNTIF(O25:O31,"ORIGIN")</f>
        <v>5</v>
      </c>
      <c r="P32" s="150">
        <f t="shared" si="5"/>
        <v>7</v>
      </c>
      <c r="Q32" s="150">
        <f t="shared" si="5"/>
        <v>5</v>
      </c>
      <c r="R32" s="150">
        <f t="shared" si="5"/>
        <v>6</v>
      </c>
      <c r="S32" s="150">
        <f t="shared" si="5"/>
        <v>7</v>
      </c>
      <c r="T32" s="150">
        <f t="shared" si="5"/>
        <v>5</v>
      </c>
      <c r="U32" s="204">
        <f t="shared" si="5"/>
        <v>4</v>
      </c>
      <c r="V32" s="46"/>
      <c r="X32" s="123" t="s">
        <v>63</v>
      </c>
      <c r="Y32" s="138" t="s">
        <v>53</v>
      </c>
      <c r="Z32" s="142" t="s">
        <v>6</v>
      </c>
      <c r="AA32" s="142"/>
      <c r="AB32" s="132">
        <v>8</v>
      </c>
      <c r="AC32" s="133">
        <v>50.875</v>
      </c>
      <c r="AD32" s="134">
        <v>80</v>
      </c>
      <c r="AE32" s="135">
        <v>0.63593750000000004</v>
      </c>
      <c r="AF32" s="136">
        <v>0</v>
      </c>
      <c r="AG32" s="137">
        <v>340100</v>
      </c>
    </row>
    <row r="33" spans="1:33" s="44" customFormat="1">
      <c r="A33" s="161" t="s">
        <v>3</v>
      </c>
      <c r="B33" s="162" t="s">
        <v>265</v>
      </c>
      <c r="C33" s="162" t="str">
        <f>IF(LEN(VLOOKUP(B33,'2016 Stats'!$A$2:$J$520,3,FALSE))=0,"",VLOOKUP(B33,'2016 Stats'!$A$2:$J$520,3,FALSE))</f>
        <v>CTW</v>
      </c>
      <c r="D33" s="162" t="str">
        <f>IF(LEN(VLOOKUP(B33,'2016 Stats'!$A$2:$J$520,4,FALSE))=0,"",VLOOKUP(B33,'2016 Stats'!$A$2:$J$520,4,FALSE))</f>
        <v>FLB</v>
      </c>
      <c r="E33" s="163">
        <f>VLOOKUP(B33,'2016 Stats'!$A$2:$J$520,10,FALSE)</f>
        <v>437400</v>
      </c>
      <c r="F33" s="162" t="str">
        <f>IF(LEN(VLOOKUP(B33,'2016 Stats'!$A$2:$J$520,2,FALSE))=0,"",VLOOKUP(B33,'2016 Stats'!$A$2:$J$520,2,FALSE))</f>
        <v>Sea Eagles</v>
      </c>
      <c r="G33" s="175" t="s">
        <v>391</v>
      </c>
      <c r="H33" s="175" t="s">
        <v>391</v>
      </c>
      <c r="I33" s="271">
        <f>VLOOKUP(B33,'2016 Stats'!$A$2:$J$520,5,FALSE)</f>
        <v>23</v>
      </c>
      <c r="J33" s="165">
        <f>VLOOKUP(B33,'2016 Stats'!$A$2:$J$500,6,FALSE)</f>
        <v>65.434782608695656</v>
      </c>
      <c r="K33" s="165">
        <f>VLOOKUP(B33,'2016 Stats'!$A$2:$J$500,7,FALSE)</f>
        <v>80.086956521739125</v>
      </c>
      <c r="L33" s="272">
        <f>VLOOKUP(B33,'2016 Stats'!$A$2:$J$500,8,FALSE)</f>
        <v>0.8170466883821933</v>
      </c>
      <c r="N33" s="200" t="str">
        <f>IF($G33="Yes","ORIGIN",IFERROR(VLOOKUP(F33,'Byes DRAW'!$C$7:$K$22,2,FALSE),"NIL"))</f>
        <v>ORIGIN</v>
      </c>
      <c r="O33" s="201" t="str">
        <f>IFERROR(VLOOKUP(F33,'Byes DRAW'!$C$7:$K$22,3,FALSE),"NIL")</f>
        <v>Raiders</v>
      </c>
      <c r="P33" s="201" t="str">
        <f>IFERROR(VLOOKUP(F33,'Byes DRAW'!$C$7:$K$22,4,FALSE),"NIL")</f>
        <v>Knights</v>
      </c>
      <c r="Q33" s="201" t="str">
        <f>IF($G33="Yes","ORIGIN",IFERROR(VLOOKUP(F33,'Byes DRAW'!$C$7:$K$22,5,FALSE),"NIL"))</f>
        <v>ORIGIN</v>
      </c>
      <c r="R33" s="201" t="str">
        <f>IFERROR(VLOOKUP(F33,'Byes DRAW'!$C$7:$K$22,6,FALSE),"NIL")</f>
        <v>Sharks</v>
      </c>
      <c r="S33" s="201" t="str">
        <f>IFERROR(VLOOKUP(F33,'Byes DRAW'!$C$7:$K$22,7,FALSE),"NIL")</f>
        <v>Warriors</v>
      </c>
      <c r="T33" s="201" t="str">
        <f>IF($G33="Yes","ORIGIN",IFERROR(VLOOKUP(F33,'Byes DRAW'!$C$7:$K$22,8,FALSE),"NIL"))</f>
        <v>ORIGIN</v>
      </c>
      <c r="U33" s="202" t="str">
        <f>IFERROR(VLOOKUP(F33,'Byes DRAW'!$C$7:$K$22,9,FALSE),"NIL")</f>
        <v>Tigers</v>
      </c>
      <c r="V33" s="46"/>
      <c r="X33" s="123" t="s">
        <v>429</v>
      </c>
      <c r="Y33" s="138" t="s">
        <v>4</v>
      </c>
      <c r="Z33" s="140" t="s">
        <v>8</v>
      </c>
      <c r="AA33" s="140"/>
      <c r="AB33" s="132">
        <v>0</v>
      </c>
      <c r="AC33" s="133">
        <v>0</v>
      </c>
      <c r="AD33" s="134" t="s">
        <v>808</v>
      </c>
      <c r="AE33" s="135">
        <v>0</v>
      </c>
      <c r="AF33" s="136">
        <v>0.65</v>
      </c>
      <c r="AG33" s="137">
        <v>132000</v>
      </c>
    </row>
    <row r="34" spans="1:33" s="44" customFormat="1">
      <c r="A34" s="166" t="s">
        <v>3</v>
      </c>
      <c r="B34" s="167" t="s">
        <v>241</v>
      </c>
      <c r="C34" s="167" t="str">
        <f>IF(LEN(VLOOKUP(B34,'2016 Stats'!$A$2:$J$520,3,FALSE))=0,"",VLOOKUP(B34,'2016 Stats'!$A$2:$J$520,3,FALSE))</f>
        <v>FLB</v>
      </c>
      <c r="D34" s="167" t="str">
        <f>IF(LEN(VLOOKUP(B34,'2016 Stats'!$A$2:$J$520,4,FALSE))=0,"",VLOOKUP(B34,'2016 Stats'!$A$2:$J$520,4,FALSE))</f>
        <v/>
      </c>
      <c r="E34" s="246">
        <f>VLOOKUP(B34,'2016 Stats'!$A$2:$J$520,10,FALSE)</f>
        <v>324000</v>
      </c>
      <c r="F34" s="167" t="str">
        <f>IF(LEN(VLOOKUP(B34,'2016 Stats'!$A$2:$J$520,2,FALSE))=0,"",VLOOKUP(B34,'2016 Stats'!$A$2:$J$520,2,FALSE))</f>
        <v>Warriors</v>
      </c>
      <c r="G34" s="177" t="s">
        <v>392</v>
      </c>
      <c r="H34" s="177" t="s">
        <v>392</v>
      </c>
      <c r="I34" s="273">
        <f>VLOOKUP(B34,'2016 Stats'!$A$2:$J$520,5,FALSE)</f>
        <v>7</v>
      </c>
      <c r="J34" s="169">
        <f>VLOOKUP(B34,'2016 Stats'!$A$2:$J$500,6,FALSE)</f>
        <v>53.857142857142854</v>
      </c>
      <c r="K34" s="169">
        <f>VLOOKUP(B34,'2016 Stats'!$A$2:$J$500,7,FALSE)</f>
        <v>71</v>
      </c>
      <c r="L34" s="274">
        <f>VLOOKUP(B34,'2016 Stats'!$A$2:$J$500,8,FALSE)</f>
        <v>0.75855130784708247</v>
      </c>
      <c r="N34" s="200" t="str">
        <f>IF($G34="Yes","ORIGIN",IFERROR(VLOOKUP(F34,'Byes DRAW'!$C$7:$K$22,2,FALSE),"NIL"))</f>
        <v>Broncos</v>
      </c>
      <c r="O34" s="201" t="str">
        <f>IFERROR(VLOOKUP(F34,'Byes DRAW'!$C$7:$K$22,3,FALSE),"NIL")</f>
        <v>Eels</v>
      </c>
      <c r="P34" s="201" t="str">
        <f>IFERROR(VLOOKUP(F34,'Byes DRAW'!$C$7:$K$22,4,FALSE),"NIL")</f>
        <v>Titans</v>
      </c>
      <c r="Q34" s="201" t="str">
        <f>IF($G34="Yes","ORIGIN",IFERROR(VLOOKUP(F34,'Byes DRAW'!$C$7:$K$22,5,FALSE),"NIL"))</f>
        <v>BYE</v>
      </c>
      <c r="R34" s="201" t="str">
        <f>IFERROR(VLOOKUP(F34,'Byes DRAW'!$C$7:$K$22,6,FALSE),"NIL")</f>
        <v>Bulldogs</v>
      </c>
      <c r="S34" s="201" t="str">
        <f>IFERROR(VLOOKUP(F34,'Byes DRAW'!$C$7:$K$22,7,FALSE),"NIL")</f>
        <v>Sea Eagles</v>
      </c>
      <c r="T34" s="201" t="str">
        <f>IF($G34="Yes","ORIGIN",IFERROR(VLOOKUP(F34,'Byes DRAW'!$C$7:$K$22,8,FALSE),"NIL"))</f>
        <v>BYE</v>
      </c>
      <c r="U34" s="202" t="str">
        <f>IFERROR(VLOOKUP(F34,'Byes DRAW'!$C$7:$K$22,9,FALSE),"NIL")</f>
        <v>Panthers</v>
      </c>
      <c r="V34" s="46"/>
      <c r="X34" s="123" t="s">
        <v>27</v>
      </c>
      <c r="Y34" s="138" t="s">
        <v>4</v>
      </c>
      <c r="Z34" s="139" t="s">
        <v>3</v>
      </c>
      <c r="AA34" s="139"/>
      <c r="AB34" s="132">
        <v>23</v>
      </c>
      <c r="AC34" s="133">
        <v>51.043478260869563</v>
      </c>
      <c r="AD34" s="134">
        <v>80.217391304347828</v>
      </c>
      <c r="AE34" s="135">
        <v>0.63631436314363143</v>
      </c>
      <c r="AF34" s="136">
        <v>0.6</v>
      </c>
      <c r="AG34" s="137">
        <v>341200</v>
      </c>
    </row>
    <row r="35" spans="1:33" s="44" customFormat="1" ht="16.5" thickBot="1">
      <c r="A35" s="186"/>
      <c r="B35" s="187"/>
      <c r="C35" s="187"/>
      <c r="D35" s="187"/>
      <c r="E35" s="187"/>
      <c r="F35" s="187"/>
      <c r="G35" s="188"/>
      <c r="H35" s="188"/>
      <c r="I35" s="280"/>
      <c r="J35" s="189"/>
      <c r="K35" s="189"/>
      <c r="L35" s="281" t="s">
        <v>887</v>
      </c>
      <c r="M35" s="111"/>
      <c r="N35" s="203">
        <f>COUNTA(N33:N34)-COUNTIF(N33:N34,"NIL")-COUNTIF(N33:N34,"BYE")-COUNTIF(N33:N34,"ORIGIN")</f>
        <v>1</v>
      </c>
      <c r="O35" s="150">
        <f t="shared" ref="O35:U35" si="6">COUNTA(O33:O34)-COUNTIF(O33:O34,"NIL")-COUNTIF(O33:O34,"BYE")-COUNTIF(O33:O34,"ORIGIN")</f>
        <v>2</v>
      </c>
      <c r="P35" s="150">
        <f t="shared" si="6"/>
        <v>2</v>
      </c>
      <c r="Q35" s="150">
        <f t="shared" si="6"/>
        <v>0</v>
      </c>
      <c r="R35" s="150">
        <f t="shared" si="6"/>
        <v>2</v>
      </c>
      <c r="S35" s="150">
        <f t="shared" si="6"/>
        <v>2</v>
      </c>
      <c r="T35" s="150">
        <f t="shared" si="6"/>
        <v>0</v>
      </c>
      <c r="U35" s="204">
        <f t="shared" si="6"/>
        <v>2</v>
      </c>
      <c r="V35" s="46"/>
      <c r="X35" s="123" t="s">
        <v>201</v>
      </c>
      <c r="Y35" s="138" t="s">
        <v>22</v>
      </c>
      <c r="Z35" s="139" t="s">
        <v>14</v>
      </c>
      <c r="AA35" s="139"/>
      <c r="AB35" s="132">
        <v>23</v>
      </c>
      <c r="AC35" s="133">
        <v>37.260869565217391</v>
      </c>
      <c r="AD35" s="134">
        <v>37.391304347826086</v>
      </c>
      <c r="AE35" s="135">
        <v>0.99651162790697678</v>
      </c>
      <c r="AF35" s="136">
        <v>1.3</v>
      </c>
      <c r="AG35" s="137">
        <v>249100</v>
      </c>
    </row>
    <row r="36" spans="1:33" s="44" customFormat="1" ht="16.5" thickBot="1">
      <c r="A36" s="54"/>
      <c r="B36" s="45"/>
      <c r="C36" s="56" t="s">
        <v>541</v>
      </c>
      <c r="D36" s="45"/>
      <c r="E36" s="57">
        <f>SUM(E4:E34)</f>
        <v>7883700</v>
      </c>
      <c r="F36" s="45"/>
      <c r="G36" s="153">
        <f>COUNTIF(G4:G34,"Yes")</f>
        <v>2</v>
      </c>
      <c r="H36" s="153">
        <f>COUNTIF(H4:H34,"Yes")</f>
        <v>17</v>
      </c>
      <c r="I36" s="282"/>
      <c r="J36" s="283"/>
      <c r="K36" s="283"/>
      <c r="L36" s="284" t="s">
        <v>894</v>
      </c>
      <c r="N36" s="206">
        <f>COUNTA(N4:N5,N7:N10,N12:N17,N19:N20,N22:N23,N25:N31,N33:N34)-COUNTIF(N4:N34,"NIL")-COUNTIF(N4:N34,"BYE")-COUNTIF(N4:N34,"ORIGIN")</f>
        <v>10</v>
      </c>
      <c r="O36" s="207">
        <f t="shared" ref="O36:T36" si="7">COUNTA(O4:O5,O7:O10,O12:O17,O19:O20,O22:O23,O25:O31,O33:O34)-COUNTIF(O4:O34,"NIL")-COUNTIF(O4:O34,"BYE")-COUNTIF(O4:O34,"ORIGIN")</f>
        <v>22</v>
      </c>
      <c r="P36" s="207">
        <f t="shared" si="7"/>
        <v>25</v>
      </c>
      <c r="Q36" s="207">
        <f>COUNTA(Q4:Q5,Q7:Q10,Q12:Q17,Q19:Q20,Q22:Q23,Q25:Q31,Q33:Q34)-COUNTIF(Q4:Q34,"NIL")-COUNTIF(Q4:Q34,"BYE")-COUNTIF(Q4:Q34,"ORIGIN")</f>
        <v>13</v>
      </c>
      <c r="R36" s="207">
        <f t="shared" si="7"/>
        <v>22</v>
      </c>
      <c r="S36" s="207">
        <f t="shared" si="7"/>
        <v>25</v>
      </c>
      <c r="T36" s="207">
        <f t="shared" si="7"/>
        <v>12</v>
      </c>
      <c r="U36" s="208">
        <f>COUNTA(U4:U5,U7:U10,U12:U17,U19:U20,U22:U23,U25:U31,U33:U34)-COUNTIF(U4:U34,"NIL")-COUNTIF(U4:U34,"BYE")-COUNTIF(U4:U34,"ORIGIN")</f>
        <v>18</v>
      </c>
      <c r="V36" s="46"/>
      <c r="X36" s="123" t="s">
        <v>450</v>
      </c>
      <c r="Y36" s="138" t="s">
        <v>55</v>
      </c>
      <c r="Z36" s="139" t="s">
        <v>398</v>
      </c>
      <c r="AA36" s="139"/>
      <c r="AB36" s="132">
        <v>0</v>
      </c>
      <c r="AC36" s="133">
        <v>0</v>
      </c>
      <c r="AD36" s="134" t="s">
        <v>808</v>
      </c>
      <c r="AE36" s="135">
        <v>0</v>
      </c>
      <c r="AF36" s="136">
        <v>0</v>
      </c>
      <c r="AG36" s="137">
        <v>122600</v>
      </c>
    </row>
    <row r="37" spans="1:33" s="47" customFormat="1" ht="26.25">
      <c r="A37" s="55"/>
      <c r="B37" s="48"/>
      <c r="C37" s="59" t="s">
        <v>542</v>
      </c>
      <c r="D37" s="48"/>
      <c r="E37" s="58">
        <v>7000000</v>
      </c>
      <c r="F37" s="48"/>
      <c r="G37" s="148" t="s">
        <v>393</v>
      </c>
      <c r="H37" s="149" t="str">
        <f>IF(H36=17,"Perfect","You've missed someone!")</f>
        <v>Perfect</v>
      </c>
      <c r="I37" s="149"/>
      <c r="J37" s="49"/>
      <c r="K37" s="50"/>
      <c r="V37" s="51"/>
      <c r="X37" s="123" t="s">
        <v>291</v>
      </c>
      <c r="Y37" s="138" t="s">
        <v>23</v>
      </c>
      <c r="Z37" s="139" t="s">
        <v>8</v>
      </c>
      <c r="AA37" s="139"/>
      <c r="AB37" s="132">
        <v>0</v>
      </c>
      <c r="AC37" s="133">
        <v>0</v>
      </c>
      <c r="AD37" s="134" t="s">
        <v>808</v>
      </c>
      <c r="AE37" s="135">
        <v>0</v>
      </c>
      <c r="AF37" s="136">
        <v>0</v>
      </c>
      <c r="AG37" s="137">
        <v>122600</v>
      </c>
    </row>
    <row r="38" spans="1:33">
      <c r="E38" s="151" t="str">
        <f>IF(E36&lt;=E37,"Excellent","You don't have the money. Try Again!")</f>
        <v>You don't have the money. Try Again!</v>
      </c>
      <c r="N38" s="239"/>
      <c r="O38" s="245" t="s">
        <v>895</v>
      </c>
      <c r="X38" s="123" t="s">
        <v>292</v>
      </c>
      <c r="Y38" s="138" t="s">
        <v>23</v>
      </c>
      <c r="Z38" s="139" t="s">
        <v>14</v>
      </c>
      <c r="AA38" s="139"/>
      <c r="AB38" s="132">
        <v>24</v>
      </c>
      <c r="AC38" s="133">
        <v>65.333333333333329</v>
      </c>
      <c r="AD38" s="134">
        <v>59.166666666666657</v>
      </c>
      <c r="AE38" s="135">
        <v>1.1042253521126761</v>
      </c>
      <c r="AF38" s="136">
        <v>0.96</v>
      </c>
      <c r="AG38" s="137">
        <v>436700</v>
      </c>
    </row>
    <row r="39" spans="1:33">
      <c r="F39" s="7"/>
      <c r="N39" s="243"/>
      <c r="O39" s="245" t="s">
        <v>896</v>
      </c>
      <c r="X39" s="123" t="s">
        <v>293</v>
      </c>
      <c r="Y39" s="138" t="s">
        <v>23</v>
      </c>
      <c r="Z39" s="140" t="s">
        <v>8</v>
      </c>
      <c r="AA39" s="140"/>
      <c r="AB39" s="132">
        <v>24</v>
      </c>
      <c r="AC39" s="133">
        <v>39.708333333333336</v>
      </c>
      <c r="AD39" s="134">
        <v>42.5</v>
      </c>
      <c r="AE39" s="135">
        <v>0.93431372549019609</v>
      </c>
      <c r="AF39" s="136">
        <v>0.96</v>
      </c>
      <c r="AG39" s="137">
        <v>265400</v>
      </c>
    </row>
    <row r="40" spans="1:33">
      <c r="A40" s="61" t="s">
        <v>543</v>
      </c>
      <c r="B40" s="4"/>
      <c r="C40" s="60"/>
      <c r="D40" s="4"/>
      <c r="E40" s="1"/>
      <c r="F40" s="1"/>
      <c r="G40" s="5"/>
      <c r="H40" s="5"/>
      <c r="I40" s="5"/>
      <c r="J40" s="5"/>
      <c r="K40" s="5"/>
      <c r="L40" s="6"/>
      <c r="M40" s="6"/>
      <c r="N40" s="244"/>
      <c r="O40" s="245" t="s">
        <v>897</v>
      </c>
      <c r="P40" s="6"/>
      <c r="Q40" s="240"/>
      <c r="R40" s="6"/>
      <c r="S40" s="6"/>
      <c r="T40" s="6"/>
      <c r="U40" s="6"/>
      <c r="X40" s="123" t="s">
        <v>431</v>
      </c>
      <c r="Y40" s="138" t="s">
        <v>24</v>
      </c>
      <c r="Z40" s="142" t="s">
        <v>37</v>
      </c>
      <c r="AA40" s="142"/>
      <c r="AB40" s="132">
        <v>21</v>
      </c>
      <c r="AC40" s="133">
        <v>44.285714285714285</v>
      </c>
      <c r="AD40" s="134">
        <v>78.333333333333329</v>
      </c>
      <c r="AE40" s="135">
        <v>0.56534954407294835</v>
      </c>
      <c r="AF40" s="136">
        <v>0.52</v>
      </c>
      <c r="AG40" s="137">
        <v>296000</v>
      </c>
    </row>
    <row r="41" spans="1:33" ht="34.5" customHeight="1">
      <c r="A41" s="112" t="s">
        <v>546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6"/>
      <c r="M41" s="6"/>
      <c r="N41" s="6"/>
      <c r="O41" s="6"/>
      <c r="P41" s="6"/>
      <c r="Q41" s="6"/>
      <c r="R41" s="6"/>
      <c r="S41" s="6"/>
      <c r="T41" s="6"/>
      <c r="U41" s="6"/>
      <c r="X41" s="123" t="s">
        <v>811</v>
      </c>
      <c r="Y41" s="138" t="s">
        <v>55</v>
      </c>
      <c r="Z41" s="142" t="s">
        <v>398</v>
      </c>
      <c r="AA41" s="142" t="s">
        <v>537</v>
      </c>
      <c r="AB41" s="132">
        <v>4</v>
      </c>
      <c r="AC41" s="133">
        <v>29</v>
      </c>
      <c r="AD41" s="134">
        <v>52.5</v>
      </c>
      <c r="AE41" s="135">
        <v>0.55238095238095242</v>
      </c>
      <c r="AF41" s="136">
        <v>0</v>
      </c>
      <c r="AG41" s="137">
        <v>193900</v>
      </c>
    </row>
    <row r="42" spans="1:33">
      <c r="L42" s="6"/>
      <c r="M42" s="6"/>
      <c r="N42" s="6"/>
      <c r="O42" s="6"/>
      <c r="P42" s="6"/>
      <c r="Q42" s="6"/>
      <c r="R42" s="6"/>
      <c r="S42" s="6"/>
      <c r="T42" s="6"/>
      <c r="U42" s="6"/>
      <c r="X42" s="123" t="s">
        <v>422</v>
      </c>
      <c r="Y42" s="138" t="s">
        <v>569</v>
      </c>
      <c r="Z42" s="142" t="s">
        <v>8</v>
      </c>
      <c r="AA42" s="142" t="s">
        <v>6</v>
      </c>
      <c r="AB42" s="132">
        <v>24</v>
      </c>
      <c r="AC42" s="133">
        <v>26.5</v>
      </c>
      <c r="AD42" s="134">
        <v>60.958333333333329</v>
      </c>
      <c r="AE42" s="135">
        <v>0.43472317156527684</v>
      </c>
      <c r="AF42" s="136">
        <v>0.72</v>
      </c>
      <c r="AG42" s="137">
        <v>177100</v>
      </c>
    </row>
    <row r="43" spans="1:33">
      <c r="A43" s="114" t="s">
        <v>544</v>
      </c>
      <c r="B43" s="115"/>
      <c r="C43" s="115"/>
      <c r="D43" s="115"/>
      <c r="E43" s="115"/>
      <c r="F43" s="115"/>
      <c r="G43" s="115"/>
      <c r="H43" s="115"/>
      <c r="I43" s="68"/>
      <c r="L43" s="6"/>
      <c r="M43" s="6"/>
      <c r="N43" s="6"/>
      <c r="O43" s="6"/>
      <c r="P43" s="6"/>
      <c r="Q43" s="240"/>
      <c r="R43" s="240"/>
      <c r="S43" s="6"/>
      <c r="T43" s="6"/>
      <c r="U43" s="6"/>
      <c r="X43" s="123" t="s">
        <v>316</v>
      </c>
      <c r="Y43" s="138" t="s">
        <v>82</v>
      </c>
      <c r="Z43" s="140" t="s">
        <v>14</v>
      </c>
      <c r="AA43" s="140" t="s">
        <v>8</v>
      </c>
      <c r="AB43" s="132">
        <v>21</v>
      </c>
      <c r="AC43" s="133">
        <v>47.80952380952381</v>
      </c>
      <c r="AD43" s="134">
        <v>45.666666666666664</v>
      </c>
      <c r="AE43" s="135">
        <v>1.0469238790406674</v>
      </c>
      <c r="AF43" s="136">
        <v>0.97</v>
      </c>
      <c r="AG43" s="137">
        <v>319600</v>
      </c>
    </row>
    <row r="44" spans="1:33">
      <c r="A44" s="116" t="s">
        <v>545</v>
      </c>
      <c r="B44" s="117"/>
      <c r="C44" s="117"/>
      <c r="D44" s="117"/>
      <c r="E44" s="117"/>
      <c r="F44" s="117"/>
      <c r="G44" s="117"/>
      <c r="H44" s="117"/>
      <c r="I44" s="69"/>
      <c r="L44" s="6"/>
      <c r="M44" s="6"/>
      <c r="N44" s="6"/>
      <c r="O44" s="6"/>
      <c r="P44" s="6"/>
      <c r="Q44" s="6"/>
      <c r="R44" s="6"/>
      <c r="S44" s="6"/>
      <c r="T44" s="6"/>
      <c r="U44" s="6"/>
      <c r="X44" s="123" t="s">
        <v>30</v>
      </c>
      <c r="Y44" s="138" t="s">
        <v>104</v>
      </c>
      <c r="Z44" s="140" t="s">
        <v>14</v>
      </c>
      <c r="AA44" s="140" t="s">
        <v>8</v>
      </c>
      <c r="AB44" s="132">
        <v>22</v>
      </c>
      <c r="AC44" s="133">
        <v>27.863636363636363</v>
      </c>
      <c r="AD44" s="134">
        <v>28.90909090909091</v>
      </c>
      <c r="AE44" s="135">
        <v>0.96383647798742134</v>
      </c>
      <c r="AF44" s="136">
        <v>1.31</v>
      </c>
      <c r="AG44" s="137">
        <v>186300</v>
      </c>
    </row>
    <row r="45" spans="1:33">
      <c r="L45" s="6"/>
      <c r="M45" s="6"/>
      <c r="N45" s="6"/>
      <c r="O45" s="6"/>
      <c r="P45" s="6"/>
      <c r="Q45" s="240"/>
      <c r="R45" s="240"/>
      <c r="S45" s="6"/>
      <c r="T45" s="6"/>
      <c r="U45" s="6"/>
      <c r="X45" s="123" t="s">
        <v>247</v>
      </c>
      <c r="Y45" s="138" t="s">
        <v>28</v>
      </c>
      <c r="Z45" s="139" t="s">
        <v>8</v>
      </c>
      <c r="AA45" s="139"/>
      <c r="AB45" s="132">
        <v>15</v>
      </c>
      <c r="AC45" s="133">
        <v>61.266666666666666</v>
      </c>
      <c r="AD45" s="134">
        <v>73.933333333333337</v>
      </c>
      <c r="AE45" s="135">
        <v>0.82867448151487821</v>
      </c>
      <c r="AF45" s="136">
        <v>0.71</v>
      </c>
      <c r="AG45" s="137">
        <v>409500</v>
      </c>
    </row>
    <row r="46" spans="1:33">
      <c r="F46" s="7"/>
      <c r="L46" s="6"/>
      <c r="M46" s="6"/>
      <c r="N46" s="6"/>
      <c r="O46" s="6"/>
      <c r="P46" s="6"/>
      <c r="Q46" s="6"/>
      <c r="R46" s="6"/>
      <c r="S46" s="6"/>
      <c r="T46" s="6"/>
      <c r="U46" s="6"/>
      <c r="X46" s="123" t="s">
        <v>379</v>
      </c>
      <c r="Y46" s="138" t="s">
        <v>55</v>
      </c>
      <c r="Z46" s="140" t="s">
        <v>8</v>
      </c>
      <c r="AA46" s="140"/>
      <c r="AB46" s="132">
        <v>22</v>
      </c>
      <c r="AC46" s="133">
        <v>46.5</v>
      </c>
      <c r="AD46" s="134">
        <v>48.272727272727273</v>
      </c>
      <c r="AE46" s="135">
        <v>0.96327683615819204</v>
      </c>
      <c r="AF46" s="136">
        <v>0.81</v>
      </c>
      <c r="AG46" s="137">
        <v>310800</v>
      </c>
    </row>
    <row r="47" spans="1:33">
      <c r="L47" s="6"/>
      <c r="M47" s="6"/>
      <c r="N47" s="6"/>
      <c r="O47" s="6"/>
      <c r="P47" s="6"/>
      <c r="Q47" s="240"/>
      <c r="R47" s="240"/>
      <c r="S47" s="240"/>
      <c r="T47" s="6"/>
      <c r="U47" s="240"/>
      <c r="X47" s="123" t="s">
        <v>181</v>
      </c>
      <c r="Y47" s="138" t="s">
        <v>768</v>
      </c>
      <c r="Z47" s="140" t="s">
        <v>14</v>
      </c>
      <c r="AA47" s="140"/>
      <c r="AB47" s="132">
        <v>17</v>
      </c>
      <c r="AC47" s="133">
        <v>36.176470588235297</v>
      </c>
      <c r="AD47" s="134">
        <v>38.941176470588239</v>
      </c>
      <c r="AE47" s="135">
        <v>0.92900302114803623</v>
      </c>
      <c r="AF47" s="136">
        <v>1.1000000000000001</v>
      </c>
      <c r="AG47" s="137">
        <v>241800</v>
      </c>
    </row>
    <row r="48" spans="1:33">
      <c r="L48" s="6"/>
      <c r="M48" s="6"/>
      <c r="N48" s="6"/>
      <c r="O48" s="6"/>
      <c r="P48" s="6"/>
      <c r="Q48" s="6"/>
      <c r="R48" s="6"/>
      <c r="S48" s="6"/>
      <c r="T48" s="6"/>
      <c r="U48" s="6"/>
      <c r="X48" s="123" t="s">
        <v>423</v>
      </c>
      <c r="Y48" s="138" t="s">
        <v>768</v>
      </c>
      <c r="Z48" s="139" t="s">
        <v>14</v>
      </c>
      <c r="AA48" s="139" t="s">
        <v>8</v>
      </c>
      <c r="AB48" s="132">
        <v>23</v>
      </c>
      <c r="AC48" s="133">
        <v>74.695652173913047</v>
      </c>
      <c r="AD48" s="134">
        <v>72.478260869565233</v>
      </c>
      <c r="AE48" s="135">
        <v>1.0305938812237552</v>
      </c>
      <c r="AF48" s="136">
        <v>0</v>
      </c>
      <c r="AG48" s="137">
        <v>499300</v>
      </c>
    </row>
    <row r="49" spans="12:33">
      <c r="L49" s="6"/>
      <c r="M49" s="6"/>
      <c r="N49" s="6"/>
      <c r="O49" s="6"/>
      <c r="P49" s="6"/>
      <c r="Q49" s="240"/>
      <c r="R49" s="240"/>
      <c r="S49" s="240"/>
      <c r="T49" s="6"/>
      <c r="U49" s="240"/>
      <c r="X49" s="123" t="s">
        <v>183</v>
      </c>
      <c r="Y49" s="138" t="s">
        <v>768</v>
      </c>
      <c r="Z49" s="140" t="s">
        <v>14</v>
      </c>
      <c r="AA49" s="140"/>
      <c r="AB49" s="132">
        <v>19</v>
      </c>
      <c r="AC49" s="133">
        <v>41.89473684210526</v>
      </c>
      <c r="AD49" s="134">
        <v>45.105263157894733</v>
      </c>
      <c r="AE49" s="135">
        <v>0.9288214702450408</v>
      </c>
      <c r="AF49" s="136">
        <v>1.1100000000000001</v>
      </c>
      <c r="AG49" s="137">
        <v>280000</v>
      </c>
    </row>
    <row r="50" spans="12:33">
      <c r="L50" s="6"/>
      <c r="M50" s="6"/>
      <c r="N50" s="6"/>
      <c r="O50" s="6"/>
      <c r="P50" s="6"/>
      <c r="Q50" s="6"/>
      <c r="R50" s="6"/>
      <c r="S50" s="6"/>
      <c r="T50" s="6"/>
      <c r="U50" s="6"/>
      <c r="X50" s="123" t="s">
        <v>812</v>
      </c>
      <c r="Y50" s="138" t="s">
        <v>768</v>
      </c>
      <c r="Z50" s="139" t="s">
        <v>6</v>
      </c>
      <c r="AA50" s="139"/>
      <c r="AB50" s="132">
        <v>0</v>
      </c>
      <c r="AC50" s="133">
        <v>0</v>
      </c>
      <c r="AD50" s="134" t="s">
        <v>808</v>
      </c>
      <c r="AE50" s="135">
        <v>0</v>
      </c>
      <c r="AF50" s="136">
        <v>0</v>
      </c>
      <c r="AG50" s="137">
        <v>122600</v>
      </c>
    </row>
    <row r="51" spans="12:33">
      <c r="L51" s="6"/>
      <c r="M51" s="6"/>
      <c r="N51" s="240"/>
      <c r="O51" s="240"/>
      <c r="P51" s="240"/>
      <c r="Q51" s="240"/>
      <c r="R51" s="240"/>
      <c r="S51" s="6"/>
      <c r="T51" s="6"/>
      <c r="U51" s="6"/>
      <c r="X51" s="123" t="s">
        <v>813</v>
      </c>
      <c r="Y51" s="138" t="s">
        <v>107</v>
      </c>
      <c r="Z51" s="140" t="s">
        <v>8</v>
      </c>
      <c r="AA51" s="140"/>
      <c r="AB51" s="132">
        <v>1</v>
      </c>
      <c r="AC51" s="133">
        <v>30</v>
      </c>
      <c r="AD51" s="134">
        <v>28</v>
      </c>
      <c r="AE51" s="135">
        <v>1.0714285714285714</v>
      </c>
      <c r="AF51" s="136">
        <v>0</v>
      </c>
      <c r="AG51" s="137">
        <v>160400</v>
      </c>
    </row>
    <row r="52" spans="12:33">
      <c r="L52" s="6"/>
      <c r="M52" s="6"/>
      <c r="N52" s="6"/>
      <c r="O52" s="6"/>
      <c r="P52" s="6"/>
      <c r="Q52" s="6"/>
      <c r="R52" s="6"/>
      <c r="S52" s="6"/>
      <c r="T52" s="6"/>
      <c r="U52" s="6"/>
      <c r="X52" s="123" t="s">
        <v>160</v>
      </c>
      <c r="Y52" s="138" t="s">
        <v>104</v>
      </c>
      <c r="Z52" s="140" t="s">
        <v>14</v>
      </c>
      <c r="AA52" s="140"/>
      <c r="AB52" s="132">
        <v>20</v>
      </c>
      <c r="AC52" s="133">
        <v>39.450000000000003</v>
      </c>
      <c r="AD52" s="134">
        <v>42.900000000000006</v>
      </c>
      <c r="AE52" s="135">
        <v>0.91958041958041958</v>
      </c>
      <c r="AF52" s="136">
        <v>0.99</v>
      </c>
      <c r="AG52" s="137">
        <v>263700</v>
      </c>
    </row>
    <row r="53" spans="12:33">
      <c r="L53" s="6"/>
      <c r="M53" s="6"/>
      <c r="N53" s="6"/>
      <c r="O53" s="6"/>
      <c r="P53" s="6"/>
      <c r="Q53" s="6"/>
      <c r="R53" s="6"/>
      <c r="S53" s="6"/>
      <c r="T53" s="6"/>
      <c r="U53" s="6"/>
      <c r="X53" s="123" t="s">
        <v>452</v>
      </c>
      <c r="Y53" s="138" t="s">
        <v>55</v>
      </c>
      <c r="Z53" s="140" t="s">
        <v>8</v>
      </c>
      <c r="AA53" s="140" t="s">
        <v>6</v>
      </c>
      <c r="AB53" s="132">
        <v>2</v>
      </c>
      <c r="AC53" s="133">
        <v>29.5</v>
      </c>
      <c r="AD53" s="134">
        <v>35.5</v>
      </c>
      <c r="AE53" s="135">
        <v>0.83098591549295775</v>
      </c>
      <c r="AF53" s="136">
        <v>0</v>
      </c>
      <c r="AG53" s="137">
        <v>177500</v>
      </c>
    </row>
    <row r="54" spans="12:33">
      <c r="L54" s="6"/>
      <c r="M54" s="6"/>
      <c r="N54" s="6"/>
      <c r="O54" s="6"/>
      <c r="P54" s="6"/>
      <c r="Q54" s="6"/>
      <c r="R54" s="6"/>
      <c r="S54" s="6"/>
      <c r="T54" s="6"/>
      <c r="U54" s="6"/>
      <c r="X54" s="123" t="s">
        <v>453</v>
      </c>
      <c r="Y54" s="138" t="s">
        <v>31</v>
      </c>
      <c r="Z54" s="139" t="s">
        <v>6</v>
      </c>
      <c r="AA54" s="139"/>
      <c r="AB54" s="132">
        <v>0</v>
      </c>
      <c r="AC54" s="133">
        <v>0</v>
      </c>
      <c r="AD54" s="134" t="s">
        <v>808</v>
      </c>
      <c r="AE54" s="135">
        <v>0</v>
      </c>
      <c r="AF54" s="136">
        <v>0</v>
      </c>
      <c r="AG54" s="137">
        <v>122600</v>
      </c>
    </row>
    <row r="55" spans="12:33">
      <c r="L55" s="6"/>
      <c r="M55" s="6"/>
      <c r="N55" s="6"/>
      <c r="O55" s="6"/>
      <c r="P55" s="6"/>
      <c r="Q55" s="6"/>
      <c r="R55" s="6"/>
      <c r="S55" s="6"/>
      <c r="T55" s="6"/>
      <c r="U55" s="6"/>
      <c r="X55" s="123" t="s">
        <v>432</v>
      </c>
      <c r="Y55" s="138" t="s">
        <v>107</v>
      </c>
      <c r="Z55" s="140" t="s">
        <v>398</v>
      </c>
      <c r="AA55" s="140" t="s">
        <v>8</v>
      </c>
      <c r="AB55" s="132">
        <v>12</v>
      </c>
      <c r="AC55" s="133">
        <v>48.416666666666664</v>
      </c>
      <c r="AD55" s="134">
        <v>60.083333333333336</v>
      </c>
      <c r="AE55" s="135">
        <v>0.80582524271844658</v>
      </c>
      <c r="AF55" s="136">
        <v>0.87</v>
      </c>
      <c r="AG55" s="137">
        <v>323600</v>
      </c>
    </row>
    <row r="56" spans="12:33">
      <c r="L56" s="6"/>
      <c r="M56" s="6"/>
      <c r="N56" s="6"/>
      <c r="O56" s="6"/>
      <c r="P56" s="6"/>
      <c r="Q56" s="6"/>
      <c r="R56" s="6"/>
      <c r="S56" s="6"/>
      <c r="T56" s="6"/>
      <c r="U56" s="6"/>
      <c r="X56" s="123" t="s">
        <v>161</v>
      </c>
      <c r="Y56" s="138" t="s">
        <v>104</v>
      </c>
      <c r="Z56" s="140" t="s">
        <v>8</v>
      </c>
      <c r="AA56" s="140" t="s">
        <v>537</v>
      </c>
      <c r="AB56" s="132">
        <v>24</v>
      </c>
      <c r="AC56" s="133">
        <v>74.375</v>
      </c>
      <c r="AD56" s="134">
        <v>77.416666666666671</v>
      </c>
      <c r="AE56" s="135">
        <v>0.96071044133476857</v>
      </c>
      <c r="AF56" s="136">
        <v>1.08</v>
      </c>
      <c r="AG56" s="137">
        <v>497200</v>
      </c>
    </row>
    <row r="57" spans="12:33">
      <c r="L57" s="6"/>
      <c r="M57" s="6"/>
      <c r="N57" s="6"/>
      <c r="O57" s="6"/>
      <c r="P57" s="6"/>
      <c r="Q57" s="6"/>
      <c r="R57" s="6"/>
      <c r="S57" s="6"/>
      <c r="T57" s="6"/>
      <c r="U57" s="6"/>
      <c r="X57" s="123" t="s">
        <v>454</v>
      </c>
      <c r="Y57" s="138" t="s">
        <v>104</v>
      </c>
      <c r="Z57" s="139" t="s">
        <v>8</v>
      </c>
      <c r="AA57" s="139" t="s">
        <v>6</v>
      </c>
      <c r="AB57" s="132">
        <v>0</v>
      </c>
      <c r="AC57" s="133">
        <v>0</v>
      </c>
      <c r="AD57" s="134" t="s">
        <v>808</v>
      </c>
      <c r="AE57" s="135">
        <v>0</v>
      </c>
      <c r="AF57" s="136">
        <v>0</v>
      </c>
      <c r="AG57" s="137">
        <v>122600</v>
      </c>
    </row>
    <row r="58" spans="12:33">
      <c r="L58" s="6"/>
      <c r="M58" s="6"/>
      <c r="N58" s="6"/>
      <c r="O58" s="6"/>
      <c r="P58" s="6"/>
      <c r="Q58" s="6"/>
      <c r="R58" s="6"/>
      <c r="S58" s="6"/>
      <c r="T58" s="6"/>
      <c r="U58" s="6"/>
      <c r="X58" s="123" t="s">
        <v>294</v>
      </c>
      <c r="Y58" s="138" t="s">
        <v>23</v>
      </c>
      <c r="Z58" s="140" t="s">
        <v>6</v>
      </c>
      <c r="AA58" s="140"/>
      <c r="AB58" s="132">
        <v>14</v>
      </c>
      <c r="AC58" s="133">
        <v>46.857142857142854</v>
      </c>
      <c r="AD58" s="134">
        <v>79.571428571428569</v>
      </c>
      <c r="AE58" s="135">
        <v>0.5888689407540395</v>
      </c>
      <c r="AF58" s="136">
        <v>0.7</v>
      </c>
      <c r="AG58" s="137">
        <v>313200</v>
      </c>
    </row>
    <row r="59" spans="12:33">
      <c r="L59" s="6"/>
      <c r="M59" s="6"/>
      <c r="N59" s="6"/>
      <c r="O59" s="6"/>
      <c r="P59" s="6"/>
      <c r="Q59" s="6"/>
      <c r="R59" s="6"/>
      <c r="S59" s="6"/>
      <c r="T59" s="240"/>
      <c r="U59" s="6"/>
      <c r="X59" s="123" t="s">
        <v>814</v>
      </c>
      <c r="Y59" s="138" t="s">
        <v>24</v>
      </c>
      <c r="Z59" s="140" t="s">
        <v>8</v>
      </c>
      <c r="AA59" s="140" t="s">
        <v>6</v>
      </c>
      <c r="AB59" s="132">
        <v>5</v>
      </c>
      <c r="AC59" s="133">
        <v>30</v>
      </c>
      <c r="AD59" s="134">
        <v>38.799999999999997</v>
      </c>
      <c r="AE59" s="135">
        <v>0.77319587628865982</v>
      </c>
      <c r="AF59" s="136">
        <v>0</v>
      </c>
      <c r="AG59" s="137">
        <v>200500</v>
      </c>
    </row>
    <row r="60" spans="12:33">
      <c r="L60" s="6"/>
      <c r="M60" s="6"/>
      <c r="N60" s="6"/>
      <c r="O60" s="6"/>
      <c r="P60" s="6"/>
      <c r="Q60" s="6"/>
      <c r="R60" s="6"/>
      <c r="S60" s="6"/>
      <c r="T60" s="6"/>
      <c r="U60" s="6"/>
      <c r="X60" s="123" t="s">
        <v>318</v>
      </c>
      <c r="Y60" s="138" t="s">
        <v>55</v>
      </c>
      <c r="Z60" s="140" t="s">
        <v>398</v>
      </c>
      <c r="AA60" s="140"/>
      <c r="AB60" s="132">
        <v>5</v>
      </c>
      <c r="AC60" s="133">
        <v>15.2</v>
      </c>
      <c r="AD60" s="134">
        <v>26.399999999999995</v>
      </c>
      <c r="AE60" s="135">
        <v>0.5757575757575758</v>
      </c>
      <c r="AF60" s="136">
        <v>0.81</v>
      </c>
      <c r="AG60" s="137">
        <v>143600</v>
      </c>
    </row>
    <row r="61" spans="12:33">
      <c r="L61" s="6"/>
      <c r="M61" s="6"/>
      <c r="N61" s="6"/>
      <c r="O61" s="6"/>
      <c r="P61" s="6"/>
      <c r="Q61" s="6"/>
      <c r="R61" s="6"/>
      <c r="S61" s="240"/>
      <c r="T61" s="6"/>
      <c r="U61" s="6"/>
      <c r="X61" s="123" t="s">
        <v>249</v>
      </c>
      <c r="Y61" s="138" t="s">
        <v>569</v>
      </c>
      <c r="Z61" s="140" t="s">
        <v>37</v>
      </c>
      <c r="AA61" s="140"/>
      <c r="AB61" s="132">
        <v>19</v>
      </c>
      <c r="AC61" s="133">
        <v>53.631578947368418</v>
      </c>
      <c r="AD61" s="134">
        <v>77.89473684210526</v>
      </c>
      <c r="AE61" s="135">
        <v>0.68851351351351353</v>
      </c>
      <c r="AF61" s="136">
        <v>0.78</v>
      </c>
      <c r="AG61" s="137">
        <v>358500</v>
      </c>
    </row>
    <row r="62" spans="12:33">
      <c r="L62" s="6"/>
      <c r="M62" s="6"/>
      <c r="N62" s="6"/>
      <c r="O62" s="240"/>
      <c r="P62" s="6"/>
      <c r="Q62" s="6"/>
      <c r="R62" s="6"/>
      <c r="S62" s="240"/>
      <c r="T62" s="6"/>
      <c r="U62" s="6"/>
      <c r="X62" s="123" t="s">
        <v>455</v>
      </c>
      <c r="Y62" s="138" t="s">
        <v>53</v>
      </c>
      <c r="Z62" s="140" t="s">
        <v>398</v>
      </c>
      <c r="AA62" s="140"/>
      <c r="AB62" s="132">
        <v>1</v>
      </c>
      <c r="AC62" s="133">
        <v>56</v>
      </c>
      <c r="AD62" s="134">
        <v>28</v>
      </c>
      <c r="AE62" s="135">
        <v>2</v>
      </c>
      <c r="AF62" s="136">
        <v>0</v>
      </c>
      <c r="AG62" s="137">
        <v>224600</v>
      </c>
    </row>
    <row r="63" spans="12:33">
      <c r="L63" s="6"/>
      <c r="M63" s="6"/>
      <c r="N63" s="6"/>
      <c r="O63" s="6"/>
      <c r="P63" s="6"/>
      <c r="Q63" s="6"/>
      <c r="R63" s="6"/>
      <c r="S63" s="6"/>
      <c r="T63" s="6"/>
      <c r="U63" s="6"/>
      <c r="X63" s="123" t="s">
        <v>184</v>
      </c>
      <c r="Y63" s="138" t="s">
        <v>768</v>
      </c>
      <c r="Z63" s="139" t="s">
        <v>14</v>
      </c>
      <c r="AA63" s="139" t="s">
        <v>8</v>
      </c>
      <c r="AB63" s="132">
        <v>23</v>
      </c>
      <c r="AC63" s="133">
        <v>40.260869565217391</v>
      </c>
      <c r="AD63" s="134">
        <v>37.434782608695649</v>
      </c>
      <c r="AE63" s="135">
        <v>1.075493612078978</v>
      </c>
      <c r="AF63" s="136">
        <v>1.03</v>
      </c>
      <c r="AG63" s="137">
        <v>269100</v>
      </c>
    </row>
    <row r="64" spans="12:33">
      <c r="L64" s="6"/>
      <c r="M64" s="6"/>
      <c r="N64" s="6"/>
      <c r="O64" s="6"/>
      <c r="P64" s="240"/>
      <c r="Q64" s="6"/>
      <c r="R64" s="6"/>
      <c r="S64" s="240"/>
      <c r="T64" s="6"/>
      <c r="U64" s="6"/>
      <c r="X64" s="123" t="s">
        <v>815</v>
      </c>
      <c r="Y64" s="138" t="s">
        <v>104</v>
      </c>
      <c r="Z64" s="142" t="s">
        <v>14</v>
      </c>
      <c r="AA64" s="142"/>
      <c r="AB64" s="132">
        <v>0</v>
      </c>
      <c r="AC64" s="133">
        <v>0</v>
      </c>
      <c r="AD64" s="134" t="s">
        <v>808</v>
      </c>
      <c r="AE64" s="135">
        <v>0</v>
      </c>
      <c r="AF64" s="136">
        <v>0</v>
      </c>
      <c r="AG64" s="137">
        <v>122600</v>
      </c>
    </row>
    <row r="65" spans="10:33">
      <c r="L65" s="6"/>
      <c r="M65" s="6"/>
      <c r="N65" s="241"/>
      <c r="O65" s="6"/>
      <c r="P65" s="6"/>
      <c r="Q65" s="6"/>
      <c r="R65" s="6"/>
      <c r="S65" s="240"/>
      <c r="T65" s="6"/>
      <c r="U65" s="6"/>
      <c r="X65" s="123" t="s">
        <v>456</v>
      </c>
      <c r="Y65" s="138" t="s">
        <v>104</v>
      </c>
      <c r="Z65" s="140" t="s">
        <v>37</v>
      </c>
      <c r="AA65" s="140"/>
      <c r="AB65" s="132">
        <v>13</v>
      </c>
      <c r="AC65" s="133">
        <v>66.230769230769226</v>
      </c>
      <c r="AD65" s="134">
        <v>80.692307692307679</v>
      </c>
      <c r="AE65" s="135">
        <v>0.82078169685414681</v>
      </c>
      <c r="AF65" s="136">
        <v>0</v>
      </c>
      <c r="AG65" s="137">
        <v>442700</v>
      </c>
    </row>
    <row r="66" spans="10:33">
      <c r="L66" s="6"/>
      <c r="M66" s="6"/>
      <c r="N66" s="6"/>
      <c r="O66" s="240"/>
      <c r="P66" s="240"/>
      <c r="Q66" s="6"/>
      <c r="R66" s="240"/>
      <c r="S66" s="240"/>
      <c r="T66" s="6"/>
      <c r="U66" s="6"/>
      <c r="X66" s="123" t="s">
        <v>457</v>
      </c>
      <c r="Y66" s="138" t="s">
        <v>31</v>
      </c>
      <c r="Z66" s="140" t="s">
        <v>37</v>
      </c>
      <c r="AA66" s="140" t="s">
        <v>537</v>
      </c>
      <c r="AB66" s="132">
        <v>0</v>
      </c>
      <c r="AC66" s="133">
        <v>0</v>
      </c>
      <c r="AD66" s="134" t="s">
        <v>808</v>
      </c>
      <c r="AE66" s="135">
        <v>0</v>
      </c>
      <c r="AF66" s="136">
        <v>0</v>
      </c>
      <c r="AG66" s="137">
        <v>122600</v>
      </c>
    </row>
    <row r="67" spans="10:33">
      <c r="L67" s="6"/>
      <c r="M67" s="6"/>
      <c r="N67" s="240"/>
      <c r="O67" s="6"/>
      <c r="P67" s="6"/>
      <c r="Q67" s="6"/>
      <c r="R67" s="6"/>
      <c r="S67" s="6"/>
      <c r="T67" s="6"/>
      <c r="U67" s="6"/>
      <c r="X67" s="123" t="s">
        <v>158</v>
      </c>
      <c r="Y67" s="138" t="s">
        <v>22</v>
      </c>
      <c r="Z67" s="139" t="s">
        <v>398</v>
      </c>
      <c r="AA67" s="139"/>
      <c r="AB67" s="132">
        <v>4</v>
      </c>
      <c r="AC67" s="133">
        <v>9</v>
      </c>
      <c r="AD67" s="134">
        <v>18</v>
      </c>
      <c r="AE67" s="135">
        <v>0.5</v>
      </c>
      <c r="AF67" s="136">
        <v>0.77</v>
      </c>
      <c r="AG67" s="137">
        <v>143600</v>
      </c>
    </row>
    <row r="68" spans="10:33">
      <c r="L68" s="6"/>
      <c r="M68" s="6"/>
      <c r="N68" s="242"/>
      <c r="O68" s="6"/>
      <c r="P68" s="6"/>
      <c r="Q68" s="6"/>
      <c r="R68" s="6"/>
      <c r="S68" s="6"/>
      <c r="T68" s="6"/>
      <c r="U68" s="6"/>
      <c r="X68" s="123" t="s">
        <v>458</v>
      </c>
      <c r="Y68" s="138" t="s">
        <v>28</v>
      </c>
      <c r="Z68" s="139" t="s">
        <v>37</v>
      </c>
      <c r="AA68" s="139"/>
      <c r="AB68" s="132">
        <v>6</v>
      </c>
      <c r="AC68" s="133">
        <v>30.333333333333332</v>
      </c>
      <c r="AD68" s="134">
        <v>80.833333333333329</v>
      </c>
      <c r="AE68" s="135">
        <v>0.37525773195876289</v>
      </c>
      <c r="AF68" s="136">
        <v>0</v>
      </c>
      <c r="AG68" s="137">
        <v>202800</v>
      </c>
    </row>
    <row r="69" spans="10:33">
      <c r="L69" s="6"/>
      <c r="M69" s="6"/>
      <c r="N69" s="6"/>
      <c r="O69" s="240"/>
      <c r="P69" s="240"/>
      <c r="Q69" s="6"/>
      <c r="R69" s="240"/>
      <c r="S69" s="6"/>
      <c r="T69" s="6"/>
      <c r="U69" s="6"/>
      <c r="X69" s="123" t="s">
        <v>816</v>
      </c>
      <c r="Y69" s="138" t="s">
        <v>104</v>
      </c>
      <c r="Z69" s="140" t="s">
        <v>398</v>
      </c>
      <c r="AA69" s="140" t="s">
        <v>37</v>
      </c>
      <c r="AB69" s="132">
        <v>0</v>
      </c>
      <c r="AC69" s="133">
        <v>0</v>
      </c>
      <c r="AD69" s="134" t="s">
        <v>808</v>
      </c>
      <c r="AE69" s="135">
        <v>0</v>
      </c>
      <c r="AF69" s="136">
        <v>0</v>
      </c>
      <c r="AG69" s="137">
        <v>122600</v>
      </c>
    </row>
    <row r="70" spans="10:33">
      <c r="L70" s="6"/>
      <c r="M70" s="6"/>
      <c r="N70" s="241"/>
      <c r="O70" s="6"/>
      <c r="P70" s="6"/>
      <c r="Q70" s="6"/>
      <c r="R70" s="6"/>
      <c r="S70" s="6"/>
      <c r="T70" s="6"/>
      <c r="U70" s="6"/>
      <c r="X70" s="123" t="s">
        <v>32</v>
      </c>
      <c r="Y70" s="138" t="s">
        <v>768</v>
      </c>
      <c r="Z70" s="140" t="s">
        <v>398</v>
      </c>
      <c r="AA70" s="140"/>
      <c r="AB70" s="132">
        <v>17</v>
      </c>
      <c r="AC70" s="133">
        <v>40.235294117647058</v>
      </c>
      <c r="AD70" s="134">
        <v>49.352941176470587</v>
      </c>
      <c r="AE70" s="135">
        <v>0.81525625744934449</v>
      </c>
      <c r="AF70" s="136">
        <v>1.06</v>
      </c>
      <c r="AG70" s="137">
        <v>269000</v>
      </c>
    </row>
    <row r="71" spans="10:33">
      <c r="L71" s="6"/>
      <c r="M71" s="6"/>
      <c r="N71" s="6"/>
      <c r="O71" s="6"/>
      <c r="P71" s="6"/>
      <c r="Q71" s="6"/>
      <c r="R71" s="6"/>
      <c r="S71" s="6"/>
      <c r="T71" s="6"/>
      <c r="U71" s="6"/>
      <c r="X71" s="123" t="s">
        <v>64</v>
      </c>
      <c r="Y71" s="138" t="s">
        <v>53</v>
      </c>
      <c r="Z71" s="140" t="s">
        <v>8</v>
      </c>
      <c r="AA71" s="140"/>
      <c r="AB71" s="132">
        <v>23</v>
      </c>
      <c r="AC71" s="133">
        <v>58.739130434782609</v>
      </c>
      <c r="AD71" s="134">
        <v>79.782608695652172</v>
      </c>
      <c r="AE71" s="135">
        <v>0.73623978201634876</v>
      </c>
      <c r="AF71" s="136">
        <v>0.79</v>
      </c>
      <c r="AG71" s="137">
        <v>392600</v>
      </c>
    </row>
    <row r="72" spans="10:33">
      <c r="L72" s="240"/>
      <c r="M72" s="6"/>
      <c r="N72" s="6"/>
      <c r="O72" s="240"/>
      <c r="P72" s="240"/>
      <c r="Q72" s="6"/>
      <c r="R72" s="240"/>
      <c r="S72" s="6"/>
      <c r="T72" s="6"/>
      <c r="U72" s="6"/>
      <c r="X72" s="123" t="s">
        <v>65</v>
      </c>
      <c r="Y72" s="138" t="s">
        <v>53</v>
      </c>
      <c r="Z72" s="139" t="s">
        <v>3</v>
      </c>
      <c r="AA72" s="139"/>
      <c r="AB72" s="132">
        <v>24</v>
      </c>
      <c r="AC72" s="133">
        <v>40.958333333333336</v>
      </c>
      <c r="AD72" s="134">
        <v>80.208333333333329</v>
      </c>
      <c r="AE72" s="135">
        <v>0.51064935064935069</v>
      </c>
      <c r="AF72" s="136">
        <v>0.68</v>
      </c>
      <c r="AG72" s="137">
        <v>273800</v>
      </c>
    </row>
    <row r="73" spans="10:33">
      <c r="L73" s="6"/>
      <c r="M73" s="6"/>
      <c r="N73" s="240"/>
      <c r="O73" s="6"/>
      <c r="P73" s="6"/>
      <c r="Q73" s="6"/>
      <c r="R73" s="6"/>
      <c r="S73" s="6"/>
      <c r="T73" s="6"/>
      <c r="U73" s="6"/>
      <c r="X73" s="123" t="s">
        <v>5</v>
      </c>
      <c r="Y73" s="138" t="s">
        <v>107</v>
      </c>
      <c r="Z73" s="139" t="s">
        <v>6</v>
      </c>
      <c r="AA73" s="139"/>
      <c r="AB73" s="132">
        <v>14</v>
      </c>
      <c r="AC73" s="133">
        <v>30.571428571428573</v>
      </c>
      <c r="AD73" s="134">
        <v>67.142857142857153</v>
      </c>
      <c r="AE73" s="135">
        <v>0.4553191489361702</v>
      </c>
      <c r="AF73" s="136">
        <v>0.43</v>
      </c>
      <c r="AG73" s="137">
        <v>204400</v>
      </c>
    </row>
    <row r="74" spans="10:33">
      <c r="L74" s="6"/>
      <c r="M74" s="6"/>
      <c r="N74" s="6"/>
      <c r="O74" s="6"/>
      <c r="P74" s="6"/>
      <c r="Q74" s="6"/>
      <c r="R74" s="6"/>
      <c r="S74" s="6"/>
      <c r="T74" s="6"/>
      <c r="U74" s="6"/>
      <c r="X74" s="123" t="s">
        <v>226</v>
      </c>
      <c r="Y74" s="138" t="s">
        <v>107</v>
      </c>
      <c r="Z74" s="140" t="s">
        <v>8</v>
      </c>
      <c r="AA74" s="140"/>
      <c r="AB74" s="132">
        <v>12</v>
      </c>
      <c r="AC74" s="133">
        <v>69.833333333333329</v>
      </c>
      <c r="AD74" s="134">
        <v>77.166666666666657</v>
      </c>
      <c r="AE74" s="135">
        <v>0.90496760259179265</v>
      </c>
      <c r="AF74" s="136">
        <v>0.75</v>
      </c>
      <c r="AG74" s="137">
        <v>466800</v>
      </c>
    </row>
    <row r="75" spans="10:33">
      <c r="L75" s="240"/>
      <c r="M75" s="6"/>
      <c r="N75" s="6"/>
      <c r="O75" s="240"/>
      <c r="P75" s="240"/>
      <c r="Q75" s="6"/>
      <c r="R75" s="6"/>
      <c r="S75" s="6"/>
      <c r="T75" s="6"/>
      <c r="U75" s="6"/>
      <c r="X75" s="123" t="s">
        <v>202</v>
      </c>
      <c r="Y75" s="138" t="s">
        <v>107</v>
      </c>
      <c r="Z75" s="139" t="s">
        <v>37</v>
      </c>
      <c r="AA75" s="139" t="s">
        <v>537</v>
      </c>
      <c r="AB75" s="132">
        <v>0</v>
      </c>
      <c r="AC75" s="133">
        <v>0</v>
      </c>
      <c r="AD75" s="134" t="s">
        <v>808</v>
      </c>
      <c r="AE75" s="135">
        <v>0</v>
      </c>
      <c r="AF75" s="136">
        <v>0.51</v>
      </c>
      <c r="AG75" s="137">
        <v>193200</v>
      </c>
    </row>
    <row r="76" spans="10:33">
      <c r="L76" s="6"/>
      <c r="M76" s="6"/>
      <c r="N76" s="241"/>
      <c r="O76" s="6"/>
      <c r="P76" s="6"/>
      <c r="Q76" s="6"/>
      <c r="R76" s="6"/>
      <c r="S76" s="6"/>
      <c r="T76" s="6"/>
      <c r="U76" s="6"/>
      <c r="X76" s="123" t="s">
        <v>634</v>
      </c>
      <c r="Y76" s="138" t="s">
        <v>22</v>
      </c>
      <c r="Z76" s="140" t="s">
        <v>6</v>
      </c>
      <c r="AA76" s="140"/>
      <c r="AB76" s="132">
        <v>0</v>
      </c>
      <c r="AC76" s="133">
        <v>0</v>
      </c>
      <c r="AD76" s="134" t="s">
        <v>808</v>
      </c>
      <c r="AE76" s="135">
        <v>0</v>
      </c>
      <c r="AF76" s="136">
        <v>0</v>
      </c>
      <c r="AG76" s="137">
        <v>122600</v>
      </c>
    </row>
    <row r="77" spans="10:33">
      <c r="L77" s="6"/>
      <c r="M77" s="6"/>
      <c r="N77" s="242"/>
      <c r="O77" s="6"/>
      <c r="P77" s="6"/>
      <c r="Q77" s="6"/>
      <c r="R77" s="6"/>
      <c r="S77" s="6"/>
      <c r="T77" s="6"/>
      <c r="U77" s="6"/>
      <c r="X77" s="123" t="s">
        <v>407</v>
      </c>
      <c r="Y77" s="138" t="s">
        <v>768</v>
      </c>
      <c r="Z77" s="139" t="s">
        <v>8</v>
      </c>
      <c r="AA77" s="139" t="s">
        <v>6</v>
      </c>
      <c r="AB77" s="132">
        <v>8</v>
      </c>
      <c r="AC77" s="133">
        <v>30.5</v>
      </c>
      <c r="AD77" s="134">
        <v>34.25</v>
      </c>
      <c r="AE77" s="135">
        <v>0.89051094890510951</v>
      </c>
      <c r="AF77" s="136">
        <v>0</v>
      </c>
      <c r="AG77" s="137">
        <v>203900</v>
      </c>
    </row>
    <row r="78" spans="10:33">
      <c r="L78" s="240"/>
      <c r="M78" s="6"/>
      <c r="N78" s="6"/>
      <c r="O78" s="240"/>
      <c r="P78" s="240"/>
      <c r="Q78" s="6"/>
      <c r="R78" s="6"/>
      <c r="S78" s="6"/>
      <c r="T78" s="6"/>
      <c r="U78" s="6"/>
      <c r="X78" s="123" t="s">
        <v>650</v>
      </c>
      <c r="Y78" s="138" t="s">
        <v>23</v>
      </c>
      <c r="Z78" s="139" t="s">
        <v>37</v>
      </c>
      <c r="AA78" s="139" t="s">
        <v>537</v>
      </c>
      <c r="AB78" s="132">
        <v>1</v>
      </c>
      <c r="AC78" s="133">
        <v>49</v>
      </c>
      <c r="AD78" s="134">
        <v>80</v>
      </c>
      <c r="AE78" s="135">
        <v>0.61250000000000004</v>
      </c>
      <c r="AF78" s="136">
        <v>0</v>
      </c>
      <c r="AG78" s="137">
        <v>229300</v>
      </c>
    </row>
    <row r="79" spans="10:33">
      <c r="J79" s="66"/>
      <c r="L79" s="6"/>
      <c r="M79" s="6"/>
      <c r="N79" s="6"/>
      <c r="O79" s="6"/>
      <c r="P79" s="6"/>
      <c r="Q79" s="6"/>
      <c r="R79" s="6"/>
      <c r="S79" s="6"/>
      <c r="T79" s="6"/>
      <c r="U79" s="6"/>
      <c r="X79" s="123" t="s">
        <v>203</v>
      </c>
      <c r="Y79" s="138" t="s">
        <v>22</v>
      </c>
      <c r="Z79" s="140" t="s">
        <v>6</v>
      </c>
      <c r="AA79" s="140"/>
      <c r="AB79" s="132">
        <v>24</v>
      </c>
      <c r="AC79" s="133">
        <v>71.75</v>
      </c>
      <c r="AD79" s="134">
        <v>80.583333333333343</v>
      </c>
      <c r="AE79" s="135">
        <v>0.89038262668045498</v>
      </c>
      <c r="AF79" s="136">
        <v>0.76</v>
      </c>
      <c r="AG79" s="137">
        <v>479600</v>
      </c>
    </row>
    <row r="80" spans="10:33">
      <c r="L80" s="240"/>
      <c r="M80" s="6"/>
      <c r="N80" s="6"/>
      <c r="O80" s="240"/>
      <c r="P80" s="240"/>
      <c r="Q80" s="6"/>
      <c r="R80" s="6"/>
      <c r="S80" s="6"/>
      <c r="T80" s="6"/>
      <c r="U80" s="6"/>
      <c r="X80" s="123" t="s">
        <v>459</v>
      </c>
      <c r="Y80" s="138" t="s">
        <v>22</v>
      </c>
      <c r="Z80" s="140" t="s">
        <v>37</v>
      </c>
      <c r="AA80" s="140" t="s">
        <v>537</v>
      </c>
      <c r="AB80" s="132">
        <v>1</v>
      </c>
      <c r="AC80" s="133">
        <v>1</v>
      </c>
      <c r="AD80" s="134">
        <v>38</v>
      </c>
      <c r="AE80" s="135">
        <v>2.6315789473684209E-2</v>
      </c>
      <c r="AF80" s="136">
        <v>0</v>
      </c>
      <c r="AG80" s="137">
        <v>143600</v>
      </c>
    </row>
    <row r="81" spans="6:33">
      <c r="F81" s="7"/>
      <c r="L81" s="6"/>
      <c r="M81" s="6"/>
      <c r="N81" s="6"/>
      <c r="O81" s="6"/>
      <c r="P81" s="6"/>
      <c r="Q81" s="6"/>
      <c r="R81" s="6"/>
      <c r="S81" s="6"/>
      <c r="T81" s="6"/>
      <c r="U81" s="6"/>
      <c r="X81" s="123" t="s">
        <v>295</v>
      </c>
      <c r="Y81" s="138" t="s">
        <v>23</v>
      </c>
      <c r="Z81" s="140" t="s">
        <v>37</v>
      </c>
      <c r="AA81" s="140"/>
      <c r="AB81" s="132">
        <v>23</v>
      </c>
      <c r="AC81" s="133">
        <v>59.217391304347828</v>
      </c>
      <c r="AD81" s="134">
        <v>80</v>
      </c>
      <c r="AE81" s="135">
        <v>0.74021739130434783</v>
      </c>
      <c r="AF81" s="136">
        <v>0.63</v>
      </c>
      <c r="AG81" s="137">
        <v>395800</v>
      </c>
    </row>
    <row r="82" spans="6:33">
      <c r="F82" s="7"/>
      <c r="L82" s="240"/>
      <c r="M82" s="6"/>
      <c r="N82" s="6"/>
      <c r="O82" s="240"/>
      <c r="P82" s="6"/>
      <c r="Q82" s="6"/>
      <c r="R82" s="6"/>
      <c r="S82" s="6"/>
      <c r="T82" s="6"/>
      <c r="U82" s="6"/>
      <c r="X82" s="123" t="s">
        <v>644</v>
      </c>
      <c r="Y82" s="138" t="s">
        <v>569</v>
      </c>
      <c r="Z82" s="140" t="s">
        <v>37</v>
      </c>
      <c r="AA82" s="140" t="s">
        <v>537</v>
      </c>
      <c r="AB82" s="132">
        <v>5</v>
      </c>
      <c r="AC82" s="133">
        <v>42.6</v>
      </c>
      <c r="AD82" s="134">
        <v>68.2</v>
      </c>
      <c r="AE82" s="135">
        <v>0.62463343108504399</v>
      </c>
      <c r="AF82" s="136">
        <v>0</v>
      </c>
      <c r="AG82" s="137">
        <v>227800</v>
      </c>
    </row>
    <row r="83" spans="6:33">
      <c r="F83" s="7"/>
      <c r="L83" s="6"/>
      <c r="M83" s="6"/>
      <c r="N83" s="6"/>
      <c r="O83" s="6"/>
      <c r="P83" s="6"/>
      <c r="Q83" s="6"/>
      <c r="R83" s="6"/>
      <c r="S83" s="6"/>
      <c r="T83" s="6"/>
      <c r="U83" s="6"/>
      <c r="X83" s="123" t="s">
        <v>817</v>
      </c>
      <c r="Y83" s="138" t="s">
        <v>82</v>
      </c>
      <c r="Z83" s="139" t="s">
        <v>37</v>
      </c>
      <c r="AA83" s="140"/>
      <c r="AB83" s="132">
        <v>0</v>
      </c>
      <c r="AC83" s="133">
        <v>0</v>
      </c>
      <c r="AD83" s="134" t="s">
        <v>808</v>
      </c>
      <c r="AE83" s="135">
        <v>0</v>
      </c>
      <c r="AF83" s="136">
        <v>0</v>
      </c>
      <c r="AG83" s="137">
        <v>122600</v>
      </c>
    </row>
    <row r="84" spans="6:33">
      <c r="F84" s="7"/>
      <c r="L84" s="240"/>
      <c r="M84" s="6"/>
      <c r="N84" s="6"/>
      <c r="O84" s="240"/>
      <c r="P84" s="6"/>
      <c r="Q84" s="6"/>
      <c r="R84" s="6"/>
      <c r="S84" s="6"/>
      <c r="T84" s="6"/>
      <c r="U84" s="6"/>
      <c r="X84" s="123" t="s">
        <v>550</v>
      </c>
      <c r="Y84" s="138" t="s">
        <v>106</v>
      </c>
      <c r="Z84" s="139" t="s">
        <v>6</v>
      </c>
      <c r="AA84" s="139"/>
      <c r="AB84" s="132">
        <v>8</v>
      </c>
      <c r="AC84" s="133">
        <v>29</v>
      </c>
      <c r="AD84" s="134">
        <v>72.125</v>
      </c>
      <c r="AE84" s="135">
        <v>0.40207972270363951</v>
      </c>
      <c r="AF84" s="136">
        <v>0</v>
      </c>
      <c r="AG84" s="137">
        <v>193900</v>
      </c>
    </row>
    <row r="85" spans="6:33">
      <c r="F85" s="7"/>
      <c r="L85" s="6"/>
      <c r="M85" s="6"/>
      <c r="N85" s="6"/>
      <c r="O85" s="6"/>
      <c r="P85" s="6"/>
      <c r="Q85" s="6"/>
      <c r="R85" s="6"/>
      <c r="S85" s="6"/>
      <c r="T85" s="6"/>
      <c r="U85" s="6"/>
      <c r="X85" s="123" t="s">
        <v>818</v>
      </c>
      <c r="Y85" s="138" t="s">
        <v>58</v>
      </c>
      <c r="Z85" s="139" t="s">
        <v>14</v>
      </c>
      <c r="AA85" s="139" t="s">
        <v>8</v>
      </c>
      <c r="AB85" s="132">
        <v>21</v>
      </c>
      <c r="AC85" s="133">
        <v>63.523809523809526</v>
      </c>
      <c r="AD85" s="134">
        <v>68.571428571428569</v>
      </c>
      <c r="AE85" s="135">
        <v>0.92638888888888893</v>
      </c>
      <c r="AF85" s="136">
        <v>0.98</v>
      </c>
      <c r="AG85" s="137">
        <v>424600</v>
      </c>
    </row>
    <row r="86" spans="6:33">
      <c r="F86" s="7"/>
      <c r="L86" s="6"/>
      <c r="M86" s="6"/>
      <c r="N86" s="6"/>
      <c r="O86" s="6"/>
      <c r="P86" s="6"/>
      <c r="Q86" s="6"/>
      <c r="R86" s="6"/>
      <c r="S86" s="6"/>
      <c r="T86" s="6"/>
      <c r="U86" s="6"/>
      <c r="X86" s="123" t="s">
        <v>819</v>
      </c>
      <c r="Y86" s="138" t="s">
        <v>82</v>
      </c>
      <c r="Z86" s="142" t="s">
        <v>398</v>
      </c>
      <c r="AA86" s="141"/>
      <c r="AB86" s="132">
        <v>22</v>
      </c>
      <c r="AC86" s="133">
        <v>33.772727272727273</v>
      </c>
      <c r="AD86" s="134">
        <v>54.954545454545453</v>
      </c>
      <c r="AE86" s="135">
        <v>0.61455748552522749</v>
      </c>
      <c r="AF86" s="136">
        <v>0.64</v>
      </c>
      <c r="AG86" s="137">
        <v>225800</v>
      </c>
    </row>
    <row r="87" spans="6:33">
      <c r="F87" s="7"/>
      <c r="L87" s="6"/>
      <c r="M87" s="6"/>
      <c r="N87" s="6"/>
      <c r="O87" s="6"/>
      <c r="P87" s="6"/>
      <c r="Q87" s="6"/>
      <c r="R87" s="6"/>
      <c r="S87" s="6"/>
      <c r="T87" s="6"/>
      <c r="U87" s="6"/>
      <c r="X87" s="123" t="s">
        <v>657</v>
      </c>
      <c r="Y87" s="138" t="s">
        <v>28</v>
      </c>
      <c r="Z87" s="142" t="s">
        <v>6</v>
      </c>
      <c r="AA87" s="142"/>
      <c r="AB87" s="132">
        <v>7</v>
      </c>
      <c r="AC87" s="133">
        <v>26.571428571428573</v>
      </c>
      <c r="AD87" s="134">
        <v>78</v>
      </c>
      <c r="AE87" s="135">
        <v>0.34065934065934067</v>
      </c>
      <c r="AF87" s="136">
        <v>0</v>
      </c>
      <c r="AG87" s="137">
        <v>177600</v>
      </c>
    </row>
    <row r="88" spans="6:33">
      <c r="F88" s="7"/>
      <c r="L88" s="6"/>
      <c r="M88" s="6"/>
      <c r="N88" s="6"/>
      <c r="O88" s="6"/>
      <c r="P88" s="6"/>
      <c r="Q88" s="6"/>
      <c r="R88" s="6"/>
      <c r="S88" s="6"/>
      <c r="T88" s="6"/>
      <c r="U88" s="6"/>
      <c r="X88" s="123" t="s">
        <v>111</v>
      </c>
      <c r="Y88" s="138" t="s">
        <v>104</v>
      </c>
      <c r="Z88" s="139" t="s">
        <v>398</v>
      </c>
      <c r="AA88" s="139" t="s">
        <v>37</v>
      </c>
      <c r="AB88" s="132">
        <v>0</v>
      </c>
      <c r="AC88" s="133">
        <v>0</v>
      </c>
      <c r="AD88" s="134" t="s">
        <v>808</v>
      </c>
      <c r="AE88" s="135">
        <v>0</v>
      </c>
      <c r="AF88" s="136">
        <v>0</v>
      </c>
      <c r="AG88" s="137">
        <v>122600</v>
      </c>
    </row>
    <row r="89" spans="6:33">
      <c r="F89" s="7"/>
      <c r="L89" s="6"/>
      <c r="M89" s="6"/>
      <c r="N89" s="6"/>
      <c r="O89" s="6"/>
      <c r="P89" s="6"/>
      <c r="Q89" s="6"/>
      <c r="R89" s="6"/>
      <c r="S89" s="6"/>
      <c r="T89" s="6"/>
      <c r="U89" s="6"/>
      <c r="X89" s="123" t="s">
        <v>639</v>
      </c>
      <c r="Y89" s="138" t="s">
        <v>58</v>
      </c>
      <c r="Z89" s="141" t="s">
        <v>6</v>
      </c>
      <c r="AA89" s="139"/>
      <c r="AB89" s="132">
        <v>0</v>
      </c>
      <c r="AC89" s="133">
        <v>0</v>
      </c>
      <c r="AD89" s="134" t="s">
        <v>808</v>
      </c>
      <c r="AE89" s="135">
        <v>0</v>
      </c>
      <c r="AF89" s="136">
        <v>0</v>
      </c>
      <c r="AG89" s="137">
        <v>122600</v>
      </c>
    </row>
    <row r="90" spans="6:33">
      <c r="F90" s="7"/>
      <c r="L90" s="6"/>
      <c r="M90" s="6"/>
      <c r="N90" s="6"/>
      <c r="O90" s="6"/>
      <c r="P90" s="6"/>
      <c r="Q90" s="6"/>
      <c r="R90" s="6"/>
      <c r="S90" s="6"/>
      <c r="T90" s="6"/>
      <c r="U90" s="6"/>
      <c r="X90" s="123" t="s">
        <v>624</v>
      </c>
      <c r="Y90" s="138" t="s">
        <v>4</v>
      </c>
      <c r="Z90" s="140" t="s">
        <v>14</v>
      </c>
      <c r="AA90" s="140"/>
      <c r="AB90" s="132">
        <v>0</v>
      </c>
      <c r="AC90" s="133">
        <v>0</v>
      </c>
      <c r="AD90" s="134" t="s">
        <v>808</v>
      </c>
      <c r="AE90" s="135">
        <v>0</v>
      </c>
      <c r="AF90" s="136">
        <v>1.02</v>
      </c>
      <c r="AG90" s="137">
        <v>165800</v>
      </c>
    </row>
    <row r="91" spans="6:33">
      <c r="F91" s="7"/>
      <c r="G91" s="7"/>
      <c r="H91" s="7"/>
      <c r="I91" s="7"/>
      <c r="J91" s="7"/>
      <c r="K91" s="7"/>
      <c r="L91" s="129"/>
      <c r="M91" s="129"/>
      <c r="N91" s="129"/>
      <c r="O91" s="129"/>
      <c r="P91" s="129"/>
      <c r="Q91" s="6"/>
      <c r="R91" s="6"/>
      <c r="S91" s="6"/>
      <c r="T91" s="6"/>
      <c r="U91" s="6"/>
      <c r="X91" s="123" t="s">
        <v>342</v>
      </c>
      <c r="Y91" s="138" t="s">
        <v>106</v>
      </c>
      <c r="Z91" s="140" t="s">
        <v>6</v>
      </c>
      <c r="AA91" s="140"/>
      <c r="AB91" s="132">
        <v>22</v>
      </c>
      <c r="AC91" s="133">
        <v>29.09090909090909</v>
      </c>
      <c r="AD91" s="134">
        <v>80.454545454545453</v>
      </c>
      <c r="AE91" s="135">
        <v>0.3615819209039548</v>
      </c>
      <c r="AF91" s="136">
        <v>0.5</v>
      </c>
      <c r="AG91" s="137">
        <v>194500</v>
      </c>
    </row>
    <row r="92" spans="6:33">
      <c r="L92" s="6"/>
      <c r="M92" s="6"/>
      <c r="N92" s="6"/>
      <c r="O92" s="6"/>
      <c r="P92" s="6"/>
      <c r="Q92" s="6"/>
      <c r="R92" s="6"/>
      <c r="S92" s="6"/>
      <c r="T92" s="6"/>
      <c r="U92" s="6"/>
      <c r="X92" s="123" t="s">
        <v>382</v>
      </c>
      <c r="Y92" s="138" t="s">
        <v>55</v>
      </c>
      <c r="Z92" s="140" t="s">
        <v>6</v>
      </c>
      <c r="AA92" s="140"/>
      <c r="AB92" s="132">
        <v>0</v>
      </c>
      <c r="AC92" s="133">
        <v>0</v>
      </c>
      <c r="AD92" s="134" t="s">
        <v>808</v>
      </c>
      <c r="AE92" s="135">
        <v>0</v>
      </c>
      <c r="AF92" s="136">
        <v>0</v>
      </c>
      <c r="AG92" s="137">
        <v>122600</v>
      </c>
    </row>
    <row r="93" spans="6:33">
      <c r="G93" s="7"/>
      <c r="H93" s="7"/>
      <c r="I93" s="7"/>
      <c r="J93" s="7"/>
      <c r="K93" s="7"/>
      <c r="L93" s="129"/>
      <c r="M93" s="129"/>
      <c r="N93" s="129"/>
      <c r="O93" s="129"/>
      <c r="P93" s="129"/>
      <c r="Q93" s="6"/>
      <c r="R93" s="6"/>
      <c r="S93" s="6"/>
      <c r="T93" s="6"/>
      <c r="U93" s="6"/>
      <c r="X93" s="123" t="s">
        <v>461</v>
      </c>
      <c r="Y93" s="138" t="s">
        <v>23</v>
      </c>
      <c r="Z93" s="139" t="s">
        <v>37</v>
      </c>
      <c r="AA93" s="139" t="s">
        <v>537</v>
      </c>
      <c r="AB93" s="132">
        <v>0</v>
      </c>
      <c r="AC93" s="133">
        <v>0</v>
      </c>
      <c r="AD93" s="134" t="s">
        <v>808</v>
      </c>
      <c r="AE93" s="135">
        <v>0</v>
      </c>
      <c r="AF93" s="136">
        <v>0</v>
      </c>
      <c r="AG93" s="137">
        <v>122600</v>
      </c>
    </row>
    <row r="94" spans="6:33">
      <c r="L94" s="6"/>
      <c r="M94" s="6"/>
      <c r="N94" s="6"/>
      <c r="O94" s="6"/>
      <c r="P94" s="6"/>
      <c r="Q94" s="6"/>
      <c r="R94" s="6"/>
      <c r="S94" s="6"/>
      <c r="T94" s="6"/>
      <c r="U94" s="6"/>
      <c r="X94" s="123" t="s">
        <v>640</v>
      </c>
      <c r="Y94" s="138" t="s">
        <v>58</v>
      </c>
      <c r="Z94" s="139" t="s">
        <v>3</v>
      </c>
      <c r="AA94" s="139"/>
      <c r="AB94" s="132">
        <v>0</v>
      </c>
      <c r="AC94" s="133">
        <v>0</v>
      </c>
      <c r="AD94" s="134" t="s">
        <v>808</v>
      </c>
      <c r="AE94" s="135">
        <v>0</v>
      </c>
      <c r="AF94" s="136">
        <v>0</v>
      </c>
      <c r="AG94" s="137">
        <v>122600</v>
      </c>
    </row>
    <row r="95" spans="6:33">
      <c r="G95" s="7"/>
      <c r="H95" s="7"/>
      <c r="I95" s="7"/>
      <c r="J95" s="7"/>
      <c r="K95" s="7"/>
      <c r="L95" s="129"/>
      <c r="M95" s="129"/>
      <c r="N95" s="129"/>
      <c r="O95" s="129"/>
      <c r="P95" s="129"/>
      <c r="Q95" s="6"/>
      <c r="R95" s="6"/>
      <c r="S95" s="6"/>
      <c r="T95" s="6"/>
      <c r="U95" s="6"/>
      <c r="X95" s="123" t="s">
        <v>90</v>
      </c>
      <c r="Y95" s="138" t="s">
        <v>58</v>
      </c>
      <c r="Z95" s="140" t="s">
        <v>6</v>
      </c>
      <c r="AA95" s="140" t="s">
        <v>3</v>
      </c>
      <c r="AB95" s="132">
        <v>17</v>
      </c>
      <c r="AC95" s="133">
        <v>55.764705882352942</v>
      </c>
      <c r="AD95" s="134">
        <v>78.764705882352942</v>
      </c>
      <c r="AE95" s="135">
        <v>0.70799103808812547</v>
      </c>
      <c r="AF95" s="136">
        <v>0.74</v>
      </c>
      <c r="AG95" s="137">
        <v>372800</v>
      </c>
    </row>
    <row r="96" spans="6:33">
      <c r="L96" s="6"/>
      <c r="M96" s="6"/>
      <c r="N96" s="6"/>
      <c r="O96" s="6"/>
      <c r="P96" s="6"/>
      <c r="Q96" s="6"/>
      <c r="R96" s="6"/>
      <c r="S96" s="6"/>
      <c r="T96" s="6"/>
      <c r="U96" s="6"/>
      <c r="X96" s="123" t="s">
        <v>33</v>
      </c>
      <c r="Y96" s="138" t="s">
        <v>31</v>
      </c>
      <c r="Z96" s="142" t="s">
        <v>8</v>
      </c>
      <c r="AA96" s="142"/>
      <c r="AB96" s="132">
        <v>17</v>
      </c>
      <c r="AC96" s="133">
        <v>44.588235294117645</v>
      </c>
      <c r="AD96" s="134">
        <v>53.294117647058819</v>
      </c>
      <c r="AE96" s="135">
        <v>0.83664459161147908</v>
      </c>
      <c r="AF96" s="136">
        <v>0.82</v>
      </c>
      <c r="AG96" s="137">
        <v>298100</v>
      </c>
    </row>
    <row r="97" spans="12:33">
      <c r="L97" s="6"/>
      <c r="M97" s="6"/>
      <c r="N97" s="6"/>
      <c r="O97" s="6"/>
      <c r="P97" s="6"/>
      <c r="Q97" s="6"/>
      <c r="R97" s="6"/>
      <c r="S97" s="6"/>
      <c r="T97" s="6"/>
      <c r="U97" s="6"/>
      <c r="X97" s="123" t="s">
        <v>820</v>
      </c>
      <c r="Y97" s="138" t="s">
        <v>104</v>
      </c>
      <c r="Z97" s="140" t="s">
        <v>6</v>
      </c>
      <c r="AA97" s="141" t="s">
        <v>3</v>
      </c>
      <c r="AB97" s="132">
        <v>1</v>
      </c>
      <c r="AC97" s="133">
        <v>19</v>
      </c>
      <c r="AD97" s="134">
        <v>80</v>
      </c>
      <c r="AE97" s="135">
        <v>0.23749999999999999</v>
      </c>
      <c r="AF97" s="136">
        <v>0</v>
      </c>
      <c r="AG97" s="137">
        <v>143600</v>
      </c>
    </row>
    <row r="98" spans="12:33">
      <c r="L98" s="6"/>
      <c r="M98" s="6"/>
      <c r="N98" s="6"/>
      <c r="O98" s="6"/>
      <c r="P98" s="6"/>
      <c r="Q98" s="6"/>
      <c r="R98" s="6"/>
      <c r="S98" s="6"/>
      <c r="T98" s="6"/>
      <c r="U98" s="6"/>
      <c r="X98" s="123" t="s">
        <v>204</v>
      </c>
      <c r="Y98" s="138" t="s">
        <v>24</v>
      </c>
      <c r="Z98" s="140" t="s">
        <v>14</v>
      </c>
      <c r="AA98" s="140" t="s">
        <v>8</v>
      </c>
      <c r="AB98" s="132">
        <v>8</v>
      </c>
      <c r="AC98" s="133">
        <v>31</v>
      </c>
      <c r="AD98" s="134">
        <v>38.375</v>
      </c>
      <c r="AE98" s="135">
        <v>0.80781758957654726</v>
      </c>
      <c r="AF98" s="136">
        <v>0</v>
      </c>
      <c r="AG98" s="137">
        <v>207200</v>
      </c>
    </row>
    <row r="99" spans="12:33">
      <c r="L99" s="6"/>
      <c r="M99" s="6"/>
      <c r="N99" s="6"/>
      <c r="O99" s="6"/>
      <c r="P99" s="6"/>
      <c r="Q99" s="6"/>
      <c r="R99" s="6"/>
      <c r="S99" s="6"/>
      <c r="T99" s="6"/>
      <c r="U99" s="6"/>
      <c r="X99" s="123" t="s">
        <v>112</v>
      </c>
      <c r="Y99" s="138" t="s">
        <v>82</v>
      </c>
      <c r="Z99" s="140" t="s">
        <v>8</v>
      </c>
      <c r="AA99" s="140" t="s">
        <v>537</v>
      </c>
      <c r="AB99" s="132">
        <v>24</v>
      </c>
      <c r="AC99" s="133">
        <v>47.5</v>
      </c>
      <c r="AD99" s="134">
        <v>60.708333333333336</v>
      </c>
      <c r="AE99" s="135">
        <v>0.78242964996568287</v>
      </c>
      <c r="AF99" s="136">
        <v>0</v>
      </c>
      <c r="AG99" s="137">
        <v>317500</v>
      </c>
    </row>
    <row r="100" spans="12:33">
      <c r="L100" s="6"/>
      <c r="M100" s="6"/>
      <c r="N100" s="6"/>
      <c r="O100" s="6"/>
      <c r="P100" s="6"/>
      <c r="Q100" s="6"/>
      <c r="R100" s="6"/>
      <c r="S100" s="6"/>
      <c r="T100" s="6"/>
      <c r="U100" s="6"/>
      <c r="X100" s="123" t="s">
        <v>352</v>
      </c>
      <c r="Y100" s="138" t="s">
        <v>106</v>
      </c>
      <c r="Z100" s="140" t="s">
        <v>37</v>
      </c>
      <c r="AA100" s="140" t="s">
        <v>537</v>
      </c>
      <c r="AB100" s="132">
        <v>0</v>
      </c>
      <c r="AC100" s="133">
        <v>0</v>
      </c>
      <c r="AD100" s="134" t="s">
        <v>808</v>
      </c>
      <c r="AE100" s="135">
        <v>0</v>
      </c>
      <c r="AF100" s="136">
        <v>0.65</v>
      </c>
      <c r="AG100" s="137">
        <v>226700</v>
      </c>
    </row>
    <row r="101" spans="12:33">
      <c r="L101" s="6"/>
      <c r="M101" s="6"/>
      <c r="N101" s="6"/>
      <c r="O101" s="6"/>
      <c r="P101" s="6"/>
      <c r="Q101" s="6"/>
      <c r="R101" s="6"/>
      <c r="S101" s="6"/>
      <c r="T101" s="6"/>
      <c r="U101" s="6"/>
      <c r="X101" s="123" t="s">
        <v>227</v>
      </c>
      <c r="Y101" s="138" t="s">
        <v>28</v>
      </c>
      <c r="Z101" s="139" t="s">
        <v>6</v>
      </c>
      <c r="AA101" s="139"/>
      <c r="AB101" s="132">
        <v>16</v>
      </c>
      <c r="AC101" s="133">
        <v>36.625</v>
      </c>
      <c r="AD101" s="134">
        <v>80.375</v>
      </c>
      <c r="AE101" s="135">
        <v>0.45567651632970452</v>
      </c>
      <c r="AF101" s="136">
        <v>0.61</v>
      </c>
      <c r="AG101" s="137">
        <v>244800</v>
      </c>
    </row>
    <row r="102" spans="12:33">
      <c r="L102" s="6"/>
      <c r="M102" s="6"/>
      <c r="N102" s="6"/>
      <c r="O102" s="6"/>
      <c r="P102" s="6"/>
      <c r="Q102" s="6"/>
      <c r="R102" s="6"/>
      <c r="S102" s="6"/>
      <c r="T102" s="6"/>
      <c r="U102" s="6"/>
      <c r="X102" s="123" t="s">
        <v>821</v>
      </c>
      <c r="Y102" s="138" t="s">
        <v>31</v>
      </c>
      <c r="Z102" s="139" t="s">
        <v>8</v>
      </c>
      <c r="AA102" s="139"/>
      <c r="AB102" s="132">
        <v>7</v>
      </c>
      <c r="AC102" s="133">
        <v>16</v>
      </c>
      <c r="AD102" s="134">
        <v>23.285714285714285</v>
      </c>
      <c r="AE102" s="135">
        <v>0.68711656441717794</v>
      </c>
      <c r="AF102" s="136">
        <v>0</v>
      </c>
      <c r="AG102" s="137">
        <v>143600</v>
      </c>
    </row>
    <row r="103" spans="12:33">
      <c r="L103" s="6"/>
      <c r="M103" s="6"/>
      <c r="N103" s="6"/>
      <c r="O103" s="6"/>
      <c r="P103" s="6"/>
      <c r="Q103" s="6"/>
      <c r="R103" s="6"/>
      <c r="S103" s="6"/>
      <c r="T103" s="6"/>
      <c r="U103" s="6"/>
      <c r="X103" s="123" t="s">
        <v>822</v>
      </c>
      <c r="Y103" s="138" t="s">
        <v>4</v>
      </c>
      <c r="Z103" s="139" t="s">
        <v>14</v>
      </c>
      <c r="AA103" s="139"/>
      <c r="AB103" s="132">
        <v>8</v>
      </c>
      <c r="AC103" s="133">
        <v>21.125</v>
      </c>
      <c r="AD103" s="134">
        <v>23.125</v>
      </c>
      <c r="AE103" s="135">
        <v>0.91351351351351351</v>
      </c>
      <c r="AF103" s="136">
        <v>1.19</v>
      </c>
      <c r="AG103" s="137">
        <v>143600</v>
      </c>
    </row>
    <row r="104" spans="12:33">
      <c r="L104" s="6"/>
      <c r="M104" s="6"/>
      <c r="N104" s="6"/>
      <c r="O104" s="6"/>
      <c r="P104" s="6"/>
      <c r="Q104" s="6"/>
      <c r="R104" s="6"/>
      <c r="S104" s="6"/>
      <c r="T104" s="6"/>
      <c r="U104" s="6"/>
      <c r="X104" s="123" t="s">
        <v>228</v>
      </c>
      <c r="Y104" s="138" t="s">
        <v>107</v>
      </c>
      <c r="Z104" s="140" t="s">
        <v>14</v>
      </c>
      <c r="AA104" s="140"/>
      <c r="AB104" s="132">
        <v>23</v>
      </c>
      <c r="AC104" s="133">
        <v>38.173913043478258</v>
      </c>
      <c r="AD104" s="134">
        <v>34.391304347826086</v>
      </c>
      <c r="AE104" s="135">
        <v>1.1099873577749684</v>
      </c>
      <c r="AF104" s="136">
        <v>1.42</v>
      </c>
      <c r="AG104" s="137">
        <v>255200</v>
      </c>
    </row>
    <row r="105" spans="12:33">
      <c r="L105" s="6"/>
      <c r="M105" s="6"/>
      <c r="N105" s="6"/>
      <c r="O105" s="6"/>
      <c r="P105" s="6"/>
      <c r="Q105" s="6"/>
      <c r="R105" s="6"/>
      <c r="S105" s="6"/>
      <c r="T105" s="6"/>
      <c r="U105" s="6"/>
      <c r="X105" s="128" t="s">
        <v>823</v>
      </c>
      <c r="Y105" s="138" t="s">
        <v>58</v>
      </c>
      <c r="Z105" s="140" t="s">
        <v>6</v>
      </c>
      <c r="AA105" s="140"/>
      <c r="AB105" s="132">
        <v>11</v>
      </c>
      <c r="AC105" s="133">
        <v>32.454545454545453</v>
      </c>
      <c r="AD105" s="134">
        <v>78.72727272727272</v>
      </c>
      <c r="AE105" s="135">
        <v>0.41224018475750579</v>
      </c>
      <c r="AF105" s="136">
        <v>0</v>
      </c>
      <c r="AG105" s="137">
        <v>216900</v>
      </c>
    </row>
    <row r="106" spans="12:33">
      <c r="L106" s="6"/>
      <c r="M106" s="6"/>
      <c r="N106" s="6"/>
      <c r="O106" s="6"/>
      <c r="P106" s="6"/>
      <c r="Q106" s="6"/>
      <c r="R106" s="6"/>
      <c r="S106" s="6"/>
      <c r="T106" s="6"/>
      <c r="U106" s="6"/>
      <c r="X106" s="123" t="s">
        <v>402</v>
      </c>
      <c r="Y106" s="138" t="s">
        <v>31</v>
      </c>
      <c r="Z106" s="139" t="s">
        <v>8</v>
      </c>
      <c r="AA106" s="139"/>
      <c r="AB106" s="132">
        <v>15</v>
      </c>
      <c r="AC106" s="133">
        <v>29.666666666666668</v>
      </c>
      <c r="AD106" s="134">
        <v>33.06666666666667</v>
      </c>
      <c r="AE106" s="135">
        <v>0.89717741935483875</v>
      </c>
      <c r="AF106" s="136">
        <v>0.71</v>
      </c>
      <c r="AG106" s="137">
        <v>198300</v>
      </c>
    </row>
    <row r="107" spans="12:33">
      <c r="L107" s="6"/>
      <c r="M107" s="6"/>
      <c r="N107" s="6"/>
      <c r="O107" s="6"/>
      <c r="P107" s="6"/>
      <c r="Q107" s="6"/>
      <c r="R107" s="6"/>
      <c r="S107" s="6"/>
      <c r="T107" s="6"/>
      <c r="U107" s="6"/>
      <c r="X107" s="123" t="s">
        <v>319</v>
      </c>
      <c r="Y107" s="138" t="s">
        <v>768</v>
      </c>
      <c r="Z107" s="139" t="s">
        <v>398</v>
      </c>
      <c r="AA107" s="139"/>
      <c r="AB107" s="132">
        <v>9</v>
      </c>
      <c r="AC107" s="133">
        <v>51.888888888888886</v>
      </c>
      <c r="AD107" s="134">
        <v>64.888888888888886</v>
      </c>
      <c r="AE107" s="135">
        <v>0.79965753424657537</v>
      </c>
      <c r="AF107" s="136">
        <v>0.8</v>
      </c>
      <c r="AG107" s="137">
        <v>346900</v>
      </c>
    </row>
    <row r="108" spans="12:33">
      <c r="L108" s="6"/>
      <c r="M108" s="6"/>
      <c r="N108" s="6"/>
      <c r="O108" s="6"/>
      <c r="P108" s="6"/>
      <c r="Q108" s="6"/>
      <c r="R108" s="6"/>
      <c r="S108" s="6"/>
      <c r="T108" s="6"/>
      <c r="U108" s="6"/>
      <c r="X108" s="123" t="s">
        <v>113</v>
      </c>
      <c r="Y108" s="138" t="s">
        <v>82</v>
      </c>
      <c r="Z108" s="140" t="s">
        <v>6</v>
      </c>
      <c r="AA108" s="140"/>
      <c r="AB108" s="132">
        <v>2</v>
      </c>
      <c r="AC108" s="133">
        <v>49.5</v>
      </c>
      <c r="AD108" s="134">
        <v>80</v>
      </c>
      <c r="AE108" s="135">
        <v>0.61875000000000002</v>
      </c>
      <c r="AF108" s="136">
        <v>0.53</v>
      </c>
      <c r="AG108" s="137">
        <v>231600</v>
      </c>
    </row>
    <row r="109" spans="12:33">
      <c r="L109" s="6"/>
      <c r="M109" s="6"/>
      <c r="N109" s="6"/>
      <c r="O109" s="6"/>
      <c r="P109" s="6"/>
      <c r="Q109" s="6"/>
      <c r="R109" s="6"/>
      <c r="S109" s="6"/>
      <c r="T109" s="6"/>
      <c r="U109" s="6"/>
      <c r="X109" s="123" t="s">
        <v>464</v>
      </c>
      <c r="Y109" s="138" t="s">
        <v>28</v>
      </c>
      <c r="Z109" s="140" t="s">
        <v>537</v>
      </c>
      <c r="AA109" s="140" t="s">
        <v>3</v>
      </c>
      <c r="AB109" s="132">
        <v>5</v>
      </c>
      <c r="AC109" s="133">
        <v>20.8</v>
      </c>
      <c r="AD109" s="134">
        <v>80</v>
      </c>
      <c r="AE109" s="135">
        <v>0.26</v>
      </c>
      <c r="AF109" s="136">
        <v>0</v>
      </c>
      <c r="AG109" s="137">
        <v>143600</v>
      </c>
    </row>
    <row r="110" spans="12:33">
      <c r="L110" s="6"/>
      <c r="M110" s="6"/>
      <c r="N110" s="6"/>
      <c r="O110" s="6"/>
      <c r="P110" s="6"/>
      <c r="Q110" s="6"/>
      <c r="R110" s="6"/>
      <c r="S110" s="6"/>
      <c r="T110" s="6"/>
      <c r="U110" s="6"/>
      <c r="X110" s="123" t="s">
        <v>275</v>
      </c>
      <c r="Y110" s="138" t="s">
        <v>55</v>
      </c>
      <c r="Z110" s="139" t="s">
        <v>6</v>
      </c>
      <c r="AA110" s="139"/>
      <c r="AB110" s="132">
        <v>21</v>
      </c>
      <c r="AC110" s="133">
        <v>40.761904761904759</v>
      </c>
      <c r="AD110" s="134">
        <v>74.285714285714278</v>
      </c>
      <c r="AE110" s="135">
        <v>0.54871794871794877</v>
      </c>
      <c r="AF110" s="136">
        <v>0.52</v>
      </c>
      <c r="AG110" s="137">
        <v>272500</v>
      </c>
    </row>
    <row r="111" spans="12:33">
      <c r="X111" s="123" t="s">
        <v>66</v>
      </c>
      <c r="Y111" s="138" t="s">
        <v>53</v>
      </c>
      <c r="Z111" s="140" t="s">
        <v>6</v>
      </c>
      <c r="AA111" s="140"/>
      <c r="AB111" s="132">
        <v>21</v>
      </c>
      <c r="AC111" s="133">
        <v>38.904761904761905</v>
      </c>
      <c r="AD111" s="134">
        <v>79.952380952380949</v>
      </c>
      <c r="AE111" s="135">
        <v>0.48659916617033949</v>
      </c>
      <c r="AF111" s="136">
        <v>0.63</v>
      </c>
      <c r="AG111" s="137">
        <v>260100</v>
      </c>
    </row>
    <row r="112" spans="12:33">
      <c r="X112" s="123" t="s">
        <v>824</v>
      </c>
      <c r="Y112" s="138" t="s">
        <v>24</v>
      </c>
      <c r="Z112" s="139" t="s">
        <v>14</v>
      </c>
      <c r="AA112" s="139" t="s">
        <v>8</v>
      </c>
      <c r="AB112" s="132">
        <v>8</v>
      </c>
      <c r="AC112" s="133">
        <v>22.625</v>
      </c>
      <c r="AD112" s="134">
        <v>22.875</v>
      </c>
      <c r="AE112" s="135">
        <v>0.98907103825136611</v>
      </c>
      <c r="AF112" s="136">
        <v>0</v>
      </c>
      <c r="AG112" s="137">
        <v>151200</v>
      </c>
    </row>
    <row r="113" spans="24:33">
      <c r="X113" s="123" t="s">
        <v>205</v>
      </c>
      <c r="Y113" s="138" t="s">
        <v>22</v>
      </c>
      <c r="Z113" s="140" t="s">
        <v>8</v>
      </c>
      <c r="AA113" s="140"/>
      <c r="AB113" s="132">
        <v>14</v>
      </c>
      <c r="AC113" s="133">
        <v>48.785714285714285</v>
      </c>
      <c r="AD113" s="134">
        <v>51.214285714285715</v>
      </c>
      <c r="AE113" s="135">
        <v>0.95258019525801951</v>
      </c>
      <c r="AF113" s="136">
        <v>0.96</v>
      </c>
      <c r="AG113" s="137">
        <v>326100</v>
      </c>
    </row>
    <row r="114" spans="24:33">
      <c r="X114" s="123" t="s">
        <v>399</v>
      </c>
      <c r="Y114" s="138" t="s">
        <v>107</v>
      </c>
      <c r="Z114" s="140" t="s">
        <v>6</v>
      </c>
      <c r="AA114" s="140" t="s">
        <v>3</v>
      </c>
      <c r="AB114" s="132">
        <v>22</v>
      </c>
      <c r="AC114" s="133">
        <v>51.363636363636367</v>
      </c>
      <c r="AD114" s="134">
        <v>79.590909090909093</v>
      </c>
      <c r="AE114" s="135">
        <v>0.64534551684751573</v>
      </c>
      <c r="AF114" s="136">
        <v>0.64</v>
      </c>
      <c r="AG114" s="137">
        <v>343300</v>
      </c>
    </row>
    <row r="115" spans="24:33">
      <c r="X115" s="123" t="s">
        <v>825</v>
      </c>
      <c r="Y115" s="138" t="s">
        <v>58</v>
      </c>
      <c r="Z115" s="140" t="s">
        <v>37</v>
      </c>
      <c r="AA115" s="140" t="s">
        <v>537</v>
      </c>
      <c r="AB115" s="132">
        <v>0</v>
      </c>
      <c r="AC115" s="133">
        <v>0</v>
      </c>
      <c r="AD115" s="134" t="s">
        <v>808</v>
      </c>
      <c r="AE115" s="135">
        <v>0</v>
      </c>
      <c r="AF115" s="136">
        <v>0</v>
      </c>
      <c r="AG115" s="137">
        <v>122600</v>
      </c>
    </row>
    <row r="116" spans="24:33">
      <c r="X116" s="123" t="s">
        <v>276</v>
      </c>
      <c r="Y116" s="138" t="s">
        <v>55</v>
      </c>
      <c r="Z116" s="140" t="s">
        <v>14</v>
      </c>
      <c r="AA116" s="140"/>
      <c r="AB116" s="132">
        <v>22</v>
      </c>
      <c r="AC116" s="133">
        <v>72.090909090909093</v>
      </c>
      <c r="AD116" s="134">
        <v>54.909090909090914</v>
      </c>
      <c r="AE116" s="135">
        <v>1.3129139072847682</v>
      </c>
      <c r="AF116" s="136">
        <v>1.36</v>
      </c>
      <c r="AG116" s="137">
        <v>481900</v>
      </c>
    </row>
    <row r="117" spans="24:33">
      <c r="X117" s="123" t="s">
        <v>826</v>
      </c>
      <c r="Y117" s="138" t="s">
        <v>31</v>
      </c>
      <c r="Z117" s="140" t="s">
        <v>8</v>
      </c>
      <c r="AA117" s="140" t="s">
        <v>6</v>
      </c>
      <c r="AB117" s="132">
        <v>4</v>
      </c>
      <c r="AC117" s="133">
        <v>20</v>
      </c>
      <c r="AD117" s="134">
        <v>21</v>
      </c>
      <c r="AE117" s="135">
        <v>0.95238095238095233</v>
      </c>
      <c r="AF117" s="136">
        <v>0</v>
      </c>
      <c r="AG117" s="137">
        <v>143600</v>
      </c>
    </row>
    <row r="118" spans="24:33">
      <c r="X118" s="123" t="s">
        <v>34</v>
      </c>
      <c r="Y118" s="138" t="s">
        <v>23</v>
      </c>
      <c r="Z118" s="140" t="s">
        <v>14</v>
      </c>
      <c r="AA118" s="140" t="s">
        <v>8</v>
      </c>
      <c r="AB118" s="132">
        <v>24</v>
      </c>
      <c r="AC118" s="133">
        <v>57.541666666666664</v>
      </c>
      <c r="AD118" s="134">
        <v>61.583333333333329</v>
      </c>
      <c r="AE118" s="135">
        <v>0.93437077131258461</v>
      </c>
      <c r="AF118" s="136">
        <v>0.96</v>
      </c>
      <c r="AG118" s="137">
        <v>384600</v>
      </c>
    </row>
    <row r="119" spans="24:33">
      <c r="X119" s="123" t="s">
        <v>465</v>
      </c>
      <c r="Y119" s="138" t="s">
        <v>104</v>
      </c>
      <c r="Z119" s="139" t="s">
        <v>14</v>
      </c>
      <c r="AA119" s="139" t="s">
        <v>8</v>
      </c>
      <c r="AB119" s="132">
        <v>21</v>
      </c>
      <c r="AC119" s="133">
        <v>42.428571428571431</v>
      </c>
      <c r="AD119" s="134">
        <v>51.142857142857146</v>
      </c>
      <c r="AE119" s="135">
        <v>0.82960893854748607</v>
      </c>
      <c r="AF119" s="136">
        <v>0</v>
      </c>
      <c r="AG119" s="137">
        <v>283600</v>
      </c>
    </row>
    <row r="120" spans="24:33">
      <c r="X120" s="123" t="s">
        <v>433</v>
      </c>
      <c r="Y120" s="138" t="s">
        <v>28</v>
      </c>
      <c r="Z120" s="140" t="s">
        <v>8</v>
      </c>
      <c r="AA120" s="140"/>
      <c r="AB120" s="132">
        <v>5</v>
      </c>
      <c r="AC120" s="133">
        <v>24</v>
      </c>
      <c r="AD120" s="134">
        <v>39</v>
      </c>
      <c r="AE120" s="135">
        <v>0.61538461538461542</v>
      </c>
      <c r="AF120" s="136">
        <v>0</v>
      </c>
      <c r="AG120" s="137">
        <v>160400</v>
      </c>
    </row>
    <row r="121" spans="24:33">
      <c r="X121" s="123" t="s">
        <v>827</v>
      </c>
      <c r="Y121" s="138" t="s">
        <v>82</v>
      </c>
      <c r="Z121" s="139" t="s">
        <v>37</v>
      </c>
      <c r="AA121" s="139"/>
      <c r="AB121" s="132">
        <v>0</v>
      </c>
      <c r="AC121" s="133">
        <v>0</v>
      </c>
      <c r="AD121" s="134" t="s">
        <v>808</v>
      </c>
      <c r="AE121" s="135">
        <v>0</v>
      </c>
      <c r="AF121" s="136">
        <v>0</v>
      </c>
      <c r="AG121" s="137">
        <v>122600</v>
      </c>
    </row>
    <row r="122" spans="24:33">
      <c r="X122" s="123" t="s">
        <v>114</v>
      </c>
      <c r="Y122" s="138" t="s">
        <v>82</v>
      </c>
      <c r="Z122" s="139" t="s">
        <v>6</v>
      </c>
      <c r="AA122" s="139"/>
      <c r="AB122" s="132">
        <v>1</v>
      </c>
      <c r="AC122" s="133">
        <v>27</v>
      </c>
      <c r="AD122" s="134">
        <v>80</v>
      </c>
      <c r="AE122" s="135">
        <v>0.33750000000000002</v>
      </c>
      <c r="AF122" s="136">
        <v>0.5</v>
      </c>
      <c r="AG122" s="137">
        <v>144400</v>
      </c>
    </row>
    <row r="123" spans="24:33">
      <c r="X123" s="123" t="s">
        <v>828</v>
      </c>
      <c r="Y123" s="138" t="s">
        <v>569</v>
      </c>
      <c r="Z123" s="140" t="s">
        <v>14</v>
      </c>
      <c r="AA123" s="140"/>
      <c r="AB123" s="132">
        <v>14</v>
      </c>
      <c r="AC123" s="133">
        <v>34.571428571428569</v>
      </c>
      <c r="AD123" s="134">
        <v>28</v>
      </c>
      <c r="AE123" s="135">
        <v>1.2346938775510203</v>
      </c>
      <c r="AF123" s="136">
        <v>0</v>
      </c>
      <c r="AG123" s="137">
        <v>231100</v>
      </c>
    </row>
    <row r="124" spans="24:33">
      <c r="X124" s="123" t="s">
        <v>250</v>
      </c>
      <c r="Y124" s="138" t="s">
        <v>105</v>
      </c>
      <c r="Z124" s="140" t="s">
        <v>537</v>
      </c>
      <c r="AA124" s="140"/>
      <c r="AB124" s="132">
        <v>9</v>
      </c>
      <c r="AC124" s="133">
        <v>44.111111111111114</v>
      </c>
      <c r="AD124" s="134">
        <v>73.222222222222229</v>
      </c>
      <c r="AE124" s="135">
        <v>0.60242792109256449</v>
      </c>
      <c r="AF124" s="136">
        <v>0.63</v>
      </c>
      <c r="AG124" s="137">
        <v>294900</v>
      </c>
    </row>
    <row r="125" spans="24:33">
      <c r="X125" s="123" t="s">
        <v>468</v>
      </c>
      <c r="Y125" s="138" t="s">
        <v>82</v>
      </c>
      <c r="Z125" s="140" t="s">
        <v>6</v>
      </c>
      <c r="AA125" s="140" t="s">
        <v>3</v>
      </c>
      <c r="AB125" s="132">
        <v>13</v>
      </c>
      <c r="AC125" s="133">
        <v>50.384615384615387</v>
      </c>
      <c r="AD125" s="134">
        <v>80</v>
      </c>
      <c r="AE125" s="135">
        <v>0.62980769230769229</v>
      </c>
      <c r="AF125" s="136">
        <v>0</v>
      </c>
      <c r="AG125" s="137">
        <v>336800</v>
      </c>
    </row>
    <row r="126" spans="24:33">
      <c r="X126" s="123" t="s">
        <v>229</v>
      </c>
      <c r="Y126" s="138" t="s">
        <v>107</v>
      </c>
      <c r="Z126" s="142" t="s">
        <v>398</v>
      </c>
      <c r="AA126" s="142"/>
      <c r="AB126" s="132">
        <v>24</v>
      </c>
      <c r="AC126" s="133">
        <v>62.916666666666664</v>
      </c>
      <c r="AD126" s="134">
        <v>75.916666666666657</v>
      </c>
      <c r="AE126" s="135">
        <v>0.82875960482985733</v>
      </c>
      <c r="AF126" s="136">
        <v>0.85</v>
      </c>
      <c r="AG126" s="137">
        <v>420600</v>
      </c>
    </row>
    <row r="127" spans="24:33">
      <c r="X127" s="123" t="s">
        <v>92</v>
      </c>
      <c r="Y127" s="138" t="s">
        <v>58</v>
      </c>
      <c r="Z127" s="140" t="s">
        <v>8</v>
      </c>
      <c r="AA127" s="140"/>
      <c r="AB127" s="132">
        <v>21</v>
      </c>
      <c r="AC127" s="133">
        <v>54.571428571428569</v>
      </c>
      <c r="AD127" s="134">
        <v>64.666666666666657</v>
      </c>
      <c r="AE127" s="135">
        <v>0.8438880706921944</v>
      </c>
      <c r="AF127" s="136">
        <v>0.78</v>
      </c>
      <c r="AG127" s="137">
        <v>364800</v>
      </c>
    </row>
    <row r="128" spans="24:33">
      <c r="X128" s="123" t="s">
        <v>627</v>
      </c>
      <c r="Y128" s="138" t="s">
        <v>31</v>
      </c>
      <c r="Z128" s="139" t="s">
        <v>14</v>
      </c>
      <c r="AA128" s="139" t="s">
        <v>8</v>
      </c>
      <c r="AB128" s="132">
        <v>10</v>
      </c>
      <c r="AC128" s="133">
        <v>20.7</v>
      </c>
      <c r="AD128" s="134">
        <v>23.3</v>
      </c>
      <c r="AE128" s="135">
        <v>0.88841201716738194</v>
      </c>
      <c r="AF128" s="136">
        <v>0.93</v>
      </c>
      <c r="AG128" s="137">
        <v>143600</v>
      </c>
    </row>
    <row r="129" spans="24:33">
      <c r="X129" s="123" t="s">
        <v>829</v>
      </c>
      <c r="Y129" s="138" t="s">
        <v>768</v>
      </c>
      <c r="Z129" s="140" t="s">
        <v>8</v>
      </c>
      <c r="AA129" s="140" t="s">
        <v>6</v>
      </c>
      <c r="AB129" s="132">
        <v>0</v>
      </c>
      <c r="AC129" s="133">
        <v>0</v>
      </c>
      <c r="AD129" s="134" t="s">
        <v>808</v>
      </c>
      <c r="AE129" s="135">
        <v>0</v>
      </c>
      <c r="AF129" s="136">
        <v>0</v>
      </c>
      <c r="AG129" s="137">
        <v>122600</v>
      </c>
    </row>
    <row r="130" spans="24:33">
      <c r="X130" s="123" t="s">
        <v>469</v>
      </c>
      <c r="Y130" s="138" t="s">
        <v>4</v>
      </c>
      <c r="Z130" s="139" t="s">
        <v>8</v>
      </c>
      <c r="AA130" s="139"/>
      <c r="AB130" s="132">
        <v>0</v>
      </c>
      <c r="AC130" s="133">
        <v>0</v>
      </c>
      <c r="AD130" s="134" t="s">
        <v>808</v>
      </c>
      <c r="AE130" s="135">
        <v>0</v>
      </c>
      <c r="AF130" s="136">
        <v>0</v>
      </c>
      <c r="AG130" s="137">
        <v>122600</v>
      </c>
    </row>
    <row r="131" spans="24:33">
      <c r="X131" s="123" t="s">
        <v>359</v>
      </c>
      <c r="Y131" s="138" t="s">
        <v>105</v>
      </c>
      <c r="Z131" s="140" t="s">
        <v>6</v>
      </c>
      <c r="AA131" s="140" t="s">
        <v>3</v>
      </c>
      <c r="AB131" s="132">
        <v>18</v>
      </c>
      <c r="AC131" s="133">
        <v>50.666666666666664</v>
      </c>
      <c r="AD131" s="134">
        <v>80.666666666666657</v>
      </c>
      <c r="AE131" s="135">
        <v>0.62809917355371903</v>
      </c>
      <c r="AF131" s="136">
        <v>0.77</v>
      </c>
      <c r="AG131" s="137">
        <v>338700</v>
      </c>
    </row>
    <row r="132" spans="24:33">
      <c r="X132" s="123" t="s">
        <v>139</v>
      </c>
      <c r="Y132" s="138" t="s">
        <v>28</v>
      </c>
      <c r="Z132" s="140" t="s">
        <v>6</v>
      </c>
      <c r="AA132" s="140" t="s">
        <v>3</v>
      </c>
      <c r="AB132" s="132">
        <v>22</v>
      </c>
      <c r="AC132" s="133">
        <v>44.636363636363633</v>
      </c>
      <c r="AD132" s="134">
        <v>80.681818181818173</v>
      </c>
      <c r="AE132" s="135">
        <v>0.55323943661971831</v>
      </c>
      <c r="AF132" s="136">
        <v>0.69</v>
      </c>
      <c r="AG132" s="137">
        <v>298400</v>
      </c>
    </row>
    <row r="133" spans="24:33">
      <c r="X133" s="123" t="s">
        <v>278</v>
      </c>
      <c r="Y133" s="138" t="s">
        <v>28</v>
      </c>
      <c r="Z133" s="139" t="s">
        <v>6</v>
      </c>
      <c r="AA133" s="139"/>
      <c r="AB133" s="132">
        <v>0</v>
      </c>
      <c r="AC133" s="133">
        <v>0</v>
      </c>
      <c r="AD133" s="134" t="s">
        <v>808</v>
      </c>
      <c r="AE133" s="135">
        <v>0</v>
      </c>
      <c r="AF133" s="136">
        <v>0</v>
      </c>
      <c r="AG133" s="137">
        <v>143600</v>
      </c>
    </row>
    <row r="134" spans="24:33">
      <c r="X134" s="123" t="s">
        <v>279</v>
      </c>
      <c r="Y134" s="138" t="s">
        <v>55</v>
      </c>
      <c r="Z134" s="140" t="s">
        <v>14</v>
      </c>
      <c r="AA134" s="140" t="s">
        <v>8</v>
      </c>
      <c r="AB134" s="132">
        <v>18</v>
      </c>
      <c r="AC134" s="133">
        <v>75.388888888888886</v>
      </c>
      <c r="AD134" s="134">
        <v>64.444444444444443</v>
      </c>
      <c r="AE134" s="135">
        <v>1.1698275862068965</v>
      </c>
      <c r="AF134" s="136">
        <v>1.05</v>
      </c>
      <c r="AG134" s="137">
        <v>503900</v>
      </c>
    </row>
    <row r="135" spans="24:33">
      <c r="X135" s="123" t="s">
        <v>93</v>
      </c>
      <c r="Y135" s="138" t="s">
        <v>31</v>
      </c>
      <c r="Z135" s="140" t="s">
        <v>398</v>
      </c>
      <c r="AA135" s="140"/>
      <c r="AB135" s="132">
        <v>10</v>
      </c>
      <c r="AC135" s="133">
        <v>29</v>
      </c>
      <c r="AD135" s="134">
        <v>33.200000000000003</v>
      </c>
      <c r="AE135" s="135">
        <v>0.87349397590361444</v>
      </c>
      <c r="AF135" s="136">
        <v>0.91</v>
      </c>
      <c r="AG135" s="137">
        <v>193900</v>
      </c>
    </row>
    <row r="136" spans="24:33">
      <c r="X136" s="123" t="s">
        <v>830</v>
      </c>
      <c r="Y136" s="138" t="s">
        <v>107</v>
      </c>
      <c r="Z136" s="140" t="s">
        <v>398</v>
      </c>
      <c r="AA136" s="140"/>
      <c r="AB136" s="132">
        <v>1</v>
      </c>
      <c r="AC136" s="133">
        <v>11</v>
      </c>
      <c r="AD136" s="134">
        <v>14</v>
      </c>
      <c r="AE136" s="135">
        <v>0.7857142857142857</v>
      </c>
      <c r="AF136" s="136">
        <v>0</v>
      </c>
      <c r="AG136" s="137">
        <v>143600</v>
      </c>
    </row>
    <row r="137" spans="24:33">
      <c r="X137" s="123" t="s">
        <v>831</v>
      </c>
      <c r="Y137" s="138" t="s">
        <v>105</v>
      </c>
      <c r="Z137" s="139" t="s">
        <v>14</v>
      </c>
      <c r="AA137" s="139"/>
      <c r="AB137" s="132">
        <v>10</v>
      </c>
      <c r="AC137" s="133">
        <v>27.6</v>
      </c>
      <c r="AD137" s="134">
        <v>29.700000000000003</v>
      </c>
      <c r="AE137" s="135">
        <v>0.92929292929292928</v>
      </c>
      <c r="AF137" s="136">
        <v>0.62</v>
      </c>
      <c r="AG137" s="137">
        <v>184500</v>
      </c>
    </row>
    <row r="138" spans="24:33">
      <c r="X138" s="123" t="s">
        <v>832</v>
      </c>
      <c r="Y138" s="138" t="s">
        <v>53</v>
      </c>
      <c r="Z138" s="140" t="s">
        <v>6</v>
      </c>
      <c r="AA138" s="140"/>
      <c r="AB138" s="132">
        <v>0</v>
      </c>
      <c r="AC138" s="133">
        <v>0</v>
      </c>
      <c r="AD138" s="134" t="s">
        <v>808</v>
      </c>
      <c r="AE138" s="135">
        <v>0</v>
      </c>
      <c r="AF138" s="136">
        <v>0</v>
      </c>
      <c r="AG138" s="137">
        <v>122600</v>
      </c>
    </row>
    <row r="139" spans="24:33">
      <c r="X139" s="123" t="s">
        <v>7</v>
      </c>
      <c r="Y139" s="138" t="s">
        <v>4</v>
      </c>
      <c r="Z139" s="139" t="s">
        <v>8</v>
      </c>
      <c r="AA139" s="139"/>
      <c r="AB139" s="132">
        <v>19</v>
      </c>
      <c r="AC139" s="133">
        <v>57.368421052631582</v>
      </c>
      <c r="AD139" s="134">
        <v>76.15789473684211</v>
      </c>
      <c r="AE139" s="135">
        <v>0.75328265376641323</v>
      </c>
      <c r="AF139" s="136">
        <v>0.75</v>
      </c>
      <c r="AG139" s="137">
        <v>383500</v>
      </c>
    </row>
    <row r="140" spans="24:33">
      <c r="X140" s="123" t="s">
        <v>83</v>
      </c>
      <c r="Y140" s="138" t="s">
        <v>23</v>
      </c>
      <c r="Z140" s="140" t="s">
        <v>14</v>
      </c>
      <c r="AA140" s="140" t="s">
        <v>8</v>
      </c>
      <c r="AB140" s="132">
        <v>19</v>
      </c>
      <c r="AC140" s="133">
        <v>39.10526315789474</v>
      </c>
      <c r="AD140" s="134">
        <v>34.631578947368425</v>
      </c>
      <c r="AE140" s="135">
        <v>1.1291793313069909</v>
      </c>
      <c r="AF140" s="136">
        <v>0.98</v>
      </c>
      <c r="AG140" s="137">
        <v>261400</v>
      </c>
    </row>
    <row r="141" spans="24:33">
      <c r="X141" s="123" t="s">
        <v>9</v>
      </c>
      <c r="Y141" s="138" t="s">
        <v>4</v>
      </c>
      <c r="Z141" s="139" t="s">
        <v>8</v>
      </c>
      <c r="AA141" s="139" t="s">
        <v>6</v>
      </c>
      <c r="AB141" s="132">
        <v>21</v>
      </c>
      <c r="AC141" s="133">
        <v>39.80952380952381</v>
      </c>
      <c r="AD141" s="134">
        <v>60.095238095238095</v>
      </c>
      <c r="AE141" s="135">
        <v>0.66244057052297944</v>
      </c>
      <c r="AF141" s="136">
        <v>0.76</v>
      </c>
      <c r="AG141" s="137">
        <v>266100</v>
      </c>
    </row>
    <row r="142" spans="24:33">
      <c r="X142" s="123" t="s">
        <v>833</v>
      </c>
      <c r="Y142" s="138" t="s">
        <v>58</v>
      </c>
      <c r="Z142" s="140" t="s">
        <v>6</v>
      </c>
      <c r="AA142" s="140"/>
      <c r="AB142" s="132">
        <v>0</v>
      </c>
      <c r="AC142" s="133">
        <v>0</v>
      </c>
      <c r="AD142" s="134" t="s">
        <v>808</v>
      </c>
      <c r="AE142" s="135">
        <v>0</v>
      </c>
      <c r="AF142" s="136">
        <v>0.47</v>
      </c>
      <c r="AG142" s="137">
        <v>132000</v>
      </c>
    </row>
    <row r="143" spans="24:33">
      <c r="X143" s="123" t="s">
        <v>645</v>
      </c>
      <c r="Y143" s="138" t="s">
        <v>569</v>
      </c>
      <c r="Z143" s="140" t="s">
        <v>398</v>
      </c>
      <c r="AA143" s="140" t="s">
        <v>37</v>
      </c>
      <c r="AB143" s="132">
        <v>2</v>
      </c>
      <c r="AC143" s="133">
        <v>61</v>
      </c>
      <c r="AD143" s="134">
        <v>80</v>
      </c>
      <c r="AE143" s="135">
        <v>0.76249999999999996</v>
      </c>
      <c r="AF143" s="136">
        <v>0</v>
      </c>
      <c r="AG143" s="137">
        <v>285400</v>
      </c>
    </row>
    <row r="144" spans="24:33">
      <c r="X144" s="123" t="s">
        <v>185</v>
      </c>
      <c r="Y144" s="138" t="s">
        <v>768</v>
      </c>
      <c r="Z144" s="140" t="s">
        <v>6</v>
      </c>
      <c r="AA144" s="140"/>
      <c r="AB144" s="132">
        <v>13</v>
      </c>
      <c r="AC144" s="133">
        <v>54.615384615384613</v>
      </c>
      <c r="AD144" s="134">
        <v>71.384615384615387</v>
      </c>
      <c r="AE144" s="135">
        <v>0.76508620689655171</v>
      </c>
      <c r="AF144" s="136">
        <v>0.52</v>
      </c>
      <c r="AG144" s="137">
        <v>365100</v>
      </c>
    </row>
    <row r="145" spans="24:33">
      <c r="X145" s="123" t="s">
        <v>280</v>
      </c>
      <c r="Y145" s="138" t="s">
        <v>107</v>
      </c>
      <c r="Z145" s="140" t="s">
        <v>6</v>
      </c>
      <c r="AA145" s="139" t="s">
        <v>3</v>
      </c>
      <c r="AB145" s="132">
        <v>24</v>
      </c>
      <c r="AC145" s="133">
        <v>48.458333333333336</v>
      </c>
      <c r="AD145" s="134">
        <v>78.333333333333329</v>
      </c>
      <c r="AE145" s="135">
        <v>0.61861702127659579</v>
      </c>
      <c r="AF145" s="136">
        <v>0.62</v>
      </c>
      <c r="AG145" s="137">
        <v>323900</v>
      </c>
    </row>
    <row r="146" spans="24:33">
      <c r="X146" s="123" t="s">
        <v>472</v>
      </c>
      <c r="Y146" s="138" t="s">
        <v>768</v>
      </c>
      <c r="Z146" s="140" t="s">
        <v>8</v>
      </c>
      <c r="AA146" s="140"/>
      <c r="AB146" s="132">
        <v>5</v>
      </c>
      <c r="AC146" s="133">
        <v>19</v>
      </c>
      <c r="AD146" s="134">
        <v>37.200000000000003</v>
      </c>
      <c r="AE146" s="135">
        <v>0.510752688172043</v>
      </c>
      <c r="AF146" s="136">
        <v>0</v>
      </c>
      <c r="AG146" s="137">
        <v>143600</v>
      </c>
    </row>
    <row r="147" spans="24:33">
      <c r="X147" s="123" t="s">
        <v>115</v>
      </c>
      <c r="Y147" s="138" t="s">
        <v>82</v>
      </c>
      <c r="Z147" s="139" t="s">
        <v>14</v>
      </c>
      <c r="AA147" s="139" t="s">
        <v>8</v>
      </c>
      <c r="AB147" s="132">
        <v>16</v>
      </c>
      <c r="AC147" s="133">
        <v>38</v>
      </c>
      <c r="AD147" s="134">
        <v>39.5625</v>
      </c>
      <c r="AE147" s="135">
        <v>0.96050552922590837</v>
      </c>
      <c r="AF147" s="136">
        <v>0.79</v>
      </c>
      <c r="AG147" s="137">
        <v>254000</v>
      </c>
    </row>
    <row r="148" spans="24:33">
      <c r="X148" s="123" t="s">
        <v>35</v>
      </c>
      <c r="Y148" s="138" t="s">
        <v>31</v>
      </c>
      <c r="Z148" s="139" t="s">
        <v>14</v>
      </c>
      <c r="AA148" s="139"/>
      <c r="AB148" s="132">
        <v>24</v>
      </c>
      <c r="AC148" s="133">
        <v>64.083333333333329</v>
      </c>
      <c r="AD148" s="134">
        <v>61.666666666666664</v>
      </c>
      <c r="AE148" s="135">
        <v>1.0391891891891891</v>
      </c>
      <c r="AF148" s="136">
        <v>1.04</v>
      </c>
      <c r="AG148" s="137">
        <v>428400</v>
      </c>
    </row>
    <row r="149" spans="24:33">
      <c r="X149" s="123" t="s">
        <v>281</v>
      </c>
      <c r="Y149" s="138" t="s">
        <v>55</v>
      </c>
      <c r="Z149" s="142" t="s">
        <v>8</v>
      </c>
      <c r="AA149" s="142"/>
      <c r="AB149" s="132">
        <v>23</v>
      </c>
      <c r="AC149" s="133">
        <v>56.086956521739133</v>
      </c>
      <c r="AD149" s="134">
        <v>78.782608695652186</v>
      </c>
      <c r="AE149" s="135">
        <v>0.71192052980132448</v>
      </c>
      <c r="AF149" s="136">
        <v>0.75</v>
      </c>
      <c r="AG149" s="137">
        <v>374900</v>
      </c>
    </row>
    <row r="150" spans="24:33">
      <c r="X150" s="123" t="s">
        <v>179</v>
      </c>
      <c r="Y150" s="138" t="s">
        <v>24</v>
      </c>
      <c r="Z150" s="139" t="s">
        <v>14</v>
      </c>
      <c r="AA150" s="139"/>
      <c r="AB150" s="132">
        <v>22</v>
      </c>
      <c r="AC150" s="133">
        <v>43.5</v>
      </c>
      <c r="AD150" s="134">
        <v>49.545454545454547</v>
      </c>
      <c r="AE150" s="135">
        <v>0.87798165137614681</v>
      </c>
      <c r="AF150" s="136">
        <v>1.04</v>
      </c>
      <c r="AG150" s="137">
        <v>290800</v>
      </c>
    </row>
    <row r="151" spans="24:33">
      <c r="X151" s="123" t="s">
        <v>59</v>
      </c>
      <c r="Y151" s="138" t="s">
        <v>53</v>
      </c>
      <c r="Z151" s="140" t="s">
        <v>398</v>
      </c>
      <c r="AA151" s="140"/>
      <c r="AB151" s="132">
        <v>22</v>
      </c>
      <c r="AC151" s="133">
        <v>44.68181818181818</v>
      </c>
      <c r="AD151" s="134">
        <v>61.18181818181818</v>
      </c>
      <c r="AE151" s="135">
        <v>0.73031203566121838</v>
      </c>
      <c r="AF151" s="136">
        <v>1.04</v>
      </c>
      <c r="AG151" s="137">
        <v>298700</v>
      </c>
    </row>
    <row r="152" spans="24:33">
      <c r="X152" s="123" t="s">
        <v>388</v>
      </c>
      <c r="Y152" s="138" t="s">
        <v>768</v>
      </c>
      <c r="Z152" s="139" t="s">
        <v>6</v>
      </c>
      <c r="AA152" s="139"/>
      <c r="AB152" s="132">
        <v>21</v>
      </c>
      <c r="AC152" s="133">
        <v>43.047619047619051</v>
      </c>
      <c r="AD152" s="134">
        <v>79.904761904761912</v>
      </c>
      <c r="AE152" s="135">
        <v>0.53873659117997619</v>
      </c>
      <c r="AF152" s="136">
        <v>0.52</v>
      </c>
      <c r="AG152" s="137">
        <v>287800</v>
      </c>
    </row>
    <row r="153" spans="24:33">
      <c r="X153" s="123" t="s">
        <v>473</v>
      </c>
      <c r="Y153" s="138" t="s">
        <v>107</v>
      </c>
      <c r="Z153" s="139" t="s">
        <v>14</v>
      </c>
      <c r="AA153" s="139" t="s">
        <v>8</v>
      </c>
      <c r="AB153" s="132">
        <v>0</v>
      </c>
      <c r="AC153" s="133">
        <v>0</v>
      </c>
      <c r="AD153" s="134" t="s">
        <v>808</v>
      </c>
      <c r="AE153" s="135">
        <v>0</v>
      </c>
      <c r="AF153" s="136">
        <v>0</v>
      </c>
      <c r="AG153" s="137">
        <v>122600</v>
      </c>
    </row>
    <row r="154" spans="24:33">
      <c r="X154" s="123" t="s">
        <v>312</v>
      </c>
      <c r="Y154" s="138" t="s">
        <v>569</v>
      </c>
      <c r="Z154" s="140" t="s">
        <v>537</v>
      </c>
      <c r="AA154" s="140"/>
      <c r="AB154" s="132">
        <v>21</v>
      </c>
      <c r="AC154" s="133">
        <v>50.80952380952381</v>
      </c>
      <c r="AD154" s="134">
        <v>80.428571428571431</v>
      </c>
      <c r="AE154" s="135">
        <v>0.63173475429248072</v>
      </c>
      <c r="AF154" s="136">
        <v>0.67</v>
      </c>
      <c r="AG154" s="137">
        <v>339600</v>
      </c>
    </row>
    <row r="155" spans="24:33">
      <c r="X155" s="123" t="s">
        <v>474</v>
      </c>
      <c r="Y155" s="138" t="s">
        <v>768</v>
      </c>
      <c r="Z155" s="140" t="s">
        <v>8</v>
      </c>
      <c r="AA155" s="140"/>
      <c r="AB155" s="132">
        <v>0</v>
      </c>
      <c r="AC155" s="133">
        <v>0</v>
      </c>
      <c r="AD155" s="134" t="s">
        <v>808</v>
      </c>
      <c r="AE155" s="135">
        <v>0</v>
      </c>
      <c r="AF155" s="136">
        <v>0</v>
      </c>
      <c r="AG155" s="137">
        <v>122600</v>
      </c>
    </row>
    <row r="156" spans="24:33">
      <c r="X156" s="123" t="s">
        <v>475</v>
      </c>
      <c r="Y156" s="138" t="s">
        <v>24</v>
      </c>
      <c r="Z156" s="140" t="s">
        <v>14</v>
      </c>
      <c r="AA156" s="140" t="s">
        <v>8</v>
      </c>
      <c r="AB156" s="132">
        <v>0</v>
      </c>
      <c r="AC156" s="133">
        <v>0</v>
      </c>
      <c r="AD156" s="134" t="s">
        <v>808</v>
      </c>
      <c r="AE156" s="135">
        <v>0</v>
      </c>
      <c r="AF156" s="136">
        <v>0</v>
      </c>
      <c r="AG156" s="137">
        <v>122600</v>
      </c>
    </row>
    <row r="157" spans="24:33">
      <c r="X157" s="123" t="s">
        <v>296</v>
      </c>
      <c r="Y157" s="138" t="s">
        <v>23</v>
      </c>
      <c r="Z157" s="140" t="s">
        <v>398</v>
      </c>
      <c r="AA157" s="140" t="s">
        <v>8</v>
      </c>
      <c r="AB157" s="132">
        <v>1</v>
      </c>
      <c r="AC157" s="133">
        <v>30</v>
      </c>
      <c r="AD157" s="134">
        <v>45</v>
      </c>
      <c r="AE157" s="135">
        <v>0.66666666666666663</v>
      </c>
      <c r="AF157" s="136">
        <v>0</v>
      </c>
      <c r="AG157" s="137">
        <v>160400</v>
      </c>
    </row>
    <row r="158" spans="24:33">
      <c r="X158" s="123" t="s">
        <v>360</v>
      </c>
      <c r="Y158" s="138" t="s">
        <v>105</v>
      </c>
      <c r="Z158" s="139" t="s">
        <v>14</v>
      </c>
      <c r="AA158" s="139"/>
      <c r="AB158" s="132">
        <v>14</v>
      </c>
      <c r="AC158" s="133">
        <v>25.857142857142858</v>
      </c>
      <c r="AD158" s="134">
        <v>29.857142857142858</v>
      </c>
      <c r="AE158" s="135">
        <v>0.86602870813397126</v>
      </c>
      <c r="AF158" s="136">
        <v>1.0900000000000001</v>
      </c>
      <c r="AG158" s="137">
        <v>172800</v>
      </c>
    </row>
    <row r="159" spans="24:33">
      <c r="X159" s="123" t="s">
        <v>230</v>
      </c>
      <c r="Y159" s="138" t="s">
        <v>107</v>
      </c>
      <c r="Z159" s="140" t="s">
        <v>8</v>
      </c>
      <c r="AA159" s="140"/>
      <c r="AB159" s="132">
        <v>21</v>
      </c>
      <c r="AC159" s="133">
        <v>54.952380952380949</v>
      </c>
      <c r="AD159" s="134">
        <v>68.333333333333329</v>
      </c>
      <c r="AE159" s="135">
        <v>0.80418118466898958</v>
      </c>
      <c r="AF159" s="136">
        <v>0.76</v>
      </c>
      <c r="AG159" s="137">
        <v>367300</v>
      </c>
    </row>
    <row r="160" spans="24:33">
      <c r="X160" s="123" t="s">
        <v>266</v>
      </c>
      <c r="Y160" s="138" t="s">
        <v>82</v>
      </c>
      <c r="Z160" s="140" t="s">
        <v>537</v>
      </c>
      <c r="AA160" s="140" t="s">
        <v>6</v>
      </c>
      <c r="AB160" s="132">
        <v>24</v>
      </c>
      <c r="AC160" s="133">
        <v>50.291666666666664</v>
      </c>
      <c r="AD160" s="134">
        <v>80</v>
      </c>
      <c r="AE160" s="135">
        <v>0.62864583333333335</v>
      </c>
      <c r="AF160" s="136">
        <v>0.31</v>
      </c>
      <c r="AG160" s="137">
        <v>336200</v>
      </c>
    </row>
    <row r="161" spans="24:33">
      <c r="X161" s="123" t="s">
        <v>297</v>
      </c>
      <c r="Y161" s="138" t="s">
        <v>53</v>
      </c>
      <c r="Z161" s="139" t="s">
        <v>537</v>
      </c>
      <c r="AA161" s="139" t="s">
        <v>3</v>
      </c>
      <c r="AB161" s="132">
        <v>17</v>
      </c>
      <c r="AC161" s="133">
        <v>22.705882352941178</v>
      </c>
      <c r="AD161" s="134">
        <v>33.058823529411768</v>
      </c>
      <c r="AE161" s="135">
        <v>0.68683274021352314</v>
      </c>
      <c r="AF161" s="136">
        <v>0.56000000000000005</v>
      </c>
      <c r="AG161" s="137">
        <v>151800</v>
      </c>
    </row>
    <row r="162" spans="24:33">
      <c r="X162" s="123" t="s">
        <v>298</v>
      </c>
      <c r="Y162" s="138" t="s">
        <v>23</v>
      </c>
      <c r="Z162" s="140" t="s">
        <v>8</v>
      </c>
      <c r="AA162" s="140" t="s">
        <v>6</v>
      </c>
      <c r="AB162" s="132">
        <v>24</v>
      </c>
      <c r="AC162" s="133">
        <v>67.041666666666671</v>
      </c>
      <c r="AD162" s="134">
        <v>77.625000000000014</v>
      </c>
      <c r="AE162" s="135">
        <v>0.8636607622114868</v>
      </c>
      <c r="AF162" s="136">
        <v>0.78</v>
      </c>
      <c r="AG162" s="137">
        <v>448100</v>
      </c>
    </row>
    <row r="163" spans="24:33">
      <c r="X163" s="123" t="s">
        <v>267</v>
      </c>
      <c r="Y163" s="138" t="s">
        <v>82</v>
      </c>
      <c r="Z163" s="140" t="s">
        <v>14</v>
      </c>
      <c r="AA163" s="140" t="s">
        <v>8</v>
      </c>
      <c r="AB163" s="132">
        <v>0</v>
      </c>
      <c r="AC163" s="133">
        <v>0</v>
      </c>
      <c r="AD163" s="134" t="s">
        <v>808</v>
      </c>
      <c r="AE163" s="135">
        <v>0</v>
      </c>
      <c r="AF163" s="136">
        <v>0.81</v>
      </c>
      <c r="AG163" s="137">
        <v>132000</v>
      </c>
    </row>
    <row r="164" spans="24:33">
      <c r="X164" s="123" t="s">
        <v>231</v>
      </c>
      <c r="Y164" s="138" t="s">
        <v>107</v>
      </c>
      <c r="Z164" s="142" t="s">
        <v>37</v>
      </c>
      <c r="AA164" s="142" t="s">
        <v>537</v>
      </c>
      <c r="AB164" s="132">
        <v>15</v>
      </c>
      <c r="AC164" s="133">
        <v>52.466666666666669</v>
      </c>
      <c r="AD164" s="134">
        <v>80.066666666666677</v>
      </c>
      <c r="AE164" s="135">
        <v>0.65528726061615317</v>
      </c>
      <c r="AF164" s="136">
        <v>0.52</v>
      </c>
      <c r="AG164" s="137">
        <v>350700</v>
      </c>
    </row>
    <row r="165" spans="24:33">
      <c r="X165" s="123" t="s">
        <v>361</v>
      </c>
      <c r="Y165" s="138" t="s">
        <v>58</v>
      </c>
      <c r="Z165" s="139" t="s">
        <v>398</v>
      </c>
      <c r="AA165" s="139"/>
      <c r="AB165" s="132">
        <v>10</v>
      </c>
      <c r="AC165" s="133">
        <v>17.8</v>
      </c>
      <c r="AD165" s="134">
        <v>19.7</v>
      </c>
      <c r="AE165" s="135">
        <v>0.90355329949238583</v>
      </c>
      <c r="AF165" s="136">
        <v>0.95</v>
      </c>
      <c r="AG165" s="137">
        <v>143600</v>
      </c>
    </row>
    <row r="166" spans="24:33">
      <c r="X166" s="123" t="s">
        <v>206</v>
      </c>
      <c r="Y166" s="138" t="s">
        <v>23</v>
      </c>
      <c r="Z166" s="139" t="s">
        <v>6</v>
      </c>
      <c r="AA166" s="139"/>
      <c r="AB166" s="132">
        <v>0</v>
      </c>
      <c r="AC166" s="133">
        <v>0</v>
      </c>
      <c r="AD166" s="134" t="s">
        <v>808</v>
      </c>
      <c r="AE166" s="135">
        <v>0</v>
      </c>
      <c r="AF166" s="136">
        <v>0.4</v>
      </c>
      <c r="AG166" s="137">
        <v>143600</v>
      </c>
    </row>
    <row r="167" spans="24:33">
      <c r="X167" s="123" t="s">
        <v>834</v>
      </c>
      <c r="Y167" s="138" t="s">
        <v>106</v>
      </c>
      <c r="Z167" s="140" t="s">
        <v>537</v>
      </c>
      <c r="AA167" s="140" t="s">
        <v>3</v>
      </c>
      <c r="AB167" s="132">
        <v>5</v>
      </c>
      <c r="AC167" s="133">
        <v>36.6</v>
      </c>
      <c r="AD167" s="134">
        <v>71.2</v>
      </c>
      <c r="AE167" s="135">
        <v>0.5140449438202247</v>
      </c>
      <c r="AF167" s="136">
        <v>0</v>
      </c>
      <c r="AG167" s="137">
        <v>244700</v>
      </c>
    </row>
    <row r="168" spans="24:33">
      <c r="X168" s="123" t="s">
        <v>282</v>
      </c>
      <c r="Y168" s="138" t="s">
        <v>55</v>
      </c>
      <c r="Z168" s="140" t="s">
        <v>14</v>
      </c>
      <c r="AA168" s="140" t="s">
        <v>8</v>
      </c>
      <c r="AB168" s="132">
        <v>23</v>
      </c>
      <c r="AC168" s="133">
        <v>32.478260869565219</v>
      </c>
      <c r="AD168" s="134">
        <v>32.826086956521742</v>
      </c>
      <c r="AE168" s="135">
        <v>0.98940397350993381</v>
      </c>
      <c r="AF168" s="136">
        <v>1.1100000000000001</v>
      </c>
      <c r="AG168" s="137">
        <v>217100</v>
      </c>
    </row>
    <row r="169" spans="24:33">
      <c r="X169" s="123" t="s">
        <v>478</v>
      </c>
      <c r="Y169" s="138" t="s">
        <v>24</v>
      </c>
      <c r="Z169" s="142" t="s">
        <v>6</v>
      </c>
      <c r="AA169" s="142"/>
      <c r="AB169" s="132">
        <v>0</v>
      </c>
      <c r="AC169" s="133">
        <v>0</v>
      </c>
      <c r="AD169" s="134" t="s">
        <v>808</v>
      </c>
      <c r="AE169" s="135">
        <v>0</v>
      </c>
      <c r="AF169" s="136">
        <v>0</v>
      </c>
      <c r="AG169" s="137">
        <v>122600</v>
      </c>
    </row>
    <row r="170" spans="24:33">
      <c r="X170" s="123" t="s">
        <v>424</v>
      </c>
      <c r="Y170" s="138" t="s">
        <v>53</v>
      </c>
      <c r="Z170" s="140" t="s">
        <v>8</v>
      </c>
      <c r="AA170" s="140"/>
      <c r="AB170" s="132">
        <v>5</v>
      </c>
      <c r="AC170" s="133">
        <v>45.6</v>
      </c>
      <c r="AD170" s="134">
        <v>49.199999999999996</v>
      </c>
      <c r="AE170" s="135">
        <v>0.92682926829268297</v>
      </c>
      <c r="AF170" s="136">
        <v>1.39</v>
      </c>
      <c r="AG170" s="137">
        <v>243900</v>
      </c>
    </row>
    <row r="171" spans="24:33">
      <c r="X171" s="123" t="s">
        <v>251</v>
      </c>
      <c r="Y171" s="138" t="s">
        <v>104</v>
      </c>
      <c r="Z171" s="140" t="s">
        <v>6</v>
      </c>
      <c r="AA171" s="140" t="s">
        <v>3</v>
      </c>
      <c r="AB171" s="132">
        <v>11</v>
      </c>
      <c r="AC171" s="133">
        <v>46.454545454545453</v>
      </c>
      <c r="AD171" s="134">
        <v>76.545454545454547</v>
      </c>
      <c r="AE171" s="135">
        <v>0.60688836104513066</v>
      </c>
      <c r="AF171" s="136">
        <v>0.61</v>
      </c>
      <c r="AG171" s="137">
        <v>310500</v>
      </c>
    </row>
    <row r="172" spans="24:33">
      <c r="X172" s="123" t="s">
        <v>641</v>
      </c>
      <c r="Y172" s="138" t="s">
        <v>58</v>
      </c>
      <c r="Z172" s="140" t="s">
        <v>14</v>
      </c>
      <c r="AA172" s="140"/>
      <c r="AB172" s="132">
        <v>0</v>
      </c>
      <c r="AC172" s="133">
        <v>0</v>
      </c>
      <c r="AD172" s="134" t="s">
        <v>808</v>
      </c>
      <c r="AE172" s="135">
        <v>0</v>
      </c>
      <c r="AF172" s="136">
        <v>0</v>
      </c>
      <c r="AG172" s="137">
        <v>122600</v>
      </c>
    </row>
    <row r="173" spans="24:33">
      <c r="X173" s="123" t="s">
        <v>835</v>
      </c>
      <c r="Y173" s="138" t="s">
        <v>105</v>
      </c>
      <c r="Z173" s="139" t="s">
        <v>37</v>
      </c>
      <c r="AA173" s="139" t="s">
        <v>537</v>
      </c>
      <c r="AB173" s="132">
        <v>2</v>
      </c>
      <c r="AC173" s="133">
        <v>27.5</v>
      </c>
      <c r="AD173" s="134">
        <v>40.5</v>
      </c>
      <c r="AE173" s="135">
        <v>0.67901234567901236</v>
      </c>
      <c r="AF173" s="136">
        <v>0</v>
      </c>
      <c r="AG173" s="137">
        <v>165400</v>
      </c>
    </row>
    <row r="174" spans="24:33">
      <c r="X174" s="123" t="s">
        <v>67</v>
      </c>
      <c r="Y174" s="138" t="s">
        <v>53</v>
      </c>
      <c r="Z174" s="140" t="s">
        <v>14</v>
      </c>
      <c r="AA174" s="140"/>
      <c r="AB174" s="132">
        <v>0</v>
      </c>
      <c r="AC174" s="133">
        <v>0</v>
      </c>
      <c r="AD174" s="134" t="s">
        <v>808</v>
      </c>
      <c r="AE174" s="135">
        <v>0</v>
      </c>
      <c r="AF174" s="136">
        <v>1.1299999999999999</v>
      </c>
      <c r="AG174" s="137">
        <v>143600</v>
      </c>
    </row>
    <row r="175" spans="24:33">
      <c r="X175" s="123" t="s">
        <v>220</v>
      </c>
      <c r="Y175" s="138" t="s">
        <v>22</v>
      </c>
      <c r="Z175" s="140" t="s">
        <v>398</v>
      </c>
      <c r="AA175" s="140"/>
      <c r="AB175" s="132">
        <v>23</v>
      </c>
      <c r="AC175" s="133">
        <v>62.434782608695649</v>
      </c>
      <c r="AD175" s="134">
        <v>72.173913043478251</v>
      </c>
      <c r="AE175" s="135">
        <v>0.86506024096385548</v>
      </c>
      <c r="AF175" s="136">
        <v>0.89</v>
      </c>
      <c r="AG175" s="137">
        <v>417300</v>
      </c>
    </row>
    <row r="176" spans="24:33">
      <c r="X176" s="123" t="s">
        <v>36</v>
      </c>
      <c r="Y176" s="138" t="s">
        <v>28</v>
      </c>
      <c r="Z176" s="142" t="s">
        <v>37</v>
      </c>
      <c r="AA176" s="142"/>
      <c r="AB176" s="132">
        <v>23</v>
      </c>
      <c r="AC176" s="133">
        <v>38.565217391304351</v>
      </c>
      <c r="AD176" s="134">
        <v>80.434782608695656</v>
      </c>
      <c r="AE176" s="135">
        <v>0.47945945945945945</v>
      </c>
      <c r="AF176" s="136">
        <v>0.61</v>
      </c>
      <c r="AG176" s="137">
        <v>257800</v>
      </c>
    </row>
    <row r="177" spans="24:33">
      <c r="X177" s="123" t="s">
        <v>338</v>
      </c>
      <c r="Y177" s="138" t="s">
        <v>82</v>
      </c>
      <c r="Z177" s="139" t="s">
        <v>6</v>
      </c>
      <c r="AA177" s="139" t="s">
        <v>3</v>
      </c>
      <c r="AB177" s="132">
        <v>24</v>
      </c>
      <c r="AC177" s="133">
        <v>37.291666666666664</v>
      </c>
      <c r="AD177" s="134">
        <v>80.041666666666671</v>
      </c>
      <c r="AE177" s="135">
        <v>0.4659031754294638</v>
      </c>
      <c r="AF177" s="136">
        <v>0.46</v>
      </c>
      <c r="AG177" s="137">
        <v>249300</v>
      </c>
    </row>
    <row r="178" spans="24:33">
      <c r="X178" s="123" t="s">
        <v>356</v>
      </c>
      <c r="Y178" s="138" t="s">
        <v>105</v>
      </c>
      <c r="Z178" s="142" t="s">
        <v>8</v>
      </c>
      <c r="AA178" s="142"/>
      <c r="AB178" s="132">
        <v>23</v>
      </c>
      <c r="AC178" s="133">
        <v>50.782608695652172</v>
      </c>
      <c r="AD178" s="134">
        <v>80.956521739130437</v>
      </c>
      <c r="AE178" s="135">
        <v>0.62728249194414609</v>
      </c>
      <c r="AF178" s="136">
        <v>0.62</v>
      </c>
      <c r="AG178" s="137">
        <v>339500</v>
      </c>
    </row>
    <row r="179" spans="24:33">
      <c r="X179" s="123" t="s">
        <v>628</v>
      </c>
      <c r="Y179" s="138" t="s">
        <v>31</v>
      </c>
      <c r="Z179" s="140" t="s">
        <v>6</v>
      </c>
      <c r="AA179" s="140"/>
      <c r="AB179" s="132">
        <v>14</v>
      </c>
      <c r="AC179" s="133">
        <v>49.928571428571431</v>
      </c>
      <c r="AD179" s="134">
        <v>80.285714285714292</v>
      </c>
      <c r="AE179" s="135">
        <v>0.62188612099644125</v>
      </c>
      <c r="AF179" s="136">
        <v>0</v>
      </c>
      <c r="AG179" s="137">
        <v>333700</v>
      </c>
    </row>
    <row r="180" spans="24:33">
      <c r="X180" s="123" t="s">
        <v>283</v>
      </c>
      <c r="Y180" s="138" t="s">
        <v>55</v>
      </c>
      <c r="Z180" s="140" t="s">
        <v>6</v>
      </c>
      <c r="AA180" s="140" t="s">
        <v>3</v>
      </c>
      <c r="AB180" s="132">
        <v>23</v>
      </c>
      <c r="AC180" s="133">
        <v>49.260869565217391</v>
      </c>
      <c r="AD180" s="134">
        <v>79.608695652173907</v>
      </c>
      <c r="AE180" s="135">
        <v>0.61878754778809397</v>
      </c>
      <c r="AF180" s="136">
        <v>0.56999999999999995</v>
      </c>
      <c r="AG180" s="137">
        <v>329300</v>
      </c>
    </row>
    <row r="181" spans="24:33">
      <c r="X181" s="123" t="s">
        <v>116</v>
      </c>
      <c r="Y181" s="138" t="s">
        <v>31</v>
      </c>
      <c r="Z181" s="140" t="s">
        <v>6</v>
      </c>
      <c r="AA181" s="140" t="s">
        <v>3</v>
      </c>
      <c r="AB181" s="132">
        <v>21</v>
      </c>
      <c r="AC181" s="133">
        <v>50.761904761904759</v>
      </c>
      <c r="AD181" s="134">
        <v>80.666666666666657</v>
      </c>
      <c r="AE181" s="135">
        <v>0.62927981109799291</v>
      </c>
      <c r="AF181" s="136">
        <v>0.54</v>
      </c>
      <c r="AG181" s="137">
        <v>339300</v>
      </c>
    </row>
    <row r="182" spans="24:33">
      <c r="X182" s="123" t="s">
        <v>836</v>
      </c>
      <c r="Y182" s="138" t="s">
        <v>58</v>
      </c>
      <c r="Z182" s="142" t="s">
        <v>14</v>
      </c>
      <c r="AA182" s="142" t="s">
        <v>8</v>
      </c>
      <c r="AB182" s="132">
        <v>8</v>
      </c>
      <c r="AC182" s="133">
        <v>34.625</v>
      </c>
      <c r="AD182" s="134">
        <v>39.5</v>
      </c>
      <c r="AE182" s="135">
        <v>0.87658227848101267</v>
      </c>
      <c r="AF182" s="136">
        <v>0</v>
      </c>
      <c r="AG182" s="137">
        <v>231500</v>
      </c>
    </row>
    <row r="183" spans="24:33">
      <c r="X183" s="123" t="s">
        <v>481</v>
      </c>
      <c r="Y183" s="138" t="s">
        <v>53</v>
      </c>
      <c r="Z183" s="140" t="s">
        <v>6</v>
      </c>
      <c r="AA183" s="140"/>
      <c r="AB183" s="132">
        <v>0</v>
      </c>
      <c r="AC183" s="133">
        <v>0</v>
      </c>
      <c r="AD183" s="134" t="s">
        <v>808</v>
      </c>
      <c r="AE183" s="135">
        <v>0</v>
      </c>
      <c r="AF183" s="136">
        <v>0</v>
      </c>
      <c r="AG183" s="137">
        <v>122600</v>
      </c>
    </row>
    <row r="184" spans="24:33">
      <c r="X184" s="123" t="s">
        <v>482</v>
      </c>
      <c r="Y184" s="138" t="s">
        <v>23</v>
      </c>
      <c r="Z184" s="140" t="s">
        <v>6</v>
      </c>
      <c r="AA184" s="140" t="s">
        <v>3</v>
      </c>
      <c r="AB184" s="132">
        <v>1</v>
      </c>
      <c r="AC184" s="133">
        <v>77</v>
      </c>
      <c r="AD184" s="134">
        <v>80</v>
      </c>
      <c r="AE184" s="135">
        <v>0.96250000000000002</v>
      </c>
      <c r="AF184" s="136">
        <v>0</v>
      </c>
      <c r="AG184" s="137">
        <v>257400</v>
      </c>
    </row>
    <row r="185" spans="24:33">
      <c r="X185" s="123" t="s">
        <v>483</v>
      </c>
      <c r="Y185" s="138" t="s">
        <v>28</v>
      </c>
      <c r="Z185" s="140" t="s">
        <v>6</v>
      </c>
      <c r="AA185" s="140"/>
      <c r="AB185" s="132">
        <v>0</v>
      </c>
      <c r="AC185" s="133">
        <v>0</v>
      </c>
      <c r="AD185" s="134" t="s">
        <v>808</v>
      </c>
      <c r="AE185" s="135">
        <v>0</v>
      </c>
      <c r="AF185" s="136">
        <v>0</v>
      </c>
      <c r="AG185" s="137">
        <v>122600</v>
      </c>
    </row>
    <row r="186" spans="24:33">
      <c r="X186" s="123" t="s">
        <v>10</v>
      </c>
      <c r="Y186" s="138" t="s">
        <v>4</v>
      </c>
      <c r="Z186" s="140" t="s">
        <v>37</v>
      </c>
      <c r="AA186" s="140"/>
      <c r="AB186" s="132">
        <v>24</v>
      </c>
      <c r="AC186" s="133">
        <v>55.708333333333336</v>
      </c>
      <c r="AD186" s="134">
        <v>80.208333333333329</v>
      </c>
      <c r="AE186" s="135">
        <v>0.69454545454545458</v>
      </c>
      <c r="AF186" s="136">
        <v>0.8</v>
      </c>
      <c r="AG186" s="137">
        <v>372400</v>
      </c>
    </row>
    <row r="187" spans="24:33">
      <c r="X187" s="123" t="s">
        <v>299</v>
      </c>
      <c r="Y187" s="138" t="s">
        <v>768</v>
      </c>
      <c r="Z187" s="140" t="s">
        <v>6</v>
      </c>
      <c r="AA187" s="140"/>
      <c r="AB187" s="132">
        <v>13</v>
      </c>
      <c r="AC187" s="133">
        <v>43.46153846153846</v>
      </c>
      <c r="AD187" s="134">
        <v>74.384615384615387</v>
      </c>
      <c r="AE187" s="135">
        <v>0.58428128231644261</v>
      </c>
      <c r="AF187" s="136">
        <v>0.48</v>
      </c>
      <c r="AG187" s="137">
        <v>290500</v>
      </c>
    </row>
    <row r="188" spans="24:33">
      <c r="X188" s="123" t="s">
        <v>117</v>
      </c>
      <c r="Y188" s="138" t="s">
        <v>24</v>
      </c>
      <c r="Z188" s="139" t="s">
        <v>6</v>
      </c>
      <c r="AA188" s="139" t="s">
        <v>3</v>
      </c>
      <c r="AB188" s="132">
        <v>1</v>
      </c>
      <c r="AC188" s="133">
        <v>27</v>
      </c>
      <c r="AD188" s="134">
        <v>80</v>
      </c>
      <c r="AE188" s="135">
        <v>0.33750000000000002</v>
      </c>
      <c r="AF188" s="136">
        <v>0.48</v>
      </c>
      <c r="AG188" s="137">
        <v>144400</v>
      </c>
    </row>
    <row r="189" spans="24:33">
      <c r="X189" s="123" t="s">
        <v>363</v>
      </c>
      <c r="Y189" s="138" t="s">
        <v>106</v>
      </c>
      <c r="Z189" s="140" t="s">
        <v>6</v>
      </c>
      <c r="AA189" s="140"/>
      <c r="AB189" s="132">
        <v>12</v>
      </c>
      <c r="AC189" s="133">
        <v>47.166666666666664</v>
      </c>
      <c r="AD189" s="134">
        <v>63.749999999999993</v>
      </c>
      <c r="AE189" s="135">
        <v>0.73986928104575167</v>
      </c>
      <c r="AF189" s="136">
        <v>0.62</v>
      </c>
      <c r="AG189" s="137">
        <v>315300</v>
      </c>
    </row>
    <row r="190" spans="24:33">
      <c r="X190" s="123" t="s">
        <v>426</v>
      </c>
      <c r="Y190" s="138" t="s">
        <v>58</v>
      </c>
      <c r="Z190" s="139" t="s">
        <v>37</v>
      </c>
      <c r="AA190" s="139" t="s">
        <v>537</v>
      </c>
      <c r="AB190" s="132">
        <v>1</v>
      </c>
      <c r="AC190" s="133">
        <v>56</v>
      </c>
      <c r="AD190" s="134">
        <v>80</v>
      </c>
      <c r="AE190" s="135">
        <v>0.7</v>
      </c>
      <c r="AF190" s="136">
        <v>0.7</v>
      </c>
      <c r="AG190" s="137">
        <v>224600</v>
      </c>
    </row>
    <row r="191" spans="24:33">
      <c r="X191" s="123" t="s">
        <v>837</v>
      </c>
      <c r="Y191" s="138" t="s">
        <v>24</v>
      </c>
      <c r="Z191" s="139" t="s">
        <v>8</v>
      </c>
      <c r="AA191" s="139" t="s">
        <v>6</v>
      </c>
      <c r="AB191" s="132">
        <v>0</v>
      </c>
      <c r="AC191" s="133">
        <v>0</v>
      </c>
      <c r="AD191" s="134" t="s">
        <v>808</v>
      </c>
      <c r="AE191" s="135">
        <v>0</v>
      </c>
      <c r="AF191" s="136">
        <v>0.81</v>
      </c>
      <c r="AG191" s="137">
        <v>263600</v>
      </c>
    </row>
    <row r="192" spans="24:33">
      <c r="X192" s="123" t="s">
        <v>187</v>
      </c>
      <c r="Y192" s="138" t="s">
        <v>768</v>
      </c>
      <c r="Z192" s="139" t="s">
        <v>537</v>
      </c>
      <c r="AA192" s="139" t="s">
        <v>3</v>
      </c>
      <c r="AB192" s="132">
        <v>20</v>
      </c>
      <c r="AC192" s="133">
        <v>60.15</v>
      </c>
      <c r="AD192" s="134">
        <v>80</v>
      </c>
      <c r="AE192" s="135">
        <v>0.75187499999999996</v>
      </c>
      <c r="AF192" s="136">
        <v>0.84</v>
      </c>
      <c r="AG192" s="137">
        <v>402100</v>
      </c>
    </row>
    <row r="193" spans="24:33">
      <c r="X193" s="123" t="s">
        <v>651</v>
      </c>
      <c r="Y193" s="138" t="s">
        <v>23</v>
      </c>
      <c r="Z193" s="139" t="s">
        <v>37</v>
      </c>
      <c r="AA193" s="139" t="s">
        <v>537</v>
      </c>
      <c r="AB193" s="132">
        <v>0</v>
      </c>
      <c r="AC193" s="133">
        <v>0</v>
      </c>
      <c r="AD193" s="134" t="s">
        <v>808</v>
      </c>
      <c r="AE193" s="135">
        <v>0</v>
      </c>
      <c r="AF193" s="136">
        <v>0</v>
      </c>
      <c r="AG193" s="137">
        <v>122600</v>
      </c>
    </row>
    <row r="194" spans="24:33">
      <c r="X194" s="123" t="s">
        <v>38</v>
      </c>
      <c r="Y194" s="138" t="s">
        <v>31</v>
      </c>
      <c r="Z194" s="139" t="s">
        <v>8</v>
      </c>
      <c r="AA194" s="139"/>
      <c r="AB194" s="132">
        <v>22</v>
      </c>
      <c r="AC194" s="133">
        <v>57.090909090909093</v>
      </c>
      <c r="AD194" s="134">
        <v>73.681818181818187</v>
      </c>
      <c r="AE194" s="135">
        <v>0.7748303516347933</v>
      </c>
      <c r="AF194" s="136">
        <v>0.78</v>
      </c>
      <c r="AG194" s="137">
        <v>381600</v>
      </c>
    </row>
    <row r="195" spans="24:33">
      <c r="X195" s="123" t="s">
        <v>345</v>
      </c>
      <c r="Y195" s="138" t="s">
        <v>106</v>
      </c>
      <c r="Z195" s="140" t="s">
        <v>14</v>
      </c>
      <c r="AA195" s="140" t="s">
        <v>8</v>
      </c>
      <c r="AB195" s="132">
        <v>24</v>
      </c>
      <c r="AC195" s="133">
        <v>72.916666666666671</v>
      </c>
      <c r="AD195" s="134">
        <v>59.166666666666671</v>
      </c>
      <c r="AE195" s="135">
        <v>1.232394366197183</v>
      </c>
      <c r="AF195" s="136">
        <v>0.62</v>
      </c>
      <c r="AG195" s="137">
        <v>487400</v>
      </c>
    </row>
    <row r="196" spans="24:33">
      <c r="X196" s="123" t="s">
        <v>162</v>
      </c>
      <c r="Y196" s="138" t="s">
        <v>82</v>
      </c>
      <c r="Z196" s="139" t="s">
        <v>6</v>
      </c>
      <c r="AA196" s="139"/>
      <c r="AB196" s="132">
        <v>0</v>
      </c>
      <c r="AC196" s="133">
        <v>0</v>
      </c>
      <c r="AD196" s="134" t="s">
        <v>808</v>
      </c>
      <c r="AE196" s="135">
        <v>0</v>
      </c>
      <c r="AF196" s="136">
        <v>0.6</v>
      </c>
      <c r="AG196" s="137">
        <v>184500</v>
      </c>
    </row>
    <row r="197" spans="24:33">
      <c r="X197" s="123" t="s">
        <v>232</v>
      </c>
      <c r="Y197" s="138" t="s">
        <v>82</v>
      </c>
      <c r="Z197" s="140" t="s">
        <v>6</v>
      </c>
      <c r="AA197" s="140"/>
      <c r="AB197" s="132">
        <v>19</v>
      </c>
      <c r="AC197" s="133">
        <v>43.368421052631582</v>
      </c>
      <c r="AD197" s="134">
        <v>77.631578947368439</v>
      </c>
      <c r="AE197" s="135">
        <v>0.55864406779661013</v>
      </c>
      <c r="AF197" s="136">
        <v>0.63</v>
      </c>
      <c r="AG197" s="137">
        <v>289900</v>
      </c>
    </row>
    <row r="198" spans="24:33">
      <c r="X198" s="123" t="s">
        <v>410</v>
      </c>
      <c r="Y198" s="138" t="s">
        <v>768</v>
      </c>
      <c r="Z198" s="139" t="s">
        <v>6</v>
      </c>
      <c r="AA198" s="139"/>
      <c r="AB198" s="132">
        <v>0</v>
      </c>
      <c r="AC198" s="133">
        <v>0</v>
      </c>
      <c r="AD198" s="134" t="s">
        <v>808</v>
      </c>
      <c r="AE198" s="135">
        <v>0</v>
      </c>
      <c r="AF198" s="136">
        <v>0.47</v>
      </c>
      <c r="AG198" s="137">
        <v>143600</v>
      </c>
    </row>
    <row r="199" spans="24:33">
      <c r="X199" s="123" t="s">
        <v>365</v>
      </c>
      <c r="Y199" s="138" t="s">
        <v>105</v>
      </c>
      <c r="Z199" s="139" t="s">
        <v>37</v>
      </c>
      <c r="AA199" s="139" t="s">
        <v>537</v>
      </c>
      <c r="AB199" s="132">
        <v>24</v>
      </c>
      <c r="AC199" s="133">
        <v>69.458333333333329</v>
      </c>
      <c r="AD199" s="134">
        <v>80.374999999999986</v>
      </c>
      <c r="AE199" s="135">
        <v>0.86417833074131678</v>
      </c>
      <c r="AF199" s="136">
        <v>0.91</v>
      </c>
      <c r="AG199" s="137">
        <v>464300</v>
      </c>
    </row>
    <row r="200" spans="24:33">
      <c r="X200" s="123" t="s">
        <v>188</v>
      </c>
      <c r="Y200" s="138" t="s">
        <v>768</v>
      </c>
      <c r="Z200" s="139" t="s">
        <v>6</v>
      </c>
      <c r="AA200" s="139" t="s">
        <v>3</v>
      </c>
      <c r="AB200" s="132">
        <v>18</v>
      </c>
      <c r="AC200" s="133">
        <v>41</v>
      </c>
      <c r="AD200" s="134">
        <v>80.666666666666671</v>
      </c>
      <c r="AE200" s="135">
        <v>0.50826446280991733</v>
      </c>
      <c r="AF200" s="136">
        <v>0.59</v>
      </c>
      <c r="AG200" s="137">
        <v>274100</v>
      </c>
    </row>
    <row r="201" spans="24:33">
      <c r="X201" s="123" t="s">
        <v>11</v>
      </c>
      <c r="Y201" s="138" t="s">
        <v>4</v>
      </c>
      <c r="Z201" s="140" t="s">
        <v>6</v>
      </c>
      <c r="AA201" s="140" t="s">
        <v>3</v>
      </c>
      <c r="AB201" s="132">
        <v>18</v>
      </c>
      <c r="AC201" s="133">
        <v>43.555555555555557</v>
      </c>
      <c r="AD201" s="134">
        <v>72.5</v>
      </c>
      <c r="AE201" s="135">
        <v>0.60076628352490424</v>
      </c>
      <c r="AF201" s="136">
        <v>0.57999999999999996</v>
      </c>
      <c r="AG201" s="137">
        <v>291100</v>
      </c>
    </row>
    <row r="202" spans="24:33">
      <c r="X202" s="123" t="s">
        <v>39</v>
      </c>
      <c r="Y202" s="138" t="s">
        <v>31</v>
      </c>
      <c r="Z202" s="139" t="s">
        <v>14</v>
      </c>
      <c r="AA202" s="139"/>
      <c r="AB202" s="132">
        <v>22</v>
      </c>
      <c r="AC202" s="133">
        <v>37.227272727272727</v>
      </c>
      <c r="AD202" s="134">
        <v>30.09090909090909</v>
      </c>
      <c r="AE202" s="135">
        <v>1.2371601208459215</v>
      </c>
      <c r="AF202" s="136">
        <v>1.21</v>
      </c>
      <c r="AG202" s="137">
        <v>248800</v>
      </c>
    </row>
    <row r="203" spans="24:33">
      <c r="X203" s="123" t="s">
        <v>366</v>
      </c>
      <c r="Y203" s="138" t="s">
        <v>105</v>
      </c>
      <c r="Z203" s="140" t="s">
        <v>6</v>
      </c>
      <c r="AA203" s="140"/>
      <c r="AB203" s="132">
        <v>21</v>
      </c>
      <c r="AC203" s="133">
        <v>52.19047619047619</v>
      </c>
      <c r="AD203" s="134">
        <v>80.571428571428569</v>
      </c>
      <c r="AE203" s="135">
        <v>0.64775413711583929</v>
      </c>
      <c r="AF203" s="136">
        <v>0.55000000000000004</v>
      </c>
      <c r="AG203" s="137">
        <v>348900</v>
      </c>
    </row>
    <row r="204" spans="24:33">
      <c r="X204" s="123" t="s">
        <v>484</v>
      </c>
      <c r="Y204" s="138" t="s">
        <v>104</v>
      </c>
      <c r="Z204" s="140" t="s">
        <v>398</v>
      </c>
      <c r="AA204" s="140" t="s">
        <v>8</v>
      </c>
      <c r="AB204" s="132">
        <v>0</v>
      </c>
      <c r="AC204" s="133">
        <v>0</v>
      </c>
      <c r="AD204" s="134" t="s">
        <v>808</v>
      </c>
      <c r="AE204" s="135">
        <v>0</v>
      </c>
      <c r="AF204" s="136">
        <v>0</v>
      </c>
      <c r="AG204" s="137">
        <v>122600</v>
      </c>
    </row>
    <row r="205" spans="24:33">
      <c r="X205" s="123" t="s">
        <v>300</v>
      </c>
      <c r="Y205" s="138" t="s">
        <v>23</v>
      </c>
      <c r="Z205" s="140" t="s">
        <v>14</v>
      </c>
      <c r="AA205" s="140"/>
      <c r="AB205" s="132">
        <v>21</v>
      </c>
      <c r="AC205" s="133">
        <v>30.19047619047619</v>
      </c>
      <c r="AD205" s="134">
        <v>28.999999999999996</v>
      </c>
      <c r="AE205" s="135">
        <v>1.0410509031198687</v>
      </c>
      <c r="AF205" s="136">
        <v>1.0900000000000001</v>
      </c>
      <c r="AG205" s="137">
        <v>192600</v>
      </c>
    </row>
    <row r="206" spans="24:33">
      <c r="X206" s="123" t="s">
        <v>84</v>
      </c>
      <c r="Y206" s="138" t="s">
        <v>53</v>
      </c>
      <c r="Z206" s="140" t="s">
        <v>14</v>
      </c>
      <c r="AA206" s="140" t="s">
        <v>8</v>
      </c>
      <c r="AB206" s="132">
        <v>12</v>
      </c>
      <c r="AC206" s="133">
        <v>22.75</v>
      </c>
      <c r="AD206" s="134">
        <v>22.5</v>
      </c>
      <c r="AE206" s="135">
        <v>1.0111111111111111</v>
      </c>
      <c r="AF206" s="136">
        <v>0.63</v>
      </c>
      <c r="AG206" s="137">
        <v>152100</v>
      </c>
    </row>
    <row r="207" spans="24:33">
      <c r="X207" s="123" t="s">
        <v>189</v>
      </c>
      <c r="Y207" s="138" t="s">
        <v>107</v>
      </c>
      <c r="Z207" s="140" t="s">
        <v>37</v>
      </c>
      <c r="AA207" s="140" t="s">
        <v>537</v>
      </c>
      <c r="AB207" s="132">
        <v>17</v>
      </c>
      <c r="AC207" s="133">
        <v>40.764705882352942</v>
      </c>
      <c r="AD207" s="134">
        <v>67.235294117647058</v>
      </c>
      <c r="AE207" s="135">
        <v>0.60629921259842523</v>
      </c>
      <c r="AF207" s="136">
        <v>0.49</v>
      </c>
      <c r="AG207" s="137">
        <v>272500</v>
      </c>
    </row>
    <row r="208" spans="24:33">
      <c r="X208" s="123" t="s">
        <v>485</v>
      </c>
      <c r="Y208" s="138" t="s">
        <v>569</v>
      </c>
      <c r="Z208" s="140" t="s">
        <v>6</v>
      </c>
      <c r="AA208" s="140"/>
      <c r="AB208" s="132">
        <v>0</v>
      </c>
      <c r="AC208" s="133">
        <v>0</v>
      </c>
      <c r="AD208" s="134" t="s">
        <v>808</v>
      </c>
      <c r="AE208" s="135">
        <v>0</v>
      </c>
      <c r="AF208" s="136">
        <v>0</v>
      </c>
      <c r="AG208" s="137">
        <v>122600</v>
      </c>
    </row>
    <row r="209" spans="24:33">
      <c r="X209" s="123" t="s">
        <v>136</v>
      </c>
      <c r="Y209" s="138" t="s">
        <v>768</v>
      </c>
      <c r="Z209" s="140" t="s">
        <v>398</v>
      </c>
      <c r="AA209" s="140" t="s">
        <v>37</v>
      </c>
      <c r="AB209" s="132">
        <v>1</v>
      </c>
      <c r="AC209" s="133">
        <v>30</v>
      </c>
      <c r="AD209" s="134">
        <v>80</v>
      </c>
      <c r="AE209" s="135">
        <v>0.375</v>
      </c>
      <c r="AF209" s="136">
        <v>0.39</v>
      </c>
      <c r="AG209" s="137">
        <v>160400</v>
      </c>
    </row>
    <row r="210" spans="24:33">
      <c r="X210" s="123" t="s">
        <v>301</v>
      </c>
      <c r="Y210" s="138" t="s">
        <v>31</v>
      </c>
      <c r="Z210" s="140" t="s">
        <v>6</v>
      </c>
      <c r="AA210" s="140"/>
      <c r="AB210" s="132">
        <v>3</v>
      </c>
      <c r="AC210" s="133">
        <v>54</v>
      </c>
      <c r="AD210" s="134">
        <v>78.333333333333329</v>
      </c>
      <c r="AE210" s="135">
        <v>0.68936170212765957</v>
      </c>
      <c r="AF210" s="136">
        <v>0.37</v>
      </c>
      <c r="AG210" s="137">
        <v>252700</v>
      </c>
    </row>
    <row r="211" spans="24:33">
      <c r="X211" s="123" t="s">
        <v>207</v>
      </c>
      <c r="Y211" s="138" t="s">
        <v>569</v>
      </c>
      <c r="Z211" s="139" t="s">
        <v>8</v>
      </c>
      <c r="AA211" s="139" t="s">
        <v>6</v>
      </c>
      <c r="AB211" s="132">
        <v>0</v>
      </c>
      <c r="AC211" s="133">
        <v>0</v>
      </c>
      <c r="AD211" s="134" t="s">
        <v>808</v>
      </c>
      <c r="AE211" s="135">
        <v>0</v>
      </c>
      <c r="AF211" s="136">
        <v>0.73</v>
      </c>
      <c r="AG211" s="137">
        <v>165100</v>
      </c>
    </row>
    <row r="212" spans="24:33">
      <c r="X212" s="123" t="s">
        <v>233</v>
      </c>
      <c r="Y212" s="138" t="s">
        <v>107</v>
      </c>
      <c r="Z212" s="139" t="s">
        <v>6</v>
      </c>
      <c r="AA212" s="139"/>
      <c r="AB212" s="132">
        <v>19</v>
      </c>
      <c r="AC212" s="133">
        <v>52.10526315789474</v>
      </c>
      <c r="AD212" s="134">
        <v>79.684210526315795</v>
      </c>
      <c r="AE212" s="135">
        <v>0.65389696169088507</v>
      </c>
      <c r="AF212" s="136">
        <v>0.67</v>
      </c>
      <c r="AG212" s="137">
        <v>348300</v>
      </c>
    </row>
    <row r="213" spans="24:33">
      <c r="X213" s="123" t="s">
        <v>642</v>
      </c>
      <c r="Y213" s="138" t="s">
        <v>58</v>
      </c>
      <c r="Z213" s="140" t="s">
        <v>14</v>
      </c>
      <c r="AA213" s="140" t="s">
        <v>8</v>
      </c>
      <c r="AB213" s="132">
        <v>0</v>
      </c>
      <c r="AC213" s="133">
        <v>0</v>
      </c>
      <c r="AD213" s="134" t="s">
        <v>808</v>
      </c>
      <c r="AE213" s="135">
        <v>0</v>
      </c>
      <c r="AF213" s="136">
        <v>0</v>
      </c>
      <c r="AG213" s="137">
        <v>122600</v>
      </c>
    </row>
    <row r="214" spans="24:33">
      <c r="X214" s="123" t="s">
        <v>486</v>
      </c>
      <c r="Y214" s="138" t="s">
        <v>104</v>
      </c>
      <c r="Z214" s="140" t="s">
        <v>14</v>
      </c>
      <c r="AA214" s="140"/>
      <c r="AB214" s="132">
        <v>0</v>
      </c>
      <c r="AC214" s="133">
        <v>0</v>
      </c>
      <c r="AD214" s="134" t="s">
        <v>808</v>
      </c>
      <c r="AE214" s="135">
        <v>0</v>
      </c>
      <c r="AF214" s="136">
        <v>0</v>
      </c>
      <c r="AG214" s="137">
        <v>122600</v>
      </c>
    </row>
    <row r="215" spans="24:33">
      <c r="X215" s="123" t="s">
        <v>68</v>
      </c>
      <c r="Y215" s="138" t="s">
        <v>82</v>
      </c>
      <c r="Z215" s="140" t="s">
        <v>398</v>
      </c>
      <c r="AA215" s="140"/>
      <c r="AB215" s="132">
        <v>0</v>
      </c>
      <c r="AC215" s="133">
        <v>0</v>
      </c>
      <c r="AD215" s="134" t="s">
        <v>808</v>
      </c>
      <c r="AE215" s="135">
        <v>0</v>
      </c>
      <c r="AF215" s="136">
        <v>0.77</v>
      </c>
      <c r="AG215" s="137">
        <v>132000</v>
      </c>
    </row>
    <row r="216" spans="24:33">
      <c r="X216" s="123" t="s">
        <v>658</v>
      </c>
      <c r="Y216" s="138" t="s">
        <v>28</v>
      </c>
      <c r="Z216" s="139" t="s">
        <v>14</v>
      </c>
      <c r="AA216" s="139"/>
      <c r="AB216" s="132">
        <v>12</v>
      </c>
      <c r="AC216" s="133">
        <v>27.083333333333332</v>
      </c>
      <c r="AD216" s="134">
        <v>34.083333333333329</v>
      </c>
      <c r="AE216" s="135">
        <v>0.79462102689486558</v>
      </c>
      <c r="AF216" s="136">
        <v>0</v>
      </c>
      <c r="AG216" s="137">
        <v>181000</v>
      </c>
    </row>
    <row r="217" spans="24:33">
      <c r="X217" s="123" t="s">
        <v>40</v>
      </c>
      <c r="Y217" s="138" t="s">
        <v>31</v>
      </c>
      <c r="Z217" s="140" t="s">
        <v>14</v>
      </c>
      <c r="AA217" s="140" t="s">
        <v>8</v>
      </c>
      <c r="AB217" s="132">
        <v>21</v>
      </c>
      <c r="AC217" s="133">
        <v>56.761904761904759</v>
      </c>
      <c r="AD217" s="134">
        <v>53.523809523809526</v>
      </c>
      <c r="AE217" s="135">
        <v>1.0604982206405693</v>
      </c>
      <c r="AF217" s="136">
        <v>1.1100000000000001</v>
      </c>
      <c r="AG217" s="137">
        <v>379400</v>
      </c>
    </row>
    <row r="218" spans="24:33">
      <c r="X218" s="123" t="s">
        <v>487</v>
      </c>
      <c r="Y218" s="138" t="s">
        <v>107</v>
      </c>
      <c r="Z218" s="140" t="s">
        <v>14</v>
      </c>
      <c r="AA218" s="140" t="s">
        <v>8</v>
      </c>
      <c r="AB218" s="132">
        <v>1</v>
      </c>
      <c r="AC218" s="133">
        <v>4</v>
      </c>
      <c r="AD218" s="134">
        <v>15</v>
      </c>
      <c r="AE218" s="135">
        <v>0.26666666666666666</v>
      </c>
      <c r="AF218" s="136">
        <v>0</v>
      </c>
      <c r="AG218" s="137">
        <v>143600</v>
      </c>
    </row>
    <row r="219" spans="24:33">
      <c r="X219" s="123" t="s">
        <v>178</v>
      </c>
      <c r="Y219" s="138" t="s">
        <v>569</v>
      </c>
      <c r="Z219" s="139" t="s">
        <v>398</v>
      </c>
      <c r="AA219" s="139" t="s">
        <v>537</v>
      </c>
      <c r="AB219" s="132">
        <v>18</v>
      </c>
      <c r="AC219" s="133">
        <v>52.333333333333336</v>
      </c>
      <c r="AD219" s="134">
        <v>71.888888888888886</v>
      </c>
      <c r="AE219" s="135">
        <v>0.72797527047913446</v>
      </c>
      <c r="AF219" s="136">
        <v>0.71</v>
      </c>
      <c r="AG219" s="137">
        <v>349800</v>
      </c>
    </row>
    <row r="220" spans="24:33">
      <c r="X220" s="123" t="s">
        <v>69</v>
      </c>
      <c r="Y220" s="138" t="s">
        <v>28</v>
      </c>
      <c r="Z220" s="139" t="s">
        <v>398</v>
      </c>
      <c r="AA220" s="139" t="s">
        <v>8</v>
      </c>
      <c r="AB220" s="132">
        <v>23</v>
      </c>
      <c r="AC220" s="133">
        <v>26.565217391304348</v>
      </c>
      <c r="AD220" s="134">
        <v>41.913043478260875</v>
      </c>
      <c r="AE220" s="135">
        <v>0.63381742738589208</v>
      </c>
      <c r="AF220" s="136">
        <v>0.64</v>
      </c>
      <c r="AG220" s="137">
        <v>177600</v>
      </c>
    </row>
    <row r="221" spans="24:33">
      <c r="X221" s="123" t="s">
        <v>41</v>
      </c>
      <c r="Y221" s="138" t="s">
        <v>58</v>
      </c>
      <c r="Z221" s="140" t="s">
        <v>6</v>
      </c>
      <c r="AA221" s="140"/>
      <c r="AB221" s="132">
        <v>18</v>
      </c>
      <c r="AC221" s="133">
        <v>42.166666666666664</v>
      </c>
      <c r="AD221" s="134">
        <v>76.1111111111111</v>
      </c>
      <c r="AE221" s="135">
        <v>0.55401459854014601</v>
      </c>
      <c r="AF221" s="136">
        <v>0.5</v>
      </c>
      <c r="AG221" s="137">
        <v>281900</v>
      </c>
    </row>
    <row r="222" spans="24:33">
      <c r="X222" s="123" t="s">
        <v>488</v>
      </c>
      <c r="Y222" s="138" t="s">
        <v>28</v>
      </c>
      <c r="Z222" s="140" t="s">
        <v>37</v>
      </c>
      <c r="AA222" s="140" t="s">
        <v>537</v>
      </c>
      <c r="AB222" s="132">
        <v>3</v>
      </c>
      <c r="AC222" s="133">
        <v>33</v>
      </c>
      <c r="AD222" s="134">
        <v>80</v>
      </c>
      <c r="AE222" s="135">
        <v>0.41249999999999998</v>
      </c>
      <c r="AF222" s="136">
        <v>0</v>
      </c>
      <c r="AG222" s="137">
        <v>176500</v>
      </c>
    </row>
    <row r="223" spans="24:33">
      <c r="X223" s="123" t="s">
        <v>443</v>
      </c>
      <c r="Y223" s="138" t="s">
        <v>569</v>
      </c>
      <c r="Z223" s="140" t="s">
        <v>8</v>
      </c>
      <c r="AA223" s="141"/>
      <c r="AB223" s="132">
        <v>1</v>
      </c>
      <c r="AC223" s="133">
        <v>11</v>
      </c>
      <c r="AD223" s="134">
        <v>21</v>
      </c>
      <c r="AE223" s="135">
        <v>0.52380952380952384</v>
      </c>
      <c r="AF223" s="136">
        <v>1</v>
      </c>
      <c r="AG223" s="137">
        <v>143600</v>
      </c>
    </row>
    <row r="224" spans="24:33">
      <c r="X224" s="123" t="s">
        <v>838</v>
      </c>
      <c r="Y224" s="138" t="s">
        <v>104</v>
      </c>
      <c r="Z224" s="142" t="s">
        <v>8</v>
      </c>
      <c r="AA224" s="142" t="s">
        <v>537</v>
      </c>
      <c r="AB224" s="132">
        <v>0</v>
      </c>
      <c r="AC224" s="133">
        <v>0</v>
      </c>
      <c r="AD224" s="134" t="s">
        <v>808</v>
      </c>
      <c r="AE224" s="135">
        <v>0</v>
      </c>
      <c r="AF224" s="136">
        <v>0</v>
      </c>
      <c r="AG224" s="137">
        <v>132000</v>
      </c>
    </row>
    <row r="225" spans="24:33">
      <c r="X225" s="123" t="s">
        <v>164</v>
      </c>
      <c r="Y225" s="138" t="s">
        <v>55</v>
      </c>
      <c r="Z225" s="139" t="s">
        <v>14</v>
      </c>
      <c r="AA225" s="139"/>
      <c r="AB225" s="132">
        <v>17</v>
      </c>
      <c r="AC225" s="133">
        <v>30.764705882352942</v>
      </c>
      <c r="AD225" s="134">
        <v>28.235294117647058</v>
      </c>
      <c r="AE225" s="135">
        <v>1.0895833333333333</v>
      </c>
      <c r="AF225" s="136">
        <v>1.1000000000000001</v>
      </c>
      <c r="AG225" s="137">
        <v>205600</v>
      </c>
    </row>
    <row r="226" spans="24:33">
      <c r="X226" s="123" t="s">
        <v>436</v>
      </c>
      <c r="Y226" s="138" t="s">
        <v>104</v>
      </c>
      <c r="Z226" s="140" t="s">
        <v>14</v>
      </c>
      <c r="AA226" s="140"/>
      <c r="AB226" s="132">
        <v>22</v>
      </c>
      <c r="AC226" s="133">
        <v>47.18181818181818</v>
      </c>
      <c r="AD226" s="134">
        <v>47.31818181818182</v>
      </c>
      <c r="AE226" s="135">
        <v>0.99711815561959649</v>
      </c>
      <c r="AF226" s="136">
        <v>1.1299999999999999</v>
      </c>
      <c r="AG226" s="137">
        <v>315400</v>
      </c>
    </row>
    <row r="227" spans="24:33">
      <c r="X227" s="123" t="s">
        <v>253</v>
      </c>
      <c r="Y227" s="138" t="s">
        <v>569</v>
      </c>
      <c r="Z227" s="140" t="s">
        <v>14</v>
      </c>
      <c r="AA227" s="140"/>
      <c r="AB227" s="132">
        <v>9</v>
      </c>
      <c r="AC227" s="133">
        <v>41.111111111111114</v>
      </c>
      <c r="AD227" s="134">
        <v>35.555555555555557</v>
      </c>
      <c r="AE227" s="135">
        <v>1.15625</v>
      </c>
      <c r="AF227" s="136">
        <v>0.7</v>
      </c>
      <c r="AG227" s="137">
        <v>274800</v>
      </c>
    </row>
    <row r="228" spans="24:33">
      <c r="X228" s="123" t="s">
        <v>321</v>
      </c>
      <c r="Y228" s="138" t="s">
        <v>24</v>
      </c>
      <c r="Z228" s="139" t="s">
        <v>8</v>
      </c>
      <c r="AA228" s="139"/>
      <c r="AB228" s="132">
        <v>22</v>
      </c>
      <c r="AC228" s="133">
        <v>47.18181818181818</v>
      </c>
      <c r="AD228" s="134">
        <v>75.227272727272734</v>
      </c>
      <c r="AE228" s="135">
        <v>0.62719033232628396</v>
      </c>
      <c r="AF228" s="136">
        <v>0.54</v>
      </c>
      <c r="AG228" s="137">
        <v>315400</v>
      </c>
    </row>
    <row r="229" spans="24:33">
      <c r="X229" s="123" t="s">
        <v>491</v>
      </c>
      <c r="Y229" s="138" t="s">
        <v>106</v>
      </c>
      <c r="Z229" s="142" t="s">
        <v>398</v>
      </c>
      <c r="AA229" s="142" t="s">
        <v>37</v>
      </c>
      <c r="AB229" s="132">
        <v>1</v>
      </c>
      <c r="AC229" s="133">
        <v>14</v>
      </c>
      <c r="AD229" s="134">
        <v>46</v>
      </c>
      <c r="AE229" s="135">
        <v>0.30434782608695654</v>
      </c>
      <c r="AF229" s="136">
        <v>0</v>
      </c>
      <c r="AG229" s="137">
        <v>143600</v>
      </c>
    </row>
    <row r="230" spans="24:33">
      <c r="X230" s="123" t="s">
        <v>492</v>
      </c>
      <c r="Y230" s="138" t="s">
        <v>53</v>
      </c>
      <c r="Z230" s="139" t="s">
        <v>37</v>
      </c>
      <c r="AA230" s="139"/>
      <c r="AB230" s="132">
        <v>0</v>
      </c>
      <c r="AC230" s="133">
        <v>0</v>
      </c>
      <c r="AD230" s="134" t="s">
        <v>808</v>
      </c>
      <c r="AE230" s="135">
        <v>0</v>
      </c>
      <c r="AF230" s="136">
        <v>0</v>
      </c>
      <c r="AG230" s="137">
        <v>122600</v>
      </c>
    </row>
    <row r="231" spans="24:33">
      <c r="X231" s="123" t="s">
        <v>264</v>
      </c>
      <c r="Y231" s="138" t="s">
        <v>53</v>
      </c>
      <c r="Z231" s="139" t="s">
        <v>398</v>
      </c>
      <c r="AA231" s="139" t="s">
        <v>8</v>
      </c>
      <c r="AB231" s="132">
        <v>14</v>
      </c>
      <c r="AC231" s="133">
        <v>21.857142857142858</v>
      </c>
      <c r="AD231" s="134">
        <v>25.714285714285715</v>
      </c>
      <c r="AE231" s="135">
        <v>0.85</v>
      </c>
      <c r="AF231" s="136">
        <v>0.8</v>
      </c>
      <c r="AG231" s="137">
        <v>146100</v>
      </c>
    </row>
    <row r="232" spans="24:33">
      <c r="X232" s="123" t="s">
        <v>208</v>
      </c>
      <c r="Y232" s="138" t="s">
        <v>31</v>
      </c>
      <c r="Z232" s="140" t="s">
        <v>6</v>
      </c>
      <c r="AA232" s="140"/>
      <c r="AB232" s="132">
        <v>9</v>
      </c>
      <c r="AC232" s="133">
        <v>50.666666666666664</v>
      </c>
      <c r="AD232" s="134">
        <v>81.666666666666657</v>
      </c>
      <c r="AE232" s="135">
        <v>0.62040816326530612</v>
      </c>
      <c r="AF232" s="136">
        <v>0.53</v>
      </c>
      <c r="AG232" s="137">
        <v>338700</v>
      </c>
    </row>
    <row r="233" spans="24:33">
      <c r="X233" s="123" t="s">
        <v>209</v>
      </c>
      <c r="Y233" s="138" t="s">
        <v>22</v>
      </c>
      <c r="Z233" s="140" t="s">
        <v>6</v>
      </c>
      <c r="AA233" s="140"/>
      <c r="AB233" s="132">
        <v>17</v>
      </c>
      <c r="AC233" s="133">
        <v>32.235294117647058</v>
      </c>
      <c r="AD233" s="134">
        <v>79.764705882352942</v>
      </c>
      <c r="AE233" s="135">
        <v>0.40412979351032446</v>
      </c>
      <c r="AF233" s="136">
        <v>0.48</v>
      </c>
      <c r="AG233" s="137">
        <v>215500</v>
      </c>
    </row>
    <row r="234" spans="24:33">
      <c r="X234" s="123" t="s">
        <v>140</v>
      </c>
      <c r="Y234" s="138" t="s">
        <v>22</v>
      </c>
      <c r="Z234" s="140" t="s">
        <v>6</v>
      </c>
      <c r="AA234" s="140"/>
      <c r="AB234" s="132">
        <v>22</v>
      </c>
      <c r="AC234" s="133">
        <v>72.318181818181813</v>
      </c>
      <c r="AD234" s="134">
        <v>79.86363636363636</v>
      </c>
      <c r="AE234" s="135">
        <v>0.90552077404667042</v>
      </c>
      <c r="AF234" s="136">
        <v>0.55000000000000004</v>
      </c>
      <c r="AG234" s="137">
        <v>483400</v>
      </c>
    </row>
    <row r="235" spans="24:33">
      <c r="X235" s="123" t="s">
        <v>643</v>
      </c>
      <c r="Y235" s="138" t="s">
        <v>58</v>
      </c>
      <c r="Z235" s="139" t="s">
        <v>8</v>
      </c>
      <c r="AA235" s="139"/>
      <c r="AB235" s="132">
        <v>5</v>
      </c>
      <c r="AC235" s="133">
        <v>28.4</v>
      </c>
      <c r="AD235" s="134">
        <v>35.799999999999997</v>
      </c>
      <c r="AE235" s="135">
        <v>0.79329608938547491</v>
      </c>
      <c r="AF235" s="136">
        <v>0</v>
      </c>
      <c r="AG235" s="137">
        <v>189800</v>
      </c>
    </row>
    <row r="236" spans="24:33">
      <c r="X236" s="123" t="s">
        <v>839</v>
      </c>
      <c r="Y236" s="138" t="s">
        <v>104</v>
      </c>
      <c r="Z236" s="139" t="s">
        <v>14</v>
      </c>
      <c r="AA236" s="139"/>
      <c r="AB236" s="132">
        <v>4</v>
      </c>
      <c r="AC236" s="133">
        <v>17</v>
      </c>
      <c r="AD236" s="134">
        <v>16</v>
      </c>
      <c r="AE236" s="135">
        <v>1.0625</v>
      </c>
      <c r="AF236" s="136">
        <v>0</v>
      </c>
      <c r="AG236" s="137">
        <v>143600</v>
      </c>
    </row>
    <row r="237" spans="24:33">
      <c r="X237" s="123" t="s">
        <v>652</v>
      </c>
      <c r="Y237" s="138" t="s">
        <v>23</v>
      </c>
      <c r="Z237" s="142" t="s">
        <v>14</v>
      </c>
      <c r="AA237" s="142" t="s">
        <v>8</v>
      </c>
      <c r="AB237" s="132">
        <v>2</v>
      </c>
      <c r="AC237" s="133">
        <v>10.5</v>
      </c>
      <c r="AD237" s="134">
        <v>11</v>
      </c>
      <c r="AE237" s="135">
        <v>0.95454545454545459</v>
      </c>
      <c r="AF237" s="136">
        <v>0</v>
      </c>
      <c r="AG237" s="137">
        <v>143600</v>
      </c>
    </row>
    <row r="238" spans="24:33">
      <c r="X238" s="123" t="s">
        <v>284</v>
      </c>
      <c r="Y238" s="138" t="s">
        <v>55</v>
      </c>
      <c r="Z238" s="139" t="s">
        <v>6</v>
      </c>
      <c r="AA238" s="139"/>
      <c r="AB238" s="132">
        <v>16</v>
      </c>
      <c r="AC238" s="133">
        <v>44.75</v>
      </c>
      <c r="AD238" s="134">
        <v>66.3125</v>
      </c>
      <c r="AE238" s="135">
        <v>0.67483506126295945</v>
      </c>
      <c r="AF238" s="136">
        <v>0.59</v>
      </c>
      <c r="AG238" s="137">
        <v>299100</v>
      </c>
    </row>
    <row r="239" spans="24:33">
      <c r="X239" s="123" t="s">
        <v>425</v>
      </c>
      <c r="Y239" s="138" t="s">
        <v>28</v>
      </c>
      <c r="Z239" s="139" t="s">
        <v>398</v>
      </c>
      <c r="AA239" s="139"/>
      <c r="AB239" s="132">
        <v>18</v>
      </c>
      <c r="AC239" s="133">
        <v>30.111111111111111</v>
      </c>
      <c r="AD239" s="134">
        <v>54.388888888888886</v>
      </c>
      <c r="AE239" s="135">
        <v>0.55362614913176711</v>
      </c>
      <c r="AF239" s="136">
        <v>0.93</v>
      </c>
      <c r="AG239" s="137">
        <v>201300</v>
      </c>
    </row>
    <row r="240" spans="24:33">
      <c r="X240" s="123" t="s">
        <v>840</v>
      </c>
      <c r="Y240" s="138" t="s">
        <v>58</v>
      </c>
      <c r="Z240" s="140" t="s">
        <v>8</v>
      </c>
      <c r="AA240" s="140"/>
      <c r="AB240" s="132">
        <v>0</v>
      </c>
      <c r="AC240" s="133">
        <v>0</v>
      </c>
      <c r="AD240" s="134" t="s">
        <v>808</v>
      </c>
      <c r="AE240" s="135">
        <v>0</v>
      </c>
      <c r="AF240" s="136">
        <v>0</v>
      </c>
      <c r="AG240" s="137">
        <v>122600</v>
      </c>
    </row>
    <row r="241" spans="24:33">
      <c r="X241" s="123" t="s">
        <v>629</v>
      </c>
      <c r="Y241" s="138" t="s">
        <v>31</v>
      </c>
      <c r="Z241" s="140" t="s">
        <v>537</v>
      </c>
      <c r="AA241" s="140"/>
      <c r="AB241" s="132">
        <v>0</v>
      </c>
      <c r="AC241" s="133">
        <v>0</v>
      </c>
      <c r="AD241" s="134" t="s">
        <v>808</v>
      </c>
      <c r="AE241" s="135">
        <v>0</v>
      </c>
      <c r="AF241" s="136">
        <v>0</v>
      </c>
      <c r="AG241" s="137">
        <v>122600</v>
      </c>
    </row>
    <row r="242" spans="24:33">
      <c r="X242" s="123" t="s">
        <v>285</v>
      </c>
      <c r="Y242" s="138" t="s">
        <v>55</v>
      </c>
      <c r="Z242" s="139" t="s">
        <v>8</v>
      </c>
      <c r="AA242" s="140"/>
      <c r="AB242" s="132">
        <v>23</v>
      </c>
      <c r="AC242" s="133">
        <v>52.739130434782609</v>
      </c>
      <c r="AD242" s="134">
        <v>66.130434782608702</v>
      </c>
      <c r="AE242" s="135">
        <v>0.79750164365548981</v>
      </c>
      <c r="AF242" s="136">
        <v>0.91</v>
      </c>
      <c r="AG242" s="137">
        <v>352500</v>
      </c>
    </row>
    <row r="243" spans="24:33">
      <c r="X243" s="123" t="s">
        <v>54</v>
      </c>
      <c r="Y243" s="138" t="s">
        <v>31</v>
      </c>
      <c r="Z243" s="139" t="s">
        <v>398</v>
      </c>
      <c r="AA243" s="139"/>
      <c r="AB243" s="132">
        <v>21</v>
      </c>
      <c r="AC243" s="133">
        <v>52.714285714285715</v>
      </c>
      <c r="AD243" s="134">
        <v>76.047619047619051</v>
      </c>
      <c r="AE243" s="135">
        <v>0.69317470256731373</v>
      </c>
      <c r="AF243" s="136">
        <v>0.72</v>
      </c>
      <c r="AG243" s="137">
        <v>352400</v>
      </c>
    </row>
    <row r="244" spans="24:33">
      <c r="X244" s="123" t="s">
        <v>841</v>
      </c>
      <c r="Y244" s="138" t="s">
        <v>24</v>
      </c>
      <c r="Z244" s="139" t="s">
        <v>398</v>
      </c>
      <c r="AA244" s="139"/>
      <c r="AB244" s="132">
        <v>1</v>
      </c>
      <c r="AC244" s="133">
        <v>50</v>
      </c>
      <c r="AD244" s="134">
        <v>34</v>
      </c>
      <c r="AE244" s="135">
        <v>1.4705882352941178</v>
      </c>
      <c r="AF244" s="136">
        <v>0</v>
      </c>
      <c r="AG244" s="137">
        <v>234000</v>
      </c>
    </row>
    <row r="245" spans="24:33">
      <c r="X245" s="123" t="s">
        <v>368</v>
      </c>
      <c r="Y245" s="138" t="s">
        <v>105</v>
      </c>
      <c r="Z245" s="140" t="s">
        <v>14</v>
      </c>
      <c r="AA245" s="140"/>
      <c r="AB245" s="132">
        <v>22</v>
      </c>
      <c r="AC245" s="133">
        <v>46.68181818181818</v>
      </c>
      <c r="AD245" s="134">
        <v>46.909090909090907</v>
      </c>
      <c r="AE245" s="135">
        <v>0.99515503875968991</v>
      </c>
      <c r="AF245" s="136">
        <v>0.92</v>
      </c>
      <c r="AG245" s="137">
        <v>312000</v>
      </c>
    </row>
    <row r="246" spans="24:33">
      <c r="X246" s="123" t="s">
        <v>493</v>
      </c>
      <c r="Y246" s="138" t="s">
        <v>22</v>
      </c>
      <c r="Z246" s="140" t="s">
        <v>14</v>
      </c>
      <c r="AA246" s="140"/>
      <c r="AB246" s="132">
        <v>6</v>
      </c>
      <c r="AC246" s="133">
        <v>31.333333333333332</v>
      </c>
      <c r="AD246" s="134">
        <v>29.833333333333332</v>
      </c>
      <c r="AE246" s="135">
        <v>1.0502793296089385</v>
      </c>
      <c r="AF246" s="136">
        <v>0</v>
      </c>
      <c r="AG246" s="137">
        <v>209400</v>
      </c>
    </row>
    <row r="247" spans="24:33">
      <c r="X247" s="123" t="s">
        <v>70</v>
      </c>
      <c r="Y247" s="138" t="s">
        <v>53</v>
      </c>
      <c r="Z247" s="140" t="s">
        <v>6</v>
      </c>
      <c r="AA247" s="140"/>
      <c r="AB247" s="132">
        <v>21</v>
      </c>
      <c r="AC247" s="133">
        <v>44.857142857142854</v>
      </c>
      <c r="AD247" s="134">
        <v>78.047619047619051</v>
      </c>
      <c r="AE247" s="135">
        <v>0.57474069554606466</v>
      </c>
      <c r="AF247" s="136">
        <v>0.65</v>
      </c>
      <c r="AG247" s="137">
        <v>299800</v>
      </c>
    </row>
    <row r="248" spans="24:33">
      <c r="X248" s="123" t="s">
        <v>438</v>
      </c>
      <c r="Y248" s="138" t="s">
        <v>105</v>
      </c>
      <c r="Z248" s="139" t="s">
        <v>37</v>
      </c>
      <c r="AA248" s="139" t="s">
        <v>537</v>
      </c>
      <c r="AB248" s="132">
        <v>0</v>
      </c>
      <c r="AC248" s="133">
        <v>0</v>
      </c>
      <c r="AD248" s="134" t="s">
        <v>808</v>
      </c>
      <c r="AE248" s="135">
        <v>0</v>
      </c>
      <c r="AF248" s="136">
        <v>0.2</v>
      </c>
      <c r="AG248" s="137">
        <v>132000</v>
      </c>
    </row>
    <row r="249" spans="24:33">
      <c r="X249" s="123" t="s">
        <v>377</v>
      </c>
      <c r="Y249" s="138" t="s">
        <v>105</v>
      </c>
      <c r="Z249" s="139" t="s">
        <v>14</v>
      </c>
      <c r="AA249" s="139" t="s">
        <v>8</v>
      </c>
      <c r="AB249" s="132">
        <v>21</v>
      </c>
      <c r="AC249" s="133">
        <v>31.571428571428573</v>
      </c>
      <c r="AD249" s="134">
        <v>30.523809523809529</v>
      </c>
      <c r="AE249" s="135">
        <v>1.0343213728549141</v>
      </c>
      <c r="AF249" s="136">
        <v>1.04</v>
      </c>
      <c r="AG249" s="137">
        <v>211000</v>
      </c>
    </row>
    <row r="250" spans="24:33">
      <c r="X250" s="123" t="s">
        <v>254</v>
      </c>
      <c r="Y250" s="138" t="s">
        <v>24</v>
      </c>
      <c r="Z250" s="140" t="s">
        <v>37</v>
      </c>
      <c r="AA250" s="140" t="s">
        <v>537</v>
      </c>
      <c r="AB250" s="132">
        <v>3</v>
      </c>
      <c r="AC250" s="133">
        <v>28.333333333333332</v>
      </c>
      <c r="AD250" s="134">
        <v>79.999999999999986</v>
      </c>
      <c r="AE250" s="135">
        <v>0.35416666666666669</v>
      </c>
      <c r="AF250" s="136">
        <v>0</v>
      </c>
      <c r="AG250" s="137">
        <v>170500</v>
      </c>
    </row>
    <row r="251" spans="24:33">
      <c r="X251" s="123" t="s">
        <v>234</v>
      </c>
      <c r="Y251" s="138" t="s">
        <v>107</v>
      </c>
      <c r="Z251" s="139" t="s">
        <v>14</v>
      </c>
      <c r="AA251" s="139" t="s">
        <v>8</v>
      </c>
      <c r="AB251" s="132">
        <v>22</v>
      </c>
      <c r="AC251" s="133">
        <v>40.363636363636367</v>
      </c>
      <c r="AD251" s="134">
        <v>44.545454545454547</v>
      </c>
      <c r="AE251" s="135">
        <v>0.90612244897959182</v>
      </c>
      <c r="AF251" s="136">
        <v>0</v>
      </c>
      <c r="AG251" s="137">
        <v>269800</v>
      </c>
    </row>
    <row r="252" spans="24:33">
      <c r="X252" s="123" t="s">
        <v>646</v>
      </c>
      <c r="Y252" s="138" t="s">
        <v>569</v>
      </c>
      <c r="Z252" s="139" t="s">
        <v>6</v>
      </c>
      <c r="AA252" s="139" t="s">
        <v>3</v>
      </c>
      <c r="AB252" s="132">
        <v>0</v>
      </c>
      <c r="AC252" s="133">
        <v>0</v>
      </c>
      <c r="AD252" s="134" t="s">
        <v>808</v>
      </c>
      <c r="AE252" s="135">
        <v>0</v>
      </c>
      <c r="AF252" s="136">
        <v>0</v>
      </c>
      <c r="AG252" s="137">
        <v>187700</v>
      </c>
    </row>
    <row r="253" spans="24:33">
      <c r="X253" s="123" t="s">
        <v>405</v>
      </c>
      <c r="Y253" s="138" t="s">
        <v>24</v>
      </c>
      <c r="Z253" s="139" t="s">
        <v>8</v>
      </c>
      <c r="AA253" s="139"/>
      <c r="AB253" s="132">
        <v>0</v>
      </c>
      <c r="AC253" s="133">
        <v>0</v>
      </c>
      <c r="AD253" s="134" t="s">
        <v>808</v>
      </c>
      <c r="AE253" s="135">
        <v>0</v>
      </c>
      <c r="AF253" s="136">
        <v>0</v>
      </c>
      <c r="AG253" s="137">
        <v>122600</v>
      </c>
    </row>
    <row r="254" spans="24:33">
      <c r="X254" s="123" t="s">
        <v>369</v>
      </c>
      <c r="Y254" s="138" t="s">
        <v>105</v>
      </c>
      <c r="Z254" s="139" t="s">
        <v>6</v>
      </c>
      <c r="AA254" s="139" t="s">
        <v>3</v>
      </c>
      <c r="AB254" s="132">
        <v>22</v>
      </c>
      <c r="AC254" s="133">
        <v>44.18181818181818</v>
      </c>
      <c r="AD254" s="134">
        <v>68.590909090909093</v>
      </c>
      <c r="AE254" s="135">
        <v>0.64413518886679921</v>
      </c>
      <c r="AF254" s="136">
        <v>0.61</v>
      </c>
      <c r="AG254" s="137">
        <v>295300</v>
      </c>
    </row>
    <row r="255" spans="24:33">
      <c r="X255" s="123" t="s">
        <v>322</v>
      </c>
      <c r="Y255" s="138" t="s">
        <v>24</v>
      </c>
      <c r="Z255" s="139" t="s">
        <v>8</v>
      </c>
      <c r="AA255" s="139" t="s">
        <v>6</v>
      </c>
      <c r="AB255" s="132">
        <v>22</v>
      </c>
      <c r="AC255" s="133">
        <v>39.454545454545453</v>
      </c>
      <c r="AD255" s="134">
        <v>53.090909090909093</v>
      </c>
      <c r="AE255" s="135">
        <v>0.74315068493150682</v>
      </c>
      <c r="AF255" s="136">
        <v>0.7</v>
      </c>
      <c r="AG255" s="137">
        <v>263700</v>
      </c>
    </row>
    <row r="256" spans="24:33">
      <c r="X256" s="123" t="s">
        <v>71</v>
      </c>
      <c r="Y256" s="138" t="s">
        <v>53</v>
      </c>
      <c r="Z256" s="139" t="s">
        <v>8</v>
      </c>
      <c r="AA256" s="139"/>
      <c r="AB256" s="132">
        <v>24</v>
      </c>
      <c r="AC256" s="133">
        <v>64.291666666666671</v>
      </c>
      <c r="AD256" s="134">
        <v>78.041666666666671</v>
      </c>
      <c r="AE256" s="135">
        <v>0.82381206620395087</v>
      </c>
      <c r="AF256" s="136">
        <v>0.71</v>
      </c>
      <c r="AG256" s="137">
        <v>429800</v>
      </c>
    </row>
    <row r="257" spans="1:33">
      <c r="X257" s="123" t="s">
        <v>380</v>
      </c>
      <c r="Y257" s="138" t="s">
        <v>22</v>
      </c>
      <c r="Z257" s="140" t="s">
        <v>14</v>
      </c>
      <c r="AA257" s="140" t="s">
        <v>8</v>
      </c>
      <c r="AB257" s="132">
        <v>10</v>
      </c>
      <c r="AC257" s="133">
        <v>23.9</v>
      </c>
      <c r="AD257" s="134">
        <v>25.9</v>
      </c>
      <c r="AE257" s="135">
        <v>0.92277992277992282</v>
      </c>
      <c r="AF257" s="136">
        <v>0.77</v>
      </c>
      <c r="AG257" s="137">
        <v>159800</v>
      </c>
    </row>
    <row r="258" spans="1:33">
      <c r="X258" s="123" t="s">
        <v>190</v>
      </c>
      <c r="Y258" s="138" t="s">
        <v>105</v>
      </c>
      <c r="Z258" s="140" t="s">
        <v>398</v>
      </c>
      <c r="AA258" s="140"/>
      <c r="AB258" s="132">
        <v>20</v>
      </c>
      <c r="AC258" s="133">
        <v>63.45</v>
      </c>
      <c r="AD258" s="134">
        <v>71.45</v>
      </c>
      <c r="AE258" s="135">
        <v>0.88803358992302306</v>
      </c>
      <c r="AF258" s="136">
        <v>0.79</v>
      </c>
      <c r="AG258" s="137">
        <v>424100</v>
      </c>
    </row>
    <row r="259" spans="1:33">
      <c r="X259" s="123" t="s">
        <v>118</v>
      </c>
      <c r="Y259" s="138" t="s">
        <v>569</v>
      </c>
      <c r="Z259" s="139" t="s">
        <v>14</v>
      </c>
      <c r="AA259" s="139" t="s">
        <v>8</v>
      </c>
      <c r="AB259" s="132">
        <v>19</v>
      </c>
      <c r="AC259" s="133">
        <v>40.473684210526315</v>
      </c>
      <c r="AD259" s="134">
        <v>42.736842105263158</v>
      </c>
      <c r="AE259" s="135">
        <v>0.94704433497536944</v>
      </c>
      <c r="AF259" s="136">
        <v>0.97</v>
      </c>
      <c r="AG259" s="137">
        <v>270500</v>
      </c>
    </row>
    <row r="260" spans="1:33">
      <c r="X260" s="123" t="s">
        <v>235</v>
      </c>
      <c r="Y260" s="138" t="s">
        <v>58</v>
      </c>
      <c r="Z260" s="140" t="s">
        <v>6</v>
      </c>
      <c r="AA260" s="140"/>
      <c r="AB260" s="132">
        <v>22</v>
      </c>
      <c r="AC260" s="133">
        <v>42.31818181818182</v>
      </c>
      <c r="AD260" s="134">
        <v>80.500000000000014</v>
      </c>
      <c r="AE260" s="135">
        <v>0.52569169960474305</v>
      </c>
      <c r="AF260" s="136">
        <v>0.56000000000000005</v>
      </c>
      <c r="AG260" s="137">
        <v>282900</v>
      </c>
    </row>
    <row r="261" spans="1:33">
      <c r="X261" s="123" t="s">
        <v>224</v>
      </c>
      <c r="Y261" s="138" t="s">
        <v>53</v>
      </c>
      <c r="Z261" s="139" t="s">
        <v>8</v>
      </c>
      <c r="AA261" s="139"/>
      <c r="AB261" s="132">
        <v>0</v>
      </c>
      <c r="AC261" s="133">
        <v>0</v>
      </c>
      <c r="AD261" s="134" t="s">
        <v>808</v>
      </c>
      <c r="AE261" s="135">
        <v>0</v>
      </c>
      <c r="AF261" s="136">
        <v>0</v>
      </c>
      <c r="AG261" s="137">
        <v>122600</v>
      </c>
    </row>
    <row r="262" spans="1:33">
      <c r="X262" s="123" t="s">
        <v>635</v>
      </c>
      <c r="Y262" s="138" t="s">
        <v>22</v>
      </c>
      <c r="Z262" s="140" t="s">
        <v>8</v>
      </c>
      <c r="AA262" s="139"/>
      <c r="AB262" s="132">
        <v>0</v>
      </c>
      <c r="AC262" s="133">
        <v>0</v>
      </c>
      <c r="AD262" s="134" t="s">
        <v>808</v>
      </c>
      <c r="AE262" s="135">
        <v>0</v>
      </c>
      <c r="AF262" s="136">
        <v>0</v>
      </c>
      <c r="AG262" s="137">
        <v>122600</v>
      </c>
    </row>
    <row r="263" spans="1:33">
      <c r="X263" s="123" t="s">
        <v>236</v>
      </c>
      <c r="Y263" s="138" t="s">
        <v>55</v>
      </c>
      <c r="Z263" s="139" t="s">
        <v>37</v>
      </c>
      <c r="AA263" s="139" t="s">
        <v>537</v>
      </c>
      <c r="AB263" s="132">
        <v>22</v>
      </c>
      <c r="AC263" s="133">
        <v>50.136363636363633</v>
      </c>
      <c r="AD263" s="134">
        <v>77.227272727272734</v>
      </c>
      <c r="AE263" s="135">
        <v>0.64920541494997053</v>
      </c>
      <c r="AF263" s="136">
        <v>0.83</v>
      </c>
      <c r="AG263" s="137">
        <v>335100</v>
      </c>
    </row>
    <row r="264" spans="1:33">
      <c r="X264" s="123" t="s">
        <v>303</v>
      </c>
      <c r="Y264" s="138" t="s">
        <v>58</v>
      </c>
      <c r="Z264" s="140" t="s">
        <v>6</v>
      </c>
      <c r="AA264" s="140" t="s">
        <v>3</v>
      </c>
      <c r="AB264" s="132">
        <v>13</v>
      </c>
      <c r="AC264" s="133">
        <v>44.46153846153846</v>
      </c>
      <c r="AD264" s="134">
        <v>80</v>
      </c>
      <c r="AE264" s="135">
        <v>0.55576923076923079</v>
      </c>
      <c r="AF264" s="136">
        <v>0.5</v>
      </c>
      <c r="AG264" s="137">
        <v>297200</v>
      </c>
    </row>
    <row r="265" spans="1:33">
      <c r="X265" s="123" t="s">
        <v>119</v>
      </c>
      <c r="Y265" s="138" t="s">
        <v>82</v>
      </c>
      <c r="Z265" s="139" t="s">
        <v>14</v>
      </c>
      <c r="AA265" s="139"/>
      <c r="AB265" s="132">
        <v>14</v>
      </c>
      <c r="AC265" s="133">
        <v>42.5</v>
      </c>
      <c r="AD265" s="134">
        <v>39.428571428571431</v>
      </c>
      <c r="AE265" s="135">
        <v>1.0778985507246377</v>
      </c>
      <c r="AF265" s="136">
        <v>1.21</v>
      </c>
      <c r="AG265" s="137">
        <v>284100</v>
      </c>
    </row>
    <row r="266" spans="1:33">
      <c r="X266" s="123" t="s">
        <v>371</v>
      </c>
      <c r="Y266" s="138" t="s">
        <v>105</v>
      </c>
      <c r="Z266" s="139" t="s">
        <v>8</v>
      </c>
      <c r="AA266" s="139"/>
      <c r="AB266" s="132">
        <v>22</v>
      </c>
      <c r="AC266" s="133">
        <v>67.409090909090907</v>
      </c>
      <c r="AD266" s="134">
        <v>77.454545454545453</v>
      </c>
      <c r="AE266" s="135">
        <v>0.87030516431924887</v>
      </c>
      <c r="AF266" s="136">
        <v>0.89</v>
      </c>
      <c r="AG266" s="137">
        <v>450600</v>
      </c>
    </row>
    <row r="267" spans="1:33">
      <c r="X267" s="123" t="s">
        <v>165</v>
      </c>
      <c r="Y267" s="138" t="s">
        <v>104</v>
      </c>
      <c r="Z267" s="140" t="s">
        <v>6</v>
      </c>
      <c r="AA267" s="140"/>
      <c r="AB267" s="132">
        <v>23</v>
      </c>
      <c r="AC267" s="133">
        <v>63.130434782608695</v>
      </c>
      <c r="AD267" s="134">
        <v>80.391304347826093</v>
      </c>
      <c r="AE267" s="135">
        <v>0.78528934559221197</v>
      </c>
      <c r="AF267" s="136">
        <v>0.7</v>
      </c>
      <c r="AG267" s="137">
        <v>422000</v>
      </c>
    </row>
    <row r="268" spans="1:33">
      <c r="X268" s="123" t="s">
        <v>619</v>
      </c>
      <c r="Y268" s="138" t="s">
        <v>107</v>
      </c>
      <c r="Z268" s="140" t="s">
        <v>6</v>
      </c>
      <c r="AA268" s="140" t="s">
        <v>3</v>
      </c>
      <c r="AB268" s="132">
        <v>3</v>
      </c>
      <c r="AC268" s="133">
        <v>33.333333333333336</v>
      </c>
      <c r="AD268" s="134">
        <v>80</v>
      </c>
      <c r="AE268" s="135">
        <v>0.41666666666666669</v>
      </c>
      <c r="AF268" s="136">
        <v>0</v>
      </c>
      <c r="AG268" s="137">
        <v>178300</v>
      </c>
    </row>
    <row r="269" spans="1:33">
      <c r="X269" s="123" t="s">
        <v>102</v>
      </c>
      <c r="Y269" s="138" t="s">
        <v>58</v>
      </c>
      <c r="Z269" s="140" t="s">
        <v>398</v>
      </c>
      <c r="AA269" s="140" t="s">
        <v>8</v>
      </c>
      <c r="AB269" s="132">
        <v>18</v>
      </c>
      <c r="AC269" s="133">
        <v>28.666666666666668</v>
      </c>
      <c r="AD269" s="134">
        <v>31.722222222222221</v>
      </c>
      <c r="AE269" s="135">
        <v>0.90367775831873909</v>
      </c>
      <c r="AF269" s="136">
        <v>0.64</v>
      </c>
      <c r="AG269" s="137">
        <v>191600</v>
      </c>
    </row>
    <row r="270" spans="1:33" s="5" customFormat="1">
      <c r="A270" s="54"/>
      <c r="B270" s="7"/>
      <c r="C270" s="7"/>
      <c r="D270" s="7"/>
      <c r="E270" s="7"/>
      <c r="F270" s="2"/>
      <c r="G270" s="4"/>
      <c r="H270" s="4"/>
      <c r="I270" s="4"/>
      <c r="J270" s="1"/>
      <c r="K270" s="1"/>
      <c r="L270"/>
      <c r="M270"/>
      <c r="N270"/>
      <c r="O270"/>
      <c r="P270"/>
      <c r="Q270"/>
      <c r="R270"/>
      <c r="S270"/>
      <c r="V270" s="6"/>
      <c r="X270" s="123" t="s">
        <v>94</v>
      </c>
      <c r="Y270" s="138" t="s">
        <v>4</v>
      </c>
      <c r="Z270" s="140" t="s">
        <v>37</v>
      </c>
      <c r="AA270" s="140" t="s">
        <v>6</v>
      </c>
      <c r="AB270" s="132">
        <v>16</v>
      </c>
      <c r="AC270" s="133">
        <v>44.8125</v>
      </c>
      <c r="AD270" s="134">
        <v>80.375</v>
      </c>
      <c r="AE270" s="135">
        <v>0.55754276827371696</v>
      </c>
      <c r="AF270" s="136">
        <v>0.6</v>
      </c>
      <c r="AG270" s="137">
        <v>299600</v>
      </c>
    </row>
    <row r="271" spans="1:33">
      <c r="X271" s="123" t="s">
        <v>630</v>
      </c>
      <c r="Y271" s="138" t="s">
        <v>31</v>
      </c>
      <c r="Z271" s="140" t="s">
        <v>8</v>
      </c>
      <c r="AA271" s="140"/>
      <c r="AB271" s="132">
        <v>0</v>
      </c>
      <c r="AC271" s="133">
        <v>0</v>
      </c>
      <c r="AD271" s="134" t="s">
        <v>808</v>
      </c>
      <c r="AE271" s="135">
        <v>0</v>
      </c>
      <c r="AF271" s="136">
        <v>0</v>
      </c>
      <c r="AG271" s="137">
        <v>122600</v>
      </c>
    </row>
    <row r="272" spans="1:33">
      <c r="X272" s="123" t="s">
        <v>842</v>
      </c>
      <c r="Y272" s="138" t="s">
        <v>104</v>
      </c>
      <c r="Z272" s="140" t="s">
        <v>37</v>
      </c>
      <c r="AA272" s="140" t="s">
        <v>537</v>
      </c>
      <c r="AB272" s="132">
        <v>6</v>
      </c>
      <c r="AC272" s="133">
        <v>49.666666666666664</v>
      </c>
      <c r="AD272" s="134">
        <v>72.5</v>
      </c>
      <c r="AE272" s="135">
        <v>0.68505747126436778</v>
      </c>
      <c r="AF272" s="136">
        <v>0</v>
      </c>
      <c r="AG272" s="137">
        <v>298800</v>
      </c>
    </row>
    <row r="273" spans="6:33">
      <c r="X273" s="123" t="s">
        <v>495</v>
      </c>
      <c r="Y273" s="138" t="s">
        <v>58</v>
      </c>
      <c r="Z273" s="140" t="s">
        <v>14</v>
      </c>
      <c r="AA273" s="140"/>
      <c r="AB273" s="132">
        <v>0</v>
      </c>
      <c r="AC273" s="133">
        <v>0</v>
      </c>
      <c r="AD273" s="134" t="s">
        <v>808</v>
      </c>
      <c r="AE273" s="135">
        <v>0</v>
      </c>
      <c r="AF273" s="136">
        <v>0</v>
      </c>
      <c r="AG273" s="137">
        <v>143600</v>
      </c>
    </row>
    <row r="274" spans="6:33">
      <c r="X274" s="123" t="s">
        <v>372</v>
      </c>
      <c r="Y274" s="138" t="s">
        <v>82</v>
      </c>
      <c r="Z274" s="140" t="s">
        <v>14</v>
      </c>
      <c r="AA274" s="140"/>
      <c r="AB274" s="132">
        <v>21</v>
      </c>
      <c r="AC274" s="133">
        <v>28.80952380952381</v>
      </c>
      <c r="AD274" s="134">
        <v>30.380952380952383</v>
      </c>
      <c r="AE274" s="135">
        <v>0.94827586206896552</v>
      </c>
      <c r="AF274" s="136">
        <v>1.1100000000000001</v>
      </c>
      <c r="AG274" s="137">
        <v>192600</v>
      </c>
    </row>
    <row r="275" spans="6:33">
      <c r="X275" s="123" t="s">
        <v>256</v>
      </c>
      <c r="Y275" s="138" t="s">
        <v>569</v>
      </c>
      <c r="Z275" s="140" t="s">
        <v>6</v>
      </c>
      <c r="AA275" s="140"/>
      <c r="AB275" s="132">
        <v>8</v>
      </c>
      <c r="AC275" s="133">
        <v>33.5</v>
      </c>
      <c r="AD275" s="134">
        <v>78.75</v>
      </c>
      <c r="AE275" s="135">
        <v>0.42539682539682538</v>
      </c>
      <c r="AF275" s="136">
        <v>0.43</v>
      </c>
      <c r="AG275" s="137">
        <v>223900</v>
      </c>
    </row>
    <row r="276" spans="6:33">
      <c r="X276" s="123" t="s">
        <v>157</v>
      </c>
      <c r="Y276" s="138" t="s">
        <v>28</v>
      </c>
      <c r="Z276" s="139" t="s">
        <v>14</v>
      </c>
      <c r="AA276" s="139"/>
      <c r="AB276" s="132">
        <v>20</v>
      </c>
      <c r="AC276" s="133">
        <v>47.05</v>
      </c>
      <c r="AD276" s="134">
        <v>45.599999999999994</v>
      </c>
      <c r="AE276" s="135">
        <v>1.0317982456140351</v>
      </c>
      <c r="AF276" s="136">
        <v>1.0900000000000001</v>
      </c>
      <c r="AG276" s="137">
        <v>314500</v>
      </c>
    </row>
    <row r="277" spans="6:33">
      <c r="X277" s="123" t="s">
        <v>843</v>
      </c>
      <c r="Y277" s="138" t="s">
        <v>28</v>
      </c>
      <c r="Z277" s="140" t="s">
        <v>6</v>
      </c>
      <c r="AA277" s="140"/>
      <c r="AB277" s="132">
        <v>1</v>
      </c>
      <c r="AC277" s="133">
        <v>26</v>
      </c>
      <c r="AD277" s="134">
        <v>80</v>
      </c>
      <c r="AE277" s="135">
        <v>0.32500000000000001</v>
      </c>
      <c r="AF277" s="136">
        <v>0.28000000000000003</v>
      </c>
      <c r="AG277" s="137">
        <v>156400</v>
      </c>
    </row>
    <row r="278" spans="6:33">
      <c r="X278" s="123" t="s">
        <v>844</v>
      </c>
      <c r="Y278" s="138" t="s">
        <v>28</v>
      </c>
      <c r="Z278" s="140" t="s">
        <v>6</v>
      </c>
      <c r="AA278" s="140"/>
      <c r="AB278" s="132">
        <v>14</v>
      </c>
      <c r="AC278" s="133">
        <v>39.142857142857146</v>
      </c>
      <c r="AD278" s="134">
        <v>73.214285714285722</v>
      </c>
      <c r="AE278" s="135">
        <v>0.53463414634146345</v>
      </c>
      <c r="AF278" s="136">
        <v>0</v>
      </c>
      <c r="AG278" s="137">
        <v>261700</v>
      </c>
    </row>
    <row r="279" spans="6:33">
      <c r="X279" s="123" t="s">
        <v>845</v>
      </c>
      <c r="Y279" s="138" t="s">
        <v>28</v>
      </c>
      <c r="Z279" s="140" t="s">
        <v>6</v>
      </c>
      <c r="AA279" s="140" t="s">
        <v>3</v>
      </c>
      <c r="AB279" s="132">
        <v>16</v>
      </c>
      <c r="AC279" s="133">
        <v>34.5</v>
      </c>
      <c r="AD279" s="134">
        <v>76.6875</v>
      </c>
      <c r="AE279" s="135">
        <v>0.44987775061124696</v>
      </c>
      <c r="AF279" s="136">
        <v>0.53</v>
      </c>
      <c r="AG279" s="137">
        <v>230600</v>
      </c>
    </row>
    <row r="280" spans="6:33">
      <c r="F280" s="7"/>
      <c r="L280" s="5"/>
      <c r="M280" s="5"/>
      <c r="N280" s="5"/>
      <c r="O280" s="5"/>
      <c r="P280" s="5"/>
      <c r="Q280" s="5"/>
      <c r="R280" s="5"/>
      <c r="S280" s="5"/>
      <c r="X280" s="123" t="s">
        <v>846</v>
      </c>
      <c r="Y280" s="138" t="s">
        <v>28</v>
      </c>
      <c r="Z280" s="139" t="s">
        <v>8</v>
      </c>
      <c r="AA280" s="139" t="s">
        <v>6</v>
      </c>
      <c r="AB280" s="132">
        <v>16</v>
      </c>
      <c r="AC280" s="133">
        <v>46.1875</v>
      </c>
      <c r="AD280" s="134">
        <v>75.5</v>
      </c>
      <c r="AE280" s="135">
        <v>0.61175496688741726</v>
      </c>
      <c r="AF280" s="136">
        <v>0.51</v>
      </c>
      <c r="AG280" s="137">
        <v>308700</v>
      </c>
    </row>
    <row r="281" spans="6:33">
      <c r="X281" s="123" t="s">
        <v>496</v>
      </c>
      <c r="Y281" s="138" t="s">
        <v>107</v>
      </c>
      <c r="Z281" s="139" t="s">
        <v>537</v>
      </c>
      <c r="AA281" s="139" t="s">
        <v>6</v>
      </c>
      <c r="AB281" s="132">
        <v>15</v>
      </c>
      <c r="AC281" s="133">
        <v>41.4</v>
      </c>
      <c r="AD281" s="134">
        <v>55.599999999999994</v>
      </c>
      <c r="AE281" s="135">
        <v>0.74460431654676262</v>
      </c>
      <c r="AF281" s="136">
        <v>0</v>
      </c>
      <c r="AG281" s="137">
        <v>276700</v>
      </c>
    </row>
    <row r="282" spans="6:33">
      <c r="X282" s="123" t="s">
        <v>109</v>
      </c>
      <c r="Y282" s="138" t="s">
        <v>58</v>
      </c>
      <c r="Z282" s="139" t="s">
        <v>8</v>
      </c>
      <c r="AA282" s="139" t="s">
        <v>6</v>
      </c>
      <c r="AB282" s="132">
        <v>20</v>
      </c>
      <c r="AC282" s="133">
        <v>32.450000000000003</v>
      </c>
      <c r="AD282" s="134">
        <v>42.400000000000006</v>
      </c>
      <c r="AE282" s="135">
        <v>0.76533018867924529</v>
      </c>
      <c r="AF282" s="136">
        <v>0.77</v>
      </c>
      <c r="AG282" s="137">
        <v>216900</v>
      </c>
    </row>
    <row r="283" spans="6:33">
      <c r="X283" s="123" t="s">
        <v>373</v>
      </c>
      <c r="Y283" s="138" t="s">
        <v>105</v>
      </c>
      <c r="Z283" s="139" t="s">
        <v>14</v>
      </c>
      <c r="AA283" s="139" t="s">
        <v>8</v>
      </c>
      <c r="AB283" s="132">
        <v>23</v>
      </c>
      <c r="AC283" s="133">
        <v>52.260869565217391</v>
      </c>
      <c r="AD283" s="134">
        <v>52.173913043478258</v>
      </c>
      <c r="AE283" s="135">
        <v>1.0016666666666667</v>
      </c>
      <c r="AF283" s="136">
        <v>1.06</v>
      </c>
      <c r="AG283" s="137">
        <v>349300</v>
      </c>
    </row>
    <row r="284" spans="6:33">
      <c r="X284" s="123" t="s">
        <v>847</v>
      </c>
      <c r="Y284" s="138" t="s">
        <v>82</v>
      </c>
      <c r="Z284" s="139" t="s">
        <v>8</v>
      </c>
      <c r="AA284" s="139" t="s">
        <v>6</v>
      </c>
      <c r="AB284" s="132">
        <v>22</v>
      </c>
      <c r="AC284" s="133">
        <v>57.863636363636367</v>
      </c>
      <c r="AD284" s="134">
        <v>78.545454545454561</v>
      </c>
      <c r="AE284" s="135">
        <v>0.73668981481481477</v>
      </c>
      <c r="AF284" s="136">
        <v>0.72</v>
      </c>
      <c r="AG284" s="137">
        <v>386800</v>
      </c>
    </row>
    <row r="285" spans="6:33">
      <c r="X285" s="123" t="s">
        <v>408</v>
      </c>
      <c r="Y285" s="138" t="s">
        <v>105</v>
      </c>
      <c r="Z285" s="140" t="s">
        <v>6</v>
      </c>
      <c r="AA285" s="140"/>
      <c r="AB285" s="132">
        <v>10</v>
      </c>
      <c r="AC285" s="133">
        <v>30.4</v>
      </c>
      <c r="AD285" s="134">
        <v>74.900000000000006</v>
      </c>
      <c r="AE285" s="135">
        <v>0.40587449933244324</v>
      </c>
      <c r="AF285" s="136">
        <v>0.38</v>
      </c>
      <c r="AG285" s="137">
        <v>203200</v>
      </c>
    </row>
    <row r="286" spans="6:33">
      <c r="X286" s="123" t="s">
        <v>848</v>
      </c>
      <c r="Y286" s="138" t="s">
        <v>104</v>
      </c>
      <c r="Z286" s="139" t="s">
        <v>3</v>
      </c>
      <c r="AA286" s="139" t="s">
        <v>537</v>
      </c>
      <c r="AB286" s="132">
        <v>0</v>
      </c>
      <c r="AC286" s="133">
        <v>0</v>
      </c>
      <c r="AD286" s="134" t="s">
        <v>808</v>
      </c>
      <c r="AE286" s="135">
        <v>0</v>
      </c>
      <c r="AF286" s="136">
        <v>0</v>
      </c>
      <c r="AG286" s="137">
        <v>122600</v>
      </c>
    </row>
    <row r="287" spans="6:33">
      <c r="X287" s="123" t="s">
        <v>42</v>
      </c>
      <c r="Y287" s="138" t="s">
        <v>31</v>
      </c>
      <c r="Z287" s="140" t="s">
        <v>37</v>
      </c>
      <c r="AA287" s="139"/>
      <c r="AB287" s="132">
        <v>24</v>
      </c>
      <c r="AC287" s="133">
        <v>58.958333333333336</v>
      </c>
      <c r="AD287" s="134">
        <v>79.958333333333329</v>
      </c>
      <c r="AE287" s="135">
        <v>0.7373632100052111</v>
      </c>
      <c r="AF287" s="136">
        <v>0.55000000000000004</v>
      </c>
      <c r="AG287" s="137">
        <v>394100</v>
      </c>
    </row>
    <row r="288" spans="6:33">
      <c r="X288" s="123" t="s">
        <v>497</v>
      </c>
      <c r="Y288" s="138" t="s">
        <v>58</v>
      </c>
      <c r="Z288" s="140" t="s">
        <v>8</v>
      </c>
      <c r="AA288" s="139"/>
      <c r="AB288" s="132">
        <v>2</v>
      </c>
      <c r="AC288" s="133">
        <v>26</v>
      </c>
      <c r="AD288" s="134">
        <v>32.5</v>
      </c>
      <c r="AE288" s="135">
        <v>0.8</v>
      </c>
      <c r="AF288" s="136">
        <v>0</v>
      </c>
      <c r="AG288" s="137">
        <v>156400</v>
      </c>
    </row>
    <row r="289" spans="24:33">
      <c r="X289" s="123" t="s">
        <v>849</v>
      </c>
      <c r="Y289" s="138" t="s">
        <v>58</v>
      </c>
      <c r="Z289" s="140" t="s">
        <v>398</v>
      </c>
      <c r="AA289" s="140" t="s">
        <v>37</v>
      </c>
      <c r="AB289" s="132">
        <v>7</v>
      </c>
      <c r="AC289" s="133">
        <v>27.428571428571427</v>
      </c>
      <c r="AD289" s="134">
        <v>80</v>
      </c>
      <c r="AE289" s="135">
        <v>0.34285714285714286</v>
      </c>
      <c r="AF289" s="136">
        <v>0.45</v>
      </c>
      <c r="AG289" s="137">
        <v>183300</v>
      </c>
    </row>
    <row r="290" spans="24:33">
      <c r="X290" s="123" t="s">
        <v>13</v>
      </c>
      <c r="Y290" s="138" t="s">
        <v>4</v>
      </c>
      <c r="Z290" s="140" t="s">
        <v>398</v>
      </c>
      <c r="AA290" s="140"/>
      <c r="AB290" s="132">
        <v>19</v>
      </c>
      <c r="AC290" s="133">
        <v>48.157894736842103</v>
      </c>
      <c r="AD290" s="134">
        <v>67.210526315789465</v>
      </c>
      <c r="AE290" s="135">
        <v>0.71652310101801098</v>
      </c>
      <c r="AF290" s="136">
        <v>0.84</v>
      </c>
      <c r="AG290" s="137">
        <v>321900</v>
      </c>
    </row>
    <row r="291" spans="24:33">
      <c r="X291" s="123" t="s">
        <v>15</v>
      </c>
      <c r="Y291" s="138" t="s">
        <v>4</v>
      </c>
      <c r="Z291" s="140" t="s">
        <v>14</v>
      </c>
      <c r="AA291" s="140"/>
      <c r="AB291" s="132">
        <v>22</v>
      </c>
      <c r="AC291" s="133">
        <v>58</v>
      </c>
      <c r="AD291" s="134">
        <v>57.54545454545454</v>
      </c>
      <c r="AE291" s="135">
        <v>1.0078988941548184</v>
      </c>
      <c r="AF291" s="136">
        <v>1.1200000000000001</v>
      </c>
      <c r="AG291" s="137">
        <v>387700</v>
      </c>
    </row>
    <row r="292" spans="24:33">
      <c r="X292" s="123" t="s">
        <v>211</v>
      </c>
      <c r="Y292" s="138" t="s">
        <v>24</v>
      </c>
      <c r="Z292" s="140" t="s">
        <v>398</v>
      </c>
      <c r="AA292" s="140"/>
      <c r="AB292" s="132">
        <v>2</v>
      </c>
      <c r="AC292" s="133">
        <v>11.5</v>
      </c>
      <c r="AD292" s="134">
        <v>24</v>
      </c>
      <c r="AE292" s="135">
        <v>0.47916666666666669</v>
      </c>
      <c r="AF292" s="136">
        <v>0.65</v>
      </c>
      <c r="AG292" s="137">
        <v>143600</v>
      </c>
    </row>
    <row r="293" spans="24:33">
      <c r="X293" s="123" t="s">
        <v>191</v>
      </c>
      <c r="Y293" s="138" t="s">
        <v>58</v>
      </c>
      <c r="Z293" s="140" t="s">
        <v>398</v>
      </c>
      <c r="AA293" s="139"/>
      <c r="AB293" s="132">
        <v>19</v>
      </c>
      <c r="AC293" s="133">
        <v>55.263157894736842</v>
      </c>
      <c r="AD293" s="134">
        <v>62.84210526315789</v>
      </c>
      <c r="AE293" s="135">
        <v>0.87939698492462315</v>
      </c>
      <c r="AF293" s="136">
        <v>0.98</v>
      </c>
      <c r="AG293" s="137">
        <v>369400</v>
      </c>
    </row>
    <row r="294" spans="24:33">
      <c r="X294" s="123" t="s">
        <v>166</v>
      </c>
      <c r="Y294" s="138" t="s">
        <v>104</v>
      </c>
      <c r="Z294" s="139" t="s">
        <v>14</v>
      </c>
      <c r="AA294" s="139"/>
      <c r="AB294" s="132">
        <v>12</v>
      </c>
      <c r="AC294" s="133">
        <v>35.75</v>
      </c>
      <c r="AD294" s="134">
        <v>34.166666666666664</v>
      </c>
      <c r="AE294" s="135">
        <v>1.0463414634146342</v>
      </c>
      <c r="AF294" s="136">
        <v>1.04</v>
      </c>
      <c r="AG294" s="137">
        <v>239000</v>
      </c>
    </row>
    <row r="295" spans="24:33">
      <c r="X295" s="123" t="s">
        <v>304</v>
      </c>
      <c r="Y295" s="138" t="s">
        <v>23</v>
      </c>
      <c r="Z295" s="140" t="s">
        <v>14</v>
      </c>
      <c r="AA295" s="140"/>
      <c r="AB295" s="132">
        <v>18</v>
      </c>
      <c r="AC295" s="133">
        <v>36.611111111111114</v>
      </c>
      <c r="AD295" s="134">
        <v>38.666666666666671</v>
      </c>
      <c r="AE295" s="135">
        <v>0.94683908045977017</v>
      </c>
      <c r="AF295" s="136">
        <v>0.91</v>
      </c>
      <c r="AG295" s="137">
        <v>244700</v>
      </c>
    </row>
    <row r="296" spans="24:33">
      <c r="X296" s="123" t="s">
        <v>192</v>
      </c>
      <c r="Y296" s="138" t="s">
        <v>106</v>
      </c>
      <c r="Z296" s="140" t="s">
        <v>8</v>
      </c>
      <c r="AA296" s="140" t="s">
        <v>6</v>
      </c>
      <c r="AB296" s="132">
        <v>24</v>
      </c>
      <c r="AC296" s="133">
        <v>45.458333333333336</v>
      </c>
      <c r="AD296" s="134">
        <v>69.708333333333329</v>
      </c>
      <c r="AE296" s="135">
        <v>0.65212193664076512</v>
      </c>
      <c r="AF296" s="136">
        <v>0.57999999999999996</v>
      </c>
      <c r="AG296" s="137">
        <v>303900</v>
      </c>
    </row>
    <row r="297" spans="24:33">
      <c r="X297" s="123" t="s">
        <v>346</v>
      </c>
      <c r="Y297" s="138" t="s">
        <v>4</v>
      </c>
      <c r="Z297" s="140" t="s">
        <v>6</v>
      </c>
      <c r="AA297" s="140" t="s">
        <v>3</v>
      </c>
      <c r="AB297" s="132">
        <v>17</v>
      </c>
      <c r="AC297" s="133">
        <v>39.529411764705884</v>
      </c>
      <c r="AD297" s="134">
        <v>78.764705882352942</v>
      </c>
      <c r="AE297" s="135">
        <v>0.50186706497386113</v>
      </c>
      <c r="AF297" s="136">
        <v>0.41</v>
      </c>
      <c r="AG297" s="137">
        <v>264200</v>
      </c>
    </row>
    <row r="298" spans="24:33">
      <c r="X298" s="123" t="s">
        <v>96</v>
      </c>
      <c r="Y298" s="138" t="s">
        <v>104</v>
      </c>
      <c r="Z298" s="140" t="s">
        <v>14</v>
      </c>
      <c r="AA298" s="140" t="s">
        <v>8</v>
      </c>
      <c r="AB298" s="132">
        <v>23</v>
      </c>
      <c r="AC298" s="133">
        <v>73.739130434782609</v>
      </c>
      <c r="AD298" s="134">
        <v>66.913043478260875</v>
      </c>
      <c r="AE298" s="135">
        <v>1.1020142949967511</v>
      </c>
      <c r="AF298" s="136">
        <v>1.1299999999999999</v>
      </c>
      <c r="AG298" s="137">
        <v>492900</v>
      </c>
    </row>
    <row r="299" spans="24:33">
      <c r="X299" s="123" t="s">
        <v>21</v>
      </c>
      <c r="Y299" s="138" t="s">
        <v>4</v>
      </c>
      <c r="Z299" s="140" t="s">
        <v>537</v>
      </c>
      <c r="AA299" s="140"/>
      <c r="AB299" s="132">
        <v>24</v>
      </c>
      <c r="AC299" s="133">
        <v>66.541666666666671</v>
      </c>
      <c r="AD299" s="134">
        <v>80.208333333333343</v>
      </c>
      <c r="AE299" s="135">
        <v>0.82961038961038958</v>
      </c>
      <c r="AF299" s="136">
        <v>0.81</v>
      </c>
      <c r="AG299" s="137">
        <v>444800</v>
      </c>
    </row>
    <row r="300" spans="24:33">
      <c r="X300" s="123" t="s">
        <v>500</v>
      </c>
      <c r="Y300" s="138" t="s">
        <v>58</v>
      </c>
      <c r="Z300" s="139" t="s">
        <v>6</v>
      </c>
      <c r="AA300" s="139"/>
      <c r="AB300" s="132">
        <v>7</v>
      </c>
      <c r="AC300" s="133">
        <v>54.142857142857146</v>
      </c>
      <c r="AD300" s="134">
        <v>71</v>
      </c>
      <c r="AE300" s="135">
        <v>0.76257545271629779</v>
      </c>
      <c r="AF300" s="136">
        <v>0</v>
      </c>
      <c r="AG300" s="137">
        <v>325700</v>
      </c>
    </row>
    <row r="301" spans="24:33">
      <c r="X301" s="123" t="s">
        <v>435</v>
      </c>
      <c r="Y301" s="138" t="s">
        <v>107</v>
      </c>
      <c r="Z301" s="139" t="s">
        <v>6</v>
      </c>
      <c r="AA301" s="139" t="s">
        <v>3</v>
      </c>
      <c r="AB301" s="132">
        <v>24</v>
      </c>
      <c r="AC301" s="133">
        <v>43.416666666666664</v>
      </c>
      <c r="AD301" s="134">
        <v>75.416666666666657</v>
      </c>
      <c r="AE301" s="135">
        <v>0.57569060773480663</v>
      </c>
      <c r="AF301" s="136">
        <v>0</v>
      </c>
      <c r="AG301" s="137">
        <v>290200</v>
      </c>
    </row>
    <row r="302" spans="24:33">
      <c r="X302" s="123" t="s">
        <v>501</v>
      </c>
      <c r="Y302" s="138" t="s">
        <v>107</v>
      </c>
      <c r="Z302" s="139" t="s">
        <v>14</v>
      </c>
      <c r="AA302" s="139"/>
      <c r="AB302" s="132">
        <v>0</v>
      </c>
      <c r="AC302" s="133">
        <v>0</v>
      </c>
      <c r="AD302" s="134" t="s">
        <v>808</v>
      </c>
      <c r="AE302" s="135">
        <v>0</v>
      </c>
      <c r="AF302" s="136">
        <v>0</v>
      </c>
      <c r="AG302" s="137">
        <v>122600</v>
      </c>
    </row>
    <row r="303" spans="24:33">
      <c r="X303" s="123" t="s">
        <v>121</v>
      </c>
      <c r="Y303" s="138" t="s">
        <v>82</v>
      </c>
      <c r="Z303" s="139" t="s">
        <v>8</v>
      </c>
      <c r="AA303" s="139"/>
      <c r="AB303" s="132">
        <v>22</v>
      </c>
      <c r="AC303" s="133">
        <v>42.68181818181818</v>
      </c>
      <c r="AD303" s="134">
        <v>59.772727272727273</v>
      </c>
      <c r="AE303" s="135">
        <v>0.71406844106463874</v>
      </c>
      <c r="AF303" s="136">
        <v>0.65</v>
      </c>
      <c r="AG303" s="137">
        <v>285300</v>
      </c>
    </row>
    <row r="304" spans="24:33">
      <c r="X304" s="123" t="s">
        <v>72</v>
      </c>
      <c r="Y304" s="138" t="s">
        <v>4</v>
      </c>
      <c r="Z304" s="140" t="s">
        <v>6</v>
      </c>
      <c r="AA304" s="140"/>
      <c r="AB304" s="132">
        <v>1</v>
      </c>
      <c r="AC304" s="133">
        <v>25</v>
      </c>
      <c r="AD304" s="134">
        <v>80</v>
      </c>
      <c r="AE304" s="135">
        <v>0.3125</v>
      </c>
      <c r="AF304" s="136">
        <v>0.48</v>
      </c>
      <c r="AG304" s="137">
        <v>167100</v>
      </c>
    </row>
    <row r="305" spans="24:33">
      <c r="X305" s="123" t="s">
        <v>383</v>
      </c>
      <c r="Y305" s="138" t="s">
        <v>4</v>
      </c>
      <c r="Z305" s="139" t="s">
        <v>14</v>
      </c>
      <c r="AA305" s="139"/>
      <c r="AB305" s="132">
        <v>0</v>
      </c>
      <c r="AC305" s="133">
        <v>0</v>
      </c>
      <c r="AD305" s="134" t="s">
        <v>808</v>
      </c>
      <c r="AE305" s="135">
        <v>0</v>
      </c>
      <c r="AF305" s="136">
        <v>0.89</v>
      </c>
      <c r="AG305" s="137">
        <v>132000</v>
      </c>
    </row>
    <row r="306" spans="24:33">
      <c r="X306" s="123" t="s">
        <v>73</v>
      </c>
      <c r="Y306" s="138" t="s">
        <v>53</v>
      </c>
      <c r="Z306" s="139" t="s">
        <v>537</v>
      </c>
      <c r="AA306" s="139"/>
      <c r="AB306" s="132">
        <v>19</v>
      </c>
      <c r="AC306" s="133">
        <v>58.578947368421055</v>
      </c>
      <c r="AD306" s="134">
        <v>80.26315789473685</v>
      </c>
      <c r="AE306" s="135">
        <v>0.72983606557377045</v>
      </c>
      <c r="AF306" s="136">
        <v>0.76</v>
      </c>
      <c r="AG306" s="137">
        <v>391600</v>
      </c>
    </row>
    <row r="307" spans="24:33">
      <c r="X307" s="123" t="s">
        <v>57</v>
      </c>
      <c r="Y307" s="138" t="s">
        <v>31</v>
      </c>
      <c r="Z307" s="140" t="s">
        <v>6</v>
      </c>
      <c r="AA307" s="140" t="s">
        <v>3</v>
      </c>
      <c r="AB307" s="132">
        <v>10</v>
      </c>
      <c r="AC307" s="133">
        <v>54.4</v>
      </c>
      <c r="AD307" s="134">
        <v>81</v>
      </c>
      <c r="AE307" s="135">
        <v>0.67160493827160495</v>
      </c>
      <c r="AF307" s="136">
        <v>0.74</v>
      </c>
      <c r="AG307" s="137">
        <v>363600</v>
      </c>
    </row>
    <row r="308" spans="24:33">
      <c r="X308" s="123" t="s">
        <v>43</v>
      </c>
      <c r="Y308" s="138" t="s">
        <v>31</v>
      </c>
      <c r="Z308" s="140" t="s">
        <v>6</v>
      </c>
      <c r="AA308" s="140"/>
      <c r="AB308" s="132">
        <v>22</v>
      </c>
      <c r="AC308" s="133">
        <v>44.909090909090907</v>
      </c>
      <c r="AD308" s="134">
        <v>80.63636363636364</v>
      </c>
      <c r="AE308" s="135">
        <v>0.55693348365276207</v>
      </c>
      <c r="AF308" s="136">
        <v>0.66</v>
      </c>
      <c r="AG308" s="137">
        <v>300200</v>
      </c>
    </row>
    <row r="309" spans="24:33">
      <c r="X309" s="123" t="s">
        <v>347</v>
      </c>
      <c r="Y309" s="138" t="s">
        <v>55</v>
      </c>
      <c r="Z309" s="140" t="s">
        <v>398</v>
      </c>
      <c r="AA309" s="140" t="s">
        <v>37</v>
      </c>
      <c r="AB309" s="132">
        <v>7</v>
      </c>
      <c r="AC309" s="133">
        <v>38.571428571428569</v>
      </c>
      <c r="AD309" s="134">
        <v>35.571428571428569</v>
      </c>
      <c r="AE309" s="135">
        <v>1.0843373493975903</v>
      </c>
      <c r="AF309" s="136">
        <v>0.7</v>
      </c>
      <c r="AG309" s="137">
        <v>232000</v>
      </c>
    </row>
    <row r="310" spans="24:33">
      <c r="X310" s="123" t="s">
        <v>336</v>
      </c>
      <c r="Y310" s="138" t="s">
        <v>106</v>
      </c>
      <c r="Z310" s="140" t="s">
        <v>398</v>
      </c>
      <c r="AA310" s="140"/>
      <c r="AB310" s="132">
        <v>4</v>
      </c>
      <c r="AC310" s="133">
        <v>22.5</v>
      </c>
      <c r="AD310" s="134">
        <v>33.25</v>
      </c>
      <c r="AE310" s="135">
        <v>0.67669172932330823</v>
      </c>
      <c r="AF310" s="136">
        <v>0.7</v>
      </c>
      <c r="AG310" s="137">
        <v>150400</v>
      </c>
    </row>
    <row r="311" spans="24:33">
      <c r="X311" s="123" t="s">
        <v>324</v>
      </c>
      <c r="Y311" s="138" t="s">
        <v>24</v>
      </c>
      <c r="Z311" s="140" t="s">
        <v>537</v>
      </c>
      <c r="AA311" s="140"/>
      <c r="AB311" s="132">
        <v>23</v>
      </c>
      <c r="AC311" s="133">
        <v>55.521739130434781</v>
      </c>
      <c r="AD311" s="134">
        <v>80.217391304347814</v>
      </c>
      <c r="AE311" s="135">
        <v>0.69214092140921413</v>
      </c>
      <c r="AF311" s="136">
        <v>0.47</v>
      </c>
      <c r="AG311" s="137">
        <v>371100</v>
      </c>
    </row>
    <row r="312" spans="24:33">
      <c r="X312" s="123" t="s">
        <v>168</v>
      </c>
      <c r="Y312" s="138" t="s">
        <v>104</v>
      </c>
      <c r="Z312" s="139" t="s">
        <v>537</v>
      </c>
      <c r="AA312" s="140" t="s">
        <v>3</v>
      </c>
      <c r="AB312" s="132">
        <v>19</v>
      </c>
      <c r="AC312" s="133">
        <v>63</v>
      </c>
      <c r="AD312" s="134">
        <v>79.421052631578945</v>
      </c>
      <c r="AE312" s="135">
        <v>0.79324055666003979</v>
      </c>
      <c r="AF312" s="136">
        <v>0</v>
      </c>
      <c r="AG312" s="137">
        <v>421100</v>
      </c>
    </row>
    <row r="313" spans="24:33">
      <c r="X313" s="123" t="s">
        <v>146</v>
      </c>
      <c r="Y313" s="138" t="s">
        <v>28</v>
      </c>
      <c r="Z313" s="139" t="s">
        <v>37</v>
      </c>
      <c r="AA313" s="139" t="s">
        <v>537</v>
      </c>
      <c r="AB313" s="132">
        <v>14</v>
      </c>
      <c r="AC313" s="133">
        <v>37.428571428571431</v>
      </c>
      <c r="AD313" s="134">
        <v>71.785714285714292</v>
      </c>
      <c r="AE313" s="135">
        <v>0.52139303482587063</v>
      </c>
      <c r="AF313" s="136">
        <v>0.71</v>
      </c>
      <c r="AG313" s="137">
        <v>250200</v>
      </c>
    </row>
    <row r="314" spans="24:33">
      <c r="X314" s="123" t="s">
        <v>305</v>
      </c>
      <c r="Y314" s="138" t="s">
        <v>23</v>
      </c>
      <c r="Z314" s="140" t="s">
        <v>6</v>
      </c>
      <c r="AA314" s="140" t="s">
        <v>3</v>
      </c>
      <c r="AB314" s="132">
        <v>21</v>
      </c>
      <c r="AC314" s="133">
        <v>68.952380952380949</v>
      </c>
      <c r="AD314" s="134">
        <v>80.428571428571431</v>
      </c>
      <c r="AE314" s="135">
        <v>0.85731201894612197</v>
      </c>
      <c r="AF314" s="136">
        <v>0.77</v>
      </c>
      <c r="AG314" s="137">
        <v>460900</v>
      </c>
    </row>
    <row r="315" spans="24:33">
      <c r="X315" s="123" t="s">
        <v>850</v>
      </c>
      <c r="Y315" s="138" t="s">
        <v>768</v>
      </c>
      <c r="Z315" s="140" t="s">
        <v>14</v>
      </c>
      <c r="AA315" s="140"/>
      <c r="AB315" s="132">
        <v>6</v>
      </c>
      <c r="AC315" s="133">
        <v>33.666666666666664</v>
      </c>
      <c r="AD315" s="134">
        <v>36.5</v>
      </c>
      <c r="AE315" s="135">
        <v>0.92237442922374424</v>
      </c>
      <c r="AF315" s="136">
        <v>0</v>
      </c>
      <c r="AG315" s="137">
        <v>225000</v>
      </c>
    </row>
    <row r="316" spans="24:33">
      <c r="X316" s="123" t="s">
        <v>348</v>
      </c>
      <c r="Y316" s="138" t="s">
        <v>569</v>
      </c>
      <c r="Z316" s="140" t="s">
        <v>14</v>
      </c>
      <c r="AA316" s="140" t="s">
        <v>8</v>
      </c>
      <c r="AB316" s="132">
        <v>16</v>
      </c>
      <c r="AC316" s="133">
        <v>40.125</v>
      </c>
      <c r="AD316" s="134">
        <v>42.5</v>
      </c>
      <c r="AE316" s="135">
        <v>0.94411764705882351</v>
      </c>
      <c r="AF316" s="136">
        <v>0.87</v>
      </c>
      <c r="AG316" s="137">
        <v>268200</v>
      </c>
    </row>
    <row r="317" spans="24:33">
      <c r="X317" s="123" t="s">
        <v>334</v>
      </c>
      <c r="Y317" s="138" t="s">
        <v>24</v>
      </c>
      <c r="Z317" s="139" t="s">
        <v>6</v>
      </c>
      <c r="AA317" s="139"/>
      <c r="AB317" s="132">
        <v>23</v>
      </c>
      <c r="AC317" s="133">
        <v>51.913043478260867</v>
      </c>
      <c r="AD317" s="134">
        <v>80</v>
      </c>
      <c r="AE317" s="135">
        <v>0.64891304347826084</v>
      </c>
      <c r="AF317" s="136">
        <v>0.5</v>
      </c>
      <c r="AG317" s="137">
        <v>347000</v>
      </c>
    </row>
    <row r="318" spans="24:33">
      <c r="X318" s="123" t="s">
        <v>238</v>
      </c>
      <c r="Y318" s="138" t="s">
        <v>107</v>
      </c>
      <c r="Z318" s="139" t="s">
        <v>14</v>
      </c>
      <c r="AA318" s="139" t="s">
        <v>8</v>
      </c>
      <c r="AB318" s="132">
        <v>23</v>
      </c>
      <c r="AC318" s="133">
        <v>52.391304347826086</v>
      </c>
      <c r="AD318" s="134">
        <v>56.782608695652172</v>
      </c>
      <c r="AE318" s="135">
        <v>0.92266462480857581</v>
      </c>
      <c r="AF318" s="136">
        <v>0.94</v>
      </c>
      <c r="AG318" s="137">
        <v>350200</v>
      </c>
    </row>
    <row r="319" spans="24:33">
      <c r="X319" s="123" t="s">
        <v>131</v>
      </c>
      <c r="Y319" s="138" t="s">
        <v>82</v>
      </c>
      <c r="Z319" s="140" t="s">
        <v>398</v>
      </c>
      <c r="AA319" s="140" t="s">
        <v>8</v>
      </c>
      <c r="AB319" s="132">
        <v>2</v>
      </c>
      <c r="AC319" s="133">
        <v>11.5</v>
      </c>
      <c r="AD319" s="134">
        <v>14.999999999999998</v>
      </c>
      <c r="AE319" s="135">
        <v>0.76666666666666672</v>
      </c>
      <c r="AF319" s="136">
        <v>0.79</v>
      </c>
      <c r="AG319" s="137">
        <v>143600</v>
      </c>
    </row>
    <row r="320" spans="24:33">
      <c r="X320" s="123" t="s">
        <v>851</v>
      </c>
      <c r="Y320" s="138" t="s">
        <v>105</v>
      </c>
      <c r="Z320" s="139" t="s">
        <v>37</v>
      </c>
      <c r="AA320" s="139" t="s">
        <v>537</v>
      </c>
      <c r="AB320" s="132">
        <v>0</v>
      </c>
      <c r="AC320" s="133">
        <v>0</v>
      </c>
      <c r="AD320" s="134" t="s">
        <v>808</v>
      </c>
      <c r="AE320" s="135">
        <v>0</v>
      </c>
      <c r="AF320" s="136">
        <v>0</v>
      </c>
      <c r="AG320" s="137">
        <v>122600</v>
      </c>
    </row>
    <row r="321" spans="24:33">
      <c r="X321" s="123" t="s">
        <v>852</v>
      </c>
      <c r="Y321" s="138" t="s">
        <v>104</v>
      </c>
      <c r="Z321" s="140" t="s">
        <v>37</v>
      </c>
      <c r="AA321" s="140"/>
      <c r="AB321" s="132">
        <v>0</v>
      </c>
      <c r="AC321" s="133">
        <v>0</v>
      </c>
      <c r="AD321" s="134" t="s">
        <v>808</v>
      </c>
      <c r="AE321" s="135">
        <v>0</v>
      </c>
      <c r="AF321" s="136">
        <v>0</v>
      </c>
      <c r="AG321" s="137">
        <v>122600</v>
      </c>
    </row>
    <row r="322" spans="24:33">
      <c r="X322" s="123" t="s">
        <v>212</v>
      </c>
      <c r="Y322" s="138" t="s">
        <v>23</v>
      </c>
      <c r="Z322" s="140" t="s">
        <v>14</v>
      </c>
      <c r="AA322" s="140" t="s">
        <v>8</v>
      </c>
      <c r="AB322" s="132">
        <v>0</v>
      </c>
      <c r="AC322" s="133">
        <v>0</v>
      </c>
      <c r="AD322" s="134" t="s">
        <v>808</v>
      </c>
      <c r="AE322" s="135">
        <v>0</v>
      </c>
      <c r="AF322" s="136">
        <v>1.19</v>
      </c>
      <c r="AG322" s="137">
        <v>143600</v>
      </c>
    </row>
    <row r="323" spans="24:33">
      <c r="X323" s="123" t="s">
        <v>853</v>
      </c>
      <c r="Y323" s="138" t="s">
        <v>768</v>
      </c>
      <c r="Z323" s="142" t="s">
        <v>6</v>
      </c>
      <c r="AA323" s="142"/>
      <c r="AB323" s="132">
        <v>7</v>
      </c>
      <c r="AC323" s="133">
        <v>39.142857142857146</v>
      </c>
      <c r="AD323" s="134">
        <v>81.142857142857139</v>
      </c>
      <c r="AE323" s="135">
        <v>0.48239436619718312</v>
      </c>
      <c r="AF323" s="136">
        <v>0.63</v>
      </c>
      <c r="AG323" s="137">
        <v>235500</v>
      </c>
    </row>
    <row r="324" spans="24:33">
      <c r="X324" s="123" t="s">
        <v>97</v>
      </c>
      <c r="Y324" s="138" t="s">
        <v>58</v>
      </c>
      <c r="Z324" s="142" t="s">
        <v>6</v>
      </c>
      <c r="AA324" s="142"/>
      <c r="AB324" s="132">
        <v>24</v>
      </c>
      <c r="AC324" s="133">
        <v>53.875</v>
      </c>
      <c r="AD324" s="134">
        <v>80.25</v>
      </c>
      <c r="AE324" s="135">
        <v>0.67133956386292837</v>
      </c>
      <c r="AF324" s="136">
        <v>0.61</v>
      </c>
      <c r="AG324" s="137">
        <v>360100</v>
      </c>
    </row>
    <row r="325" spans="24:33">
      <c r="X325" s="123" t="s">
        <v>506</v>
      </c>
      <c r="Y325" s="138" t="s">
        <v>107</v>
      </c>
      <c r="Z325" s="139" t="s">
        <v>398</v>
      </c>
      <c r="AA325" s="139" t="s">
        <v>537</v>
      </c>
      <c r="AB325" s="132">
        <v>7</v>
      </c>
      <c r="AC325" s="133">
        <v>25.714285714285715</v>
      </c>
      <c r="AD325" s="134">
        <v>60.571428571428569</v>
      </c>
      <c r="AE325" s="135">
        <v>0.42452830188679247</v>
      </c>
      <c r="AF325" s="136">
        <v>0</v>
      </c>
      <c r="AG325" s="137">
        <v>171900</v>
      </c>
    </row>
    <row r="326" spans="24:33">
      <c r="X326" s="123" t="s">
        <v>26</v>
      </c>
      <c r="Y326" s="138" t="s">
        <v>4</v>
      </c>
      <c r="Z326" s="139" t="s">
        <v>398</v>
      </c>
      <c r="AA326" s="139" t="s">
        <v>537</v>
      </c>
      <c r="AB326" s="132">
        <v>16</v>
      </c>
      <c r="AC326" s="133">
        <v>29.3125</v>
      </c>
      <c r="AD326" s="134">
        <v>37.625</v>
      </c>
      <c r="AE326" s="135">
        <v>0.77906976744186052</v>
      </c>
      <c r="AF326" s="136">
        <v>0.9</v>
      </c>
      <c r="AG326" s="137">
        <v>195900</v>
      </c>
    </row>
    <row r="327" spans="24:33">
      <c r="X327" s="123" t="s">
        <v>507</v>
      </c>
      <c r="Y327" s="138" t="s">
        <v>82</v>
      </c>
      <c r="Z327" s="139" t="s">
        <v>6</v>
      </c>
      <c r="AA327" s="139"/>
      <c r="AB327" s="132">
        <v>0</v>
      </c>
      <c r="AC327" s="133">
        <v>0</v>
      </c>
      <c r="AD327" s="134" t="s">
        <v>808</v>
      </c>
      <c r="AE327" s="135">
        <v>0</v>
      </c>
      <c r="AF327" s="136">
        <v>0</v>
      </c>
      <c r="AG327" s="137">
        <v>122600</v>
      </c>
    </row>
    <row r="328" spans="24:33">
      <c r="X328" s="123" t="s">
        <v>325</v>
      </c>
      <c r="Y328" s="138" t="s">
        <v>24</v>
      </c>
      <c r="Z328" s="140" t="s">
        <v>6</v>
      </c>
      <c r="AA328" s="140"/>
      <c r="AB328" s="132">
        <v>23</v>
      </c>
      <c r="AC328" s="133">
        <v>59.869565217391305</v>
      </c>
      <c r="AD328" s="134">
        <v>80</v>
      </c>
      <c r="AE328" s="135">
        <v>0.74836956521739129</v>
      </c>
      <c r="AF328" s="136">
        <v>0.68</v>
      </c>
      <c r="AG328" s="137">
        <v>400200</v>
      </c>
    </row>
    <row r="329" spans="24:33">
      <c r="X329" s="123" t="s">
        <v>313</v>
      </c>
      <c r="Y329" s="138" t="s">
        <v>58</v>
      </c>
      <c r="Z329" s="139" t="s">
        <v>37</v>
      </c>
      <c r="AA329" s="139" t="s">
        <v>537</v>
      </c>
      <c r="AB329" s="132">
        <v>0</v>
      </c>
      <c r="AC329" s="133">
        <v>0</v>
      </c>
      <c r="AD329" s="134" t="s">
        <v>808</v>
      </c>
      <c r="AE329" s="135">
        <v>0</v>
      </c>
      <c r="AF329" s="136">
        <v>0</v>
      </c>
      <c r="AG329" s="137">
        <v>122600</v>
      </c>
    </row>
    <row r="330" spans="24:33">
      <c r="X330" s="123" t="s">
        <v>123</v>
      </c>
      <c r="Y330" s="138" t="s">
        <v>82</v>
      </c>
      <c r="Z330" s="140" t="s">
        <v>537</v>
      </c>
      <c r="AA330" s="140"/>
      <c r="AB330" s="132">
        <v>16</v>
      </c>
      <c r="AC330" s="133">
        <v>55</v>
      </c>
      <c r="AD330" s="134">
        <v>76.6875</v>
      </c>
      <c r="AE330" s="135">
        <v>0.71719641401792988</v>
      </c>
      <c r="AF330" s="136">
        <v>0.62</v>
      </c>
      <c r="AG330" s="137">
        <v>367600</v>
      </c>
    </row>
    <row r="331" spans="24:33">
      <c r="X331" s="123" t="s">
        <v>16</v>
      </c>
      <c r="Y331" s="138" t="s">
        <v>4</v>
      </c>
      <c r="Z331" s="140" t="s">
        <v>8</v>
      </c>
      <c r="AA331" s="140" t="s">
        <v>6</v>
      </c>
      <c r="AB331" s="132">
        <v>20</v>
      </c>
      <c r="AC331" s="133">
        <v>50.3</v>
      </c>
      <c r="AD331" s="134">
        <v>73.55</v>
      </c>
      <c r="AE331" s="135">
        <v>0.68388851121685923</v>
      </c>
      <c r="AF331" s="136">
        <v>0.63</v>
      </c>
      <c r="AG331" s="137">
        <v>336200</v>
      </c>
    </row>
    <row r="332" spans="24:33">
      <c r="X332" s="123" t="s">
        <v>854</v>
      </c>
      <c r="Y332" s="138" t="s">
        <v>82</v>
      </c>
      <c r="Z332" s="140" t="s">
        <v>14</v>
      </c>
      <c r="AA332" s="140"/>
      <c r="AB332" s="132">
        <v>9</v>
      </c>
      <c r="AC332" s="133">
        <v>22</v>
      </c>
      <c r="AD332" s="134">
        <v>25.555555555555554</v>
      </c>
      <c r="AE332" s="135">
        <v>0.86086956521739133</v>
      </c>
      <c r="AF332" s="136">
        <v>1.17</v>
      </c>
      <c r="AG332" s="137">
        <v>147100</v>
      </c>
    </row>
    <row r="333" spans="24:33">
      <c r="X333" s="123" t="s">
        <v>384</v>
      </c>
      <c r="Y333" s="138" t="s">
        <v>4</v>
      </c>
      <c r="Z333" s="140" t="s">
        <v>14</v>
      </c>
      <c r="AA333" s="140" t="s">
        <v>8</v>
      </c>
      <c r="AB333" s="132">
        <v>16</v>
      </c>
      <c r="AC333" s="133">
        <v>29.875</v>
      </c>
      <c r="AD333" s="134">
        <v>31.0625</v>
      </c>
      <c r="AE333" s="135">
        <v>0.9617706237424547</v>
      </c>
      <c r="AF333" s="136">
        <v>0.99</v>
      </c>
      <c r="AG333" s="137">
        <v>199700</v>
      </c>
    </row>
    <row r="334" spans="24:33">
      <c r="X334" s="123" t="s">
        <v>653</v>
      </c>
      <c r="Y334" s="138" t="s">
        <v>23</v>
      </c>
      <c r="Z334" s="140" t="s">
        <v>6</v>
      </c>
      <c r="AA334" s="140"/>
      <c r="AB334" s="132">
        <v>0</v>
      </c>
      <c r="AC334" s="133">
        <v>0</v>
      </c>
      <c r="AD334" s="134" t="s">
        <v>808</v>
      </c>
      <c r="AE334" s="135">
        <v>0</v>
      </c>
      <c r="AF334" s="136">
        <v>0</v>
      </c>
      <c r="AG334" s="137">
        <v>132000</v>
      </c>
    </row>
    <row r="335" spans="24:33">
      <c r="X335" s="123" t="s">
        <v>508</v>
      </c>
      <c r="Y335" s="138" t="s">
        <v>104</v>
      </c>
      <c r="Z335" s="140" t="s">
        <v>6</v>
      </c>
      <c r="AA335" s="140"/>
      <c r="AB335" s="132">
        <v>4</v>
      </c>
      <c r="AC335" s="133">
        <v>28.75</v>
      </c>
      <c r="AD335" s="134">
        <v>65.5</v>
      </c>
      <c r="AE335" s="135">
        <v>0.43893129770992367</v>
      </c>
      <c r="AF335" s="136">
        <v>0</v>
      </c>
      <c r="AG335" s="137">
        <v>192200</v>
      </c>
    </row>
    <row r="336" spans="24:33">
      <c r="X336" s="123" t="s">
        <v>430</v>
      </c>
      <c r="Y336" s="138" t="s">
        <v>106</v>
      </c>
      <c r="Z336" s="139" t="s">
        <v>6</v>
      </c>
      <c r="AA336" s="139"/>
      <c r="AB336" s="132">
        <v>4</v>
      </c>
      <c r="AC336" s="133">
        <v>33</v>
      </c>
      <c r="AD336" s="134">
        <v>80</v>
      </c>
      <c r="AE336" s="135">
        <v>0.41249999999999998</v>
      </c>
      <c r="AF336" s="136">
        <v>0.23</v>
      </c>
      <c r="AG336" s="137">
        <v>198500</v>
      </c>
    </row>
    <row r="337" spans="24:33">
      <c r="X337" s="123" t="s">
        <v>855</v>
      </c>
      <c r="Y337" s="138" t="s">
        <v>53</v>
      </c>
      <c r="Z337" s="139" t="s">
        <v>6</v>
      </c>
      <c r="AA337" s="139"/>
      <c r="AB337" s="132">
        <v>22</v>
      </c>
      <c r="AC337" s="133">
        <v>44.590909090909093</v>
      </c>
      <c r="AD337" s="134">
        <v>79.63636363636364</v>
      </c>
      <c r="AE337" s="135">
        <v>0.55993150684931503</v>
      </c>
      <c r="AF337" s="136">
        <v>0.59</v>
      </c>
      <c r="AG337" s="137">
        <v>298100</v>
      </c>
    </row>
    <row r="338" spans="24:33">
      <c r="X338" s="123" t="s">
        <v>509</v>
      </c>
      <c r="Y338" s="138" t="s">
        <v>4</v>
      </c>
      <c r="Z338" s="139" t="s">
        <v>6</v>
      </c>
      <c r="AA338" s="139"/>
      <c r="AB338" s="132">
        <v>8</v>
      </c>
      <c r="AC338" s="133">
        <v>41.625</v>
      </c>
      <c r="AD338" s="134">
        <v>64.125</v>
      </c>
      <c r="AE338" s="135">
        <v>0.64912280701754388</v>
      </c>
      <c r="AF338" s="136">
        <v>0</v>
      </c>
      <c r="AG338" s="137">
        <v>278200</v>
      </c>
    </row>
    <row r="339" spans="24:33">
      <c r="X339" s="123" t="s">
        <v>856</v>
      </c>
      <c r="Y339" s="138" t="s">
        <v>22</v>
      </c>
      <c r="Z339" s="140" t="s">
        <v>6</v>
      </c>
      <c r="AA339" s="140"/>
      <c r="AB339" s="132">
        <v>0</v>
      </c>
      <c r="AC339" s="133">
        <v>0</v>
      </c>
      <c r="AD339" s="134" t="s">
        <v>808</v>
      </c>
      <c r="AE339" s="135">
        <v>0</v>
      </c>
      <c r="AF339" s="136">
        <v>0</v>
      </c>
      <c r="AG339" s="137">
        <v>122600</v>
      </c>
    </row>
    <row r="340" spans="24:33">
      <c r="X340" s="123" t="s">
        <v>421</v>
      </c>
      <c r="Y340" s="138" t="s">
        <v>106</v>
      </c>
      <c r="Z340" s="139" t="s">
        <v>14</v>
      </c>
      <c r="AA340" s="139" t="s">
        <v>8</v>
      </c>
      <c r="AB340" s="132">
        <v>24</v>
      </c>
      <c r="AC340" s="133">
        <v>46.625</v>
      </c>
      <c r="AD340" s="134">
        <v>43.625</v>
      </c>
      <c r="AE340" s="135">
        <v>1.0687679083094557</v>
      </c>
      <c r="AF340" s="136">
        <v>0.79</v>
      </c>
      <c r="AG340" s="137">
        <v>311700</v>
      </c>
    </row>
    <row r="341" spans="24:33">
      <c r="X341" s="123" t="s">
        <v>857</v>
      </c>
      <c r="Y341" s="138" t="s">
        <v>58</v>
      </c>
      <c r="Z341" s="140" t="s">
        <v>14</v>
      </c>
      <c r="AA341" s="140"/>
      <c r="AB341" s="132">
        <v>22</v>
      </c>
      <c r="AC341" s="133">
        <v>40.18181818181818</v>
      </c>
      <c r="AD341" s="134">
        <v>42.136363636363633</v>
      </c>
      <c r="AE341" s="135">
        <v>0.95361380798273998</v>
      </c>
      <c r="AF341" s="136">
        <v>0</v>
      </c>
      <c r="AG341" s="137">
        <v>268600</v>
      </c>
    </row>
    <row r="342" spans="24:33">
      <c r="X342" s="123" t="s">
        <v>511</v>
      </c>
      <c r="Y342" s="138" t="s">
        <v>28</v>
      </c>
      <c r="Z342" s="139" t="s">
        <v>14</v>
      </c>
      <c r="AA342" s="139"/>
      <c r="AB342" s="132">
        <v>15</v>
      </c>
      <c r="AC342" s="133">
        <v>29.6</v>
      </c>
      <c r="AD342" s="134">
        <v>29.733333333333334</v>
      </c>
      <c r="AE342" s="135">
        <v>0.99551569506726456</v>
      </c>
      <c r="AF342" s="136">
        <v>0</v>
      </c>
      <c r="AG342" s="137">
        <v>197900</v>
      </c>
    </row>
    <row r="343" spans="24:33">
      <c r="X343" s="123" t="s">
        <v>625</v>
      </c>
      <c r="Y343" s="138" t="s">
        <v>4</v>
      </c>
      <c r="Z343" s="139" t="s">
        <v>6</v>
      </c>
      <c r="AA343" s="139"/>
      <c r="AB343" s="132">
        <v>0</v>
      </c>
      <c r="AC343" s="133">
        <v>0</v>
      </c>
      <c r="AD343" s="134" t="s">
        <v>808</v>
      </c>
      <c r="AE343" s="135">
        <v>0</v>
      </c>
      <c r="AF343" s="136">
        <v>0</v>
      </c>
      <c r="AG343" s="137">
        <v>122600</v>
      </c>
    </row>
    <row r="344" spans="24:33">
      <c r="X344" s="123" t="s">
        <v>213</v>
      </c>
      <c r="Y344" s="138" t="s">
        <v>4</v>
      </c>
      <c r="Z344" s="139" t="s">
        <v>14</v>
      </c>
      <c r="AA344" s="139" t="s">
        <v>8</v>
      </c>
      <c r="AB344" s="132">
        <v>12</v>
      </c>
      <c r="AC344" s="133">
        <v>33.5</v>
      </c>
      <c r="AD344" s="134">
        <v>24.333333333333336</v>
      </c>
      <c r="AE344" s="135">
        <v>1.3767123287671232</v>
      </c>
      <c r="AF344" s="136">
        <v>0</v>
      </c>
      <c r="AG344" s="137">
        <v>223900</v>
      </c>
    </row>
    <row r="345" spans="24:33">
      <c r="X345" s="123" t="s">
        <v>214</v>
      </c>
      <c r="Y345" s="138" t="s">
        <v>22</v>
      </c>
      <c r="Z345" s="139" t="s">
        <v>14</v>
      </c>
      <c r="AA345" s="139" t="s">
        <v>8</v>
      </c>
      <c r="AB345" s="132">
        <v>22</v>
      </c>
      <c r="AC345" s="133">
        <v>62.81818181818182</v>
      </c>
      <c r="AD345" s="134">
        <v>79.818181818181813</v>
      </c>
      <c r="AE345" s="135">
        <v>0.78701594533029617</v>
      </c>
      <c r="AF345" s="136">
        <v>0.78</v>
      </c>
      <c r="AG345" s="137">
        <v>419900</v>
      </c>
    </row>
    <row r="346" spans="24:33">
      <c r="X346" s="123" t="s">
        <v>621</v>
      </c>
      <c r="Y346" s="138" t="s">
        <v>569</v>
      </c>
      <c r="Z346" s="139" t="s">
        <v>6</v>
      </c>
      <c r="AA346" s="139"/>
      <c r="AB346" s="132">
        <v>4</v>
      </c>
      <c r="AC346" s="133">
        <v>26.5</v>
      </c>
      <c r="AD346" s="134">
        <v>81</v>
      </c>
      <c r="AE346" s="135">
        <v>0.3271604938271605</v>
      </c>
      <c r="AF346" s="136">
        <v>0</v>
      </c>
      <c r="AG346" s="137">
        <v>177100</v>
      </c>
    </row>
    <row r="347" spans="24:33">
      <c r="X347" s="123" t="s">
        <v>124</v>
      </c>
      <c r="Y347" s="138" t="s">
        <v>28</v>
      </c>
      <c r="Z347" s="140" t="s">
        <v>14</v>
      </c>
      <c r="AA347" s="140" t="s">
        <v>8</v>
      </c>
      <c r="AB347" s="132">
        <v>15</v>
      </c>
      <c r="AC347" s="133">
        <v>40.666666666666664</v>
      </c>
      <c r="AD347" s="134">
        <v>51.93333333333333</v>
      </c>
      <c r="AE347" s="135">
        <v>0.78305519897304232</v>
      </c>
      <c r="AF347" s="136">
        <v>0.75</v>
      </c>
      <c r="AG347" s="137">
        <v>271800</v>
      </c>
    </row>
    <row r="348" spans="24:33">
      <c r="X348" s="123" t="s">
        <v>135</v>
      </c>
      <c r="Y348" s="138" t="s">
        <v>55</v>
      </c>
      <c r="Z348" s="140" t="s">
        <v>8</v>
      </c>
      <c r="AA348" s="140" t="s">
        <v>537</v>
      </c>
      <c r="AB348" s="132">
        <v>20</v>
      </c>
      <c r="AC348" s="133">
        <v>22.55</v>
      </c>
      <c r="AD348" s="134">
        <v>25.8</v>
      </c>
      <c r="AE348" s="135">
        <v>0.87403100775193798</v>
      </c>
      <c r="AF348" s="136">
        <v>0.69</v>
      </c>
      <c r="AG348" s="137">
        <v>150700</v>
      </c>
    </row>
    <row r="349" spans="24:33">
      <c r="X349" s="123" t="s">
        <v>125</v>
      </c>
      <c r="Y349" s="138" t="s">
        <v>22</v>
      </c>
      <c r="Z349" s="140" t="s">
        <v>14</v>
      </c>
      <c r="AA349" s="140"/>
      <c r="AB349" s="132">
        <v>21</v>
      </c>
      <c r="AC349" s="133">
        <v>47.095238095238095</v>
      </c>
      <c r="AD349" s="134">
        <v>48.523809523809526</v>
      </c>
      <c r="AE349" s="135">
        <v>0.97055937193326791</v>
      </c>
      <c r="AF349" s="136">
        <v>1.01</v>
      </c>
      <c r="AG349" s="137">
        <v>314800</v>
      </c>
    </row>
    <row r="350" spans="24:33">
      <c r="X350" s="123" t="s">
        <v>169</v>
      </c>
      <c r="Y350" s="138" t="s">
        <v>104</v>
      </c>
      <c r="Z350" s="139" t="s">
        <v>8</v>
      </c>
      <c r="AA350" s="139" t="s">
        <v>6</v>
      </c>
      <c r="AB350" s="132">
        <v>22</v>
      </c>
      <c r="AC350" s="133">
        <v>58</v>
      </c>
      <c r="AD350" s="134">
        <v>74</v>
      </c>
      <c r="AE350" s="135">
        <v>0.78378378378378377</v>
      </c>
      <c r="AF350" s="136">
        <v>0.93</v>
      </c>
      <c r="AG350" s="137">
        <v>387700</v>
      </c>
    </row>
    <row r="351" spans="24:33">
      <c r="X351" s="123" t="s">
        <v>240</v>
      </c>
      <c r="Y351" s="138" t="s">
        <v>107</v>
      </c>
      <c r="Z351" s="142" t="s">
        <v>37</v>
      </c>
      <c r="AA351" s="142"/>
      <c r="AB351" s="132">
        <v>12</v>
      </c>
      <c r="AC351" s="133">
        <v>66.333333333333329</v>
      </c>
      <c r="AD351" s="134">
        <v>79.666666666666657</v>
      </c>
      <c r="AE351" s="135">
        <v>0.83263598326359833</v>
      </c>
      <c r="AF351" s="136">
        <v>0.68</v>
      </c>
      <c r="AG351" s="137">
        <v>443400</v>
      </c>
    </row>
    <row r="352" spans="24:33">
      <c r="X352" s="123" t="s">
        <v>513</v>
      </c>
      <c r="Y352" s="138" t="s">
        <v>28</v>
      </c>
      <c r="Z352" s="140" t="s">
        <v>537</v>
      </c>
      <c r="AA352" s="140"/>
      <c r="AB352" s="132">
        <v>3</v>
      </c>
      <c r="AC352" s="133">
        <v>16</v>
      </c>
      <c r="AD352" s="134">
        <v>31</v>
      </c>
      <c r="AE352" s="135">
        <v>0.5161290322580645</v>
      </c>
      <c r="AF352" s="136">
        <v>0</v>
      </c>
      <c r="AG352" s="137">
        <v>143600</v>
      </c>
    </row>
    <row r="353" spans="24:33">
      <c r="X353" s="123" t="s">
        <v>626</v>
      </c>
      <c r="Y353" s="138" t="s">
        <v>4</v>
      </c>
      <c r="Z353" s="139" t="s">
        <v>6</v>
      </c>
      <c r="AA353" s="139"/>
      <c r="AB353" s="132">
        <v>1</v>
      </c>
      <c r="AC353" s="133">
        <v>80</v>
      </c>
      <c r="AD353" s="134">
        <v>80</v>
      </c>
      <c r="AE353" s="135">
        <v>1</v>
      </c>
      <c r="AF353" s="136">
        <v>0</v>
      </c>
      <c r="AG353" s="137">
        <v>267400</v>
      </c>
    </row>
    <row r="354" spans="24:33">
      <c r="X354" s="123" t="s">
        <v>126</v>
      </c>
      <c r="Y354" s="138" t="s">
        <v>106</v>
      </c>
      <c r="Z354" s="140" t="s">
        <v>398</v>
      </c>
      <c r="AA354" s="140"/>
      <c r="AB354" s="132">
        <v>19</v>
      </c>
      <c r="AC354" s="133">
        <v>54.578947368421055</v>
      </c>
      <c r="AD354" s="134">
        <v>64.789473684210535</v>
      </c>
      <c r="AE354" s="135">
        <v>0.84240454914703489</v>
      </c>
      <c r="AF354" s="136">
        <v>0.77</v>
      </c>
      <c r="AG354" s="137">
        <v>364800</v>
      </c>
    </row>
    <row r="355" spans="24:33">
      <c r="X355" s="123" t="s">
        <v>385</v>
      </c>
      <c r="Y355" s="138" t="s">
        <v>569</v>
      </c>
      <c r="Z355" s="140" t="s">
        <v>14</v>
      </c>
      <c r="AA355" s="140"/>
      <c r="AB355" s="132">
        <v>2</v>
      </c>
      <c r="AC355" s="133">
        <v>22.5</v>
      </c>
      <c r="AD355" s="134">
        <v>20.5</v>
      </c>
      <c r="AE355" s="135">
        <v>1.0975609756097562</v>
      </c>
      <c r="AF355" s="136">
        <v>0.93</v>
      </c>
      <c r="AG355" s="137">
        <v>150400</v>
      </c>
    </row>
    <row r="356" spans="24:33">
      <c r="X356" s="123" t="s">
        <v>409</v>
      </c>
      <c r="Y356" s="138" t="s">
        <v>106</v>
      </c>
      <c r="Z356" s="140" t="s">
        <v>14</v>
      </c>
      <c r="AA356" s="140"/>
      <c r="AB356" s="132">
        <v>2</v>
      </c>
      <c r="AC356" s="133">
        <v>34.5</v>
      </c>
      <c r="AD356" s="134">
        <v>33</v>
      </c>
      <c r="AE356" s="135">
        <v>1.0454545454545454</v>
      </c>
      <c r="AF356" s="136">
        <v>1.1599999999999999</v>
      </c>
      <c r="AG356" s="137">
        <v>184500</v>
      </c>
    </row>
    <row r="357" spans="24:33">
      <c r="X357" s="123" t="s">
        <v>400</v>
      </c>
      <c r="Y357" s="138" t="s">
        <v>106</v>
      </c>
      <c r="Z357" s="140" t="s">
        <v>14</v>
      </c>
      <c r="AA357" s="140" t="s">
        <v>8</v>
      </c>
      <c r="AB357" s="132">
        <v>11</v>
      </c>
      <c r="AC357" s="133">
        <v>22.363636363636363</v>
      </c>
      <c r="AD357" s="134">
        <v>24.90909090909091</v>
      </c>
      <c r="AE357" s="135">
        <v>0.8978102189781022</v>
      </c>
      <c r="AF357" s="136">
        <v>0.91</v>
      </c>
      <c r="AG357" s="137">
        <v>149500</v>
      </c>
    </row>
    <row r="358" spans="24:33">
      <c r="X358" s="123" t="s">
        <v>46</v>
      </c>
      <c r="Y358" s="138" t="s">
        <v>31</v>
      </c>
      <c r="Z358" s="142" t="s">
        <v>6</v>
      </c>
      <c r="AA358" s="142"/>
      <c r="AB358" s="132">
        <v>4</v>
      </c>
      <c r="AC358" s="133">
        <v>46.25</v>
      </c>
      <c r="AD358" s="134">
        <v>80</v>
      </c>
      <c r="AE358" s="135">
        <v>0.578125</v>
      </c>
      <c r="AF358" s="136">
        <v>0.38</v>
      </c>
      <c r="AG358" s="137">
        <v>247300</v>
      </c>
    </row>
    <row r="359" spans="24:33">
      <c r="X359" s="123" t="s">
        <v>659</v>
      </c>
      <c r="Y359" s="138" t="s">
        <v>28</v>
      </c>
      <c r="Z359" s="140" t="s">
        <v>398</v>
      </c>
      <c r="AA359" s="140" t="s">
        <v>3</v>
      </c>
      <c r="AB359" s="132">
        <v>2</v>
      </c>
      <c r="AC359" s="133">
        <v>26</v>
      </c>
      <c r="AD359" s="134">
        <v>25</v>
      </c>
      <c r="AE359" s="135">
        <v>1.04</v>
      </c>
      <c r="AF359" s="136">
        <v>0</v>
      </c>
      <c r="AG359" s="137">
        <v>156400</v>
      </c>
    </row>
    <row r="360" spans="24:33">
      <c r="X360" s="123" t="s">
        <v>514</v>
      </c>
      <c r="Y360" s="138" t="s">
        <v>53</v>
      </c>
      <c r="Z360" s="140" t="s">
        <v>6</v>
      </c>
      <c r="AA360" s="140" t="s">
        <v>3</v>
      </c>
      <c r="AB360" s="132">
        <v>0</v>
      </c>
      <c r="AC360" s="133">
        <v>0</v>
      </c>
      <c r="AD360" s="134" t="s">
        <v>808</v>
      </c>
      <c r="AE360" s="135">
        <v>0</v>
      </c>
      <c r="AF360" s="136">
        <v>0</v>
      </c>
      <c r="AG360" s="137">
        <v>122600</v>
      </c>
    </row>
    <row r="361" spans="24:33">
      <c r="X361" s="123" t="s">
        <v>636</v>
      </c>
      <c r="Y361" s="138" t="s">
        <v>22</v>
      </c>
      <c r="Z361" s="139" t="s">
        <v>14</v>
      </c>
      <c r="AA361" s="139" t="s">
        <v>8</v>
      </c>
      <c r="AB361" s="132">
        <v>13</v>
      </c>
      <c r="AC361" s="133">
        <v>23.46153846153846</v>
      </c>
      <c r="AD361" s="134">
        <v>27</v>
      </c>
      <c r="AE361" s="135">
        <v>0.86894586894586889</v>
      </c>
      <c r="AF361" s="136">
        <v>0</v>
      </c>
      <c r="AG361" s="137">
        <v>156800</v>
      </c>
    </row>
    <row r="362" spans="24:33">
      <c r="X362" s="123" t="s">
        <v>286</v>
      </c>
      <c r="Y362" s="138" t="s">
        <v>55</v>
      </c>
      <c r="Z362" s="140" t="s">
        <v>14</v>
      </c>
      <c r="AA362" s="140" t="s">
        <v>8</v>
      </c>
      <c r="AB362" s="132">
        <v>22</v>
      </c>
      <c r="AC362" s="133">
        <v>42.954545454545453</v>
      </c>
      <c r="AD362" s="134">
        <v>42.727272727272727</v>
      </c>
      <c r="AE362" s="135">
        <v>1.0053191489361701</v>
      </c>
      <c r="AF362" s="136">
        <v>0.99</v>
      </c>
      <c r="AG362" s="137">
        <v>287100</v>
      </c>
    </row>
    <row r="363" spans="24:33">
      <c r="X363" s="123" t="s">
        <v>858</v>
      </c>
      <c r="Y363" s="138" t="s">
        <v>82</v>
      </c>
      <c r="Z363" s="140" t="s">
        <v>8</v>
      </c>
      <c r="AA363" s="140"/>
      <c r="AB363" s="132">
        <v>0</v>
      </c>
      <c r="AC363" s="133">
        <v>0</v>
      </c>
      <c r="AD363" s="134" t="s">
        <v>808</v>
      </c>
      <c r="AE363" s="135">
        <v>0</v>
      </c>
      <c r="AF363" s="136">
        <v>0.94</v>
      </c>
      <c r="AG363" s="137">
        <v>322000</v>
      </c>
    </row>
    <row r="364" spans="24:33">
      <c r="X364" s="123" t="s">
        <v>127</v>
      </c>
      <c r="Y364" s="138" t="s">
        <v>82</v>
      </c>
      <c r="Z364" s="142" t="s">
        <v>398</v>
      </c>
      <c r="AA364" s="142"/>
      <c r="AB364" s="132">
        <v>16</v>
      </c>
      <c r="AC364" s="133">
        <v>22.9375</v>
      </c>
      <c r="AD364" s="134">
        <v>26.8125</v>
      </c>
      <c r="AE364" s="135">
        <v>0.85547785547785549</v>
      </c>
      <c r="AF364" s="136">
        <v>0.56999999999999995</v>
      </c>
      <c r="AG364" s="137">
        <v>153300</v>
      </c>
    </row>
    <row r="365" spans="24:33">
      <c r="X365" s="123" t="s">
        <v>307</v>
      </c>
      <c r="Y365" s="138" t="s">
        <v>106</v>
      </c>
      <c r="Z365" s="140" t="s">
        <v>8</v>
      </c>
      <c r="AA365" s="140"/>
      <c r="AB365" s="132">
        <v>21</v>
      </c>
      <c r="AC365" s="133">
        <v>61</v>
      </c>
      <c r="AD365" s="134">
        <v>69.80952380952381</v>
      </c>
      <c r="AE365" s="135">
        <v>0.87380627557980906</v>
      </c>
      <c r="AF365" s="136">
        <v>0.81</v>
      </c>
      <c r="AG365" s="137">
        <v>407800</v>
      </c>
    </row>
    <row r="366" spans="24:33">
      <c r="X366" s="123" t="s">
        <v>515</v>
      </c>
      <c r="Y366" s="138" t="s">
        <v>106</v>
      </c>
      <c r="Z366" s="139" t="s">
        <v>14</v>
      </c>
      <c r="AA366" s="140"/>
      <c r="AB366" s="132">
        <v>22</v>
      </c>
      <c r="AC366" s="133">
        <v>33.090909090909093</v>
      </c>
      <c r="AD366" s="134">
        <v>36.909090909090914</v>
      </c>
      <c r="AE366" s="135">
        <v>0.89655172413793105</v>
      </c>
      <c r="AF366" s="136">
        <v>0</v>
      </c>
      <c r="AG366" s="137">
        <v>221200</v>
      </c>
    </row>
    <row r="367" spans="24:33">
      <c r="X367" s="123" t="s">
        <v>128</v>
      </c>
      <c r="Y367" s="138" t="s">
        <v>82</v>
      </c>
      <c r="Z367" s="139" t="s">
        <v>6</v>
      </c>
      <c r="AA367" s="139"/>
      <c r="AB367" s="132">
        <v>19</v>
      </c>
      <c r="AC367" s="133">
        <v>61.315789473684212</v>
      </c>
      <c r="AD367" s="134">
        <v>76.210526315789465</v>
      </c>
      <c r="AE367" s="135">
        <v>0.8045580110497238</v>
      </c>
      <c r="AF367" s="136">
        <v>1.04</v>
      </c>
      <c r="AG367" s="137">
        <v>409900</v>
      </c>
    </row>
    <row r="368" spans="24:33">
      <c r="X368" s="123" t="s">
        <v>147</v>
      </c>
      <c r="Y368" s="138" t="s">
        <v>28</v>
      </c>
      <c r="Z368" s="139" t="s">
        <v>398</v>
      </c>
      <c r="AA368" s="139"/>
      <c r="AB368" s="132">
        <v>18</v>
      </c>
      <c r="AC368" s="133">
        <v>31.555555555555557</v>
      </c>
      <c r="AD368" s="134">
        <v>47.5</v>
      </c>
      <c r="AE368" s="135">
        <v>0.66432748538011699</v>
      </c>
      <c r="AF368" s="136">
        <v>0.8</v>
      </c>
      <c r="AG368" s="137">
        <v>210900</v>
      </c>
    </row>
    <row r="369" spans="24:33">
      <c r="X369" s="123" t="s">
        <v>516</v>
      </c>
      <c r="Y369" s="138" t="s">
        <v>24</v>
      </c>
      <c r="Z369" s="140" t="s">
        <v>6</v>
      </c>
      <c r="AA369" s="140" t="s">
        <v>3</v>
      </c>
      <c r="AB369" s="132">
        <v>22</v>
      </c>
      <c r="AC369" s="133">
        <v>39.772727272727273</v>
      </c>
      <c r="AD369" s="134">
        <v>80.227272727272734</v>
      </c>
      <c r="AE369" s="135">
        <v>0.49575070821529743</v>
      </c>
      <c r="AF369" s="136">
        <v>0</v>
      </c>
      <c r="AG369" s="137">
        <v>265900</v>
      </c>
    </row>
    <row r="370" spans="24:33">
      <c r="X370" s="123" t="s">
        <v>215</v>
      </c>
      <c r="Y370" s="138" t="s">
        <v>22</v>
      </c>
      <c r="Z370" s="139" t="s">
        <v>6</v>
      </c>
      <c r="AA370" s="139"/>
      <c r="AB370" s="132">
        <v>24</v>
      </c>
      <c r="AC370" s="133">
        <v>65.291666666666671</v>
      </c>
      <c r="AD370" s="134">
        <v>78.916666666666671</v>
      </c>
      <c r="AE370" s="135">
        <v>0.82734952481520596</v>
      </c>
      <c r="AF370" s="136">
        <v>0.6</v>
      </c>
      <c r="AG370" s="137">
        <v>436400</v>
      </c>
    </row>
    <row r="371" spans="24:33">
      <c r="X371" s="123" t="s">
        <v>99</v>
      </c>
      <c r="Y371" s="138" t="s">
        <v>104</v>
      </c>
      <c r="Z371" s="139" t="s">
        <v>398</v>
      </c>
      <c r="AA371" s="139"/>
      <c r="AB371" s="132">
        <v>24</v>
      </c>
      <c r="AC371" s="133">
        <v>51</v>
      </c>
      <c r="AD371" s="134">
        <v>69.916666666666671</v>
      </c>
      <c r="AE371" s="135">
        <v>0.72943980929678187</v>
      </c>
      <c r="AF371" s="136">
        <v>0.95</v>
      </c>
      <c r="AG371" s="137">
        <v>340900</v>
      </c>
    </row>
    <row r="372" spans="24:33">
      <c r="X372" s="123" t="s">
        <v>193</v>
      </c>
      <c r="Y372" s="138" t="s">
        <v>768</v>
      </c>
      <c r="Z372" s="140" t="s">
        <v>37</v>
      </c>
      <c r="AA372" s="140"/>
      <c r="AB372" s="132">
        <v>16</v>
      </c>
      <c r="AC372" s="133">
        <v>57.625</v>
      </c>
      <c r="AD372" s="134">
        <v>73.0625</v>
      </c>
      <c r="AE372" s="135">
        <v>0.78870829769033357</v>
      </c>
      <c r="AF372" s="136">
        <v>0.72</v>
      </c>
      <c r="AG372" s="137">
        <v>385200</v>
      </c>
    </row>
    <row r="373" spans="24:33">
      <c r="X373" s="123" t="s">
        <v>47</v>
      </c>
      <c r="Y373" s="138" t="s">
        <v>31</v>
      </c>
      <c r="Z373" s="140" t="s">
        <v>537</v>
      </c>
      <c r="AA373" s="140"/>
      <c r="AB373" s="132">
        <v>24</v>
      </c>
      <c r="AC373" s="133">
        <v>52.208333333333336</v>
      </c>
      <c r="AD373" s="134">
        <v>80.458333333333343</v>
      </c>
      <c r="AE373" s="135">
        <v>0.64888658726048676</v>
      </c>
      <c r="AF373" s="136">
        <v>0.67</v>
      </c>
      <c r="AG373" s="137">
        <v>349000</v>
      </c>
    </row>
    <row r="374" spans="24:33">
      <c r="X374" s="123" t="s">
        <v>404</v>
      </c>
      <c r="Y374" s="138" t="s">
        <v>105</v>
      </c>
      <c r="Z374" s="139" t="s">
        <v>398</v>
      </c>
      <c r="AA374" s="139" t="s">
        <v>3</v>
      </c>
      <c r="AB374" s="132">
        <v>11</v>
      </c>
      <c r="AC374" s="133">
        <v>19.181818181818183</v>
      </c>
      <c r="AD374" s="134">
        <v>34.909090909090914</v>
      </c>
      <c r="AE374" s="135">
        <v>0.54947916666666663</v>
      </c>
      <c r="AF374" s="136">
        <v>0</v>
      </c>
      <c r="AG374" s="137">
        <v>143600</v>
      </c>
    </row>
    <row r="375" spans="24:33">
      <c r="X375" s="123" t="s">
        <v>349</v>
      </c>
      <c r="Y375" s="138" t="s">
        <v>4</v>
      </c>
      <c r="Z375" s="139" t="s">
        <v>6</v>
      </c>
      <c r="AA375" s="139"/>
      <c r="AB375" s="132">
        <v>24</v>
      </c>
      <c r="AC375" s="133">
        <v>51.041666666666664</v>
      </c>
      <c r="AD375" s="134">
        <v>80.208333333333329</v>
      </c>
      <c r="AE375" s="135">
        <v>0.63636363636363635</v>
      </c>
      <c r="AF375" s="136">
        <v>0.69</v>
      </c>
      <c r="AG375" s="137">
        <v>341200</v>
      </c>
    </row>
    <row r="376" spans="24:33">
      <c r="X376" s="123" t="s">
        <v>148</v>
      </c>
      <c r="Y376" s="138" t="s">
        <v>106</v>
      </c>
      <c r="Z376" s="139" t="s">
        <v>37</v>
      </c>
      <c r="AA376" s="139" t="s">
        <v>537</v>
      </c>
      <c r="AB376" s="132">
        <v>20</v>
      </c>
      <c r="AC376" s="133">
        <v>44</v>
      </c>
      <c r="AD376" s="134">
        <v>77.699999999999989</v>
      </c>
      <c r="AE376" s="135">
        <v>0.56628056628056633</v>
      </c>
      <c r="AF376" s="136">
        <v>0.54</v>
      </c>
      <c r="AG376" s="137">
        <v>294100</v>
      </c>
    </row>
    <row r="377" spans="24:33">
      <c r="X377" s="123" t="s">
        <v>287</v>
      </c>
      <c r="Y377" s="138" t="s">
        <v>82</v>
      </c>
      <c r="Z377" s="140" t="s">
        <v>37</v>
      </c>
      <c r="AA377" s="140" t="s">
        <v>537</v>
      </c>
      <c r="AB377" s="132">
        <v>16</v>
      </c>
      <c r="AC377" s="133">
        <v>34.8125</v>
      </c>
      <c r="AD377" s="134">
        <v>79.75</v>
      </c>
      <c r="AE377" s="135">
        <v>0.43652037617554856</v>
      </c>
      <c r="AF377" s="136">
        <v>0.38</v>
      </c>
      <c r="AG377" s="137">
        <v>232700</v>
      </c>
    </row>
    <row r="378" spans="24:33">
      <c r="X378" s="123" t="s">
        <v>149</v>
      </c>
      <c r="Y378" s="138" t="s">
        <v>768</v>
      </c>
      <c r="Z378" s="139" t="s">
        <v>8</v>
      </c>
      <c r="AA378" s="139" t="s">
        <v>14</v>
      </c>
      <c r="AB378" s="132">
        <v>8</v>
      </c>
      <c r="AC378" s="133">
        <v>51.25</v>
      </c>
      <c r="AD378" s="134">
        <v>72.375</v>
      </c>
      <c r="AE378" s="135">
        <v>0.7081174438687392</v>
      </c>
      <c r="AF378" s="136">
        <v>0.88</v>
      </c>
      <c r="AG378" s="137">
        <v>342600</v>
      </c>
    </row>
    <row r="379" spans="24:33">
      <c r="X379" s="123" t="s">
        <v>441</v>
      </c>
      <c r="Y379" s="138" t="s">
        <v>28</v>
      </c>
      <c r="Z379" s="140" t="s">
        <v>6</v>
      </c>
      <c r="AA379" s="140"/>
      <c r="AB379" s="132">
        <v>19</v>
      </c>
      <c r="AC379" s="133">
        <v>47.842105263157897</v>
      </c>
      <c r="AD379" s="134">
        <v>74.684210526315795</v>
      </c>
      <c r="AE379" s="135">
        <v>0.64059196617336156</v>
      </c>
      <c r="AF379" s="136">
        <v>0.44</v>
      </c>
      <c r="AG379" s="137">
        <v>319800</v>
      </c>
    </row>
    <row r="380" spans="24:33">
      <c r="X380" s="123" t="s">
        <v>548</v>
      </c>
      <c r="Y380" s="138" t="s">
        <v>28</v>
      </c>
      <c r="Z380" s="139" t="s">
        <v>14</v>
      </c>
      <c r="AA380" s="140"/>
      <c r="AB380" s="132">
        <v>20</v>
      </c>
      <c r="AC380" s="133">
        <v>44.5</v>
      </c>
      <c r="AD380" s="134">
        <v>43.800000000000004</v>
      </c>
      <c r="AE380" s="135">
        <v>1.0159817351598173</v>
      </c>
      <c r="AF380" s="136">
        <v>0</v>
      </c>
      <c r="AG380" s="137">
        <v>297500</v>
      </c>
    </row>
    <row r="381" spans="24:33">
      <c r="X381" s="123" t="s">
        <v>549</v>
      </c>
      <c r="Y381" s="138" t="s">
        <v>28</v>
      </c>
      <c r="Z381" s="139" t="s">
        <v>14</v>
      </c>
      <c r="AA381" s="139" t="s">
        <v>8</v>
      </c>
      <c r="AB381" s="132">
        <v>18</v>
      </c>
      <c r="AC381" s="133">
        <v>37.5</v>
      </c>
      <c r="AD381" s="134">
        <v>57.5</v>
      </c>
      <c r="AE381" s="135">
        <v>0.65217391304347827</v>
      </c>
      <c r="AF381" s="136">
        <v>0</v>
      </c>
      <c r="AG381" s="137">
        <v>250700</v>
      </c>
    </row>
    <row r="382" spans="24:33">
      <c r="X382" s="123" t="s">
        <v>859</v>
      </c>
      <c r="Y382" s="138" t="s">
        <v>107</v>
      </c>
      <c r="Z382" s="140" t="s">
        <v>8</v>
      </c>
      <c r="AA382" s="140"/>
      <c r="AB382" s="132">
        <v>0</v>
      </c>
      <c r="AC382" s="133">
        <v>0</v>
      </c>
      <c r="AD382" s="134" t="s">
        <v>808</v>
      </c>
      <c r="AE382" s="135">
        <v>0</v>
      </c>
      <c r="AF382" s="136">
        <v>0.9</v>
      </c>
      <c r="AG382" s="137">
        <v>132000</v>
      </c>
    </row>
    <row r="383" spans="24:33">
      <c r="X383" s="123" t="s">
        <v>74</v>
      </c>
      <c r="Y383" s="138" t="s">
        <v>22</v>
      </c>
      <c r="Z383" s="139" t="s">
        <v>6</v>
      </c>
      <c r="AA383" s="140"/>
      <c r="AB383" s="132">
        <v>1</v>
      </c>
      <c r="AC383" s="133">
        <v>28</v>
      </c>
      <c r="AD383" s="134">
        <v>80</v>
      </c>
      <c r="AE383" s="135">
        <v>0.35</v>
      </c>
      <c r="AF383" s="136">
        <v>0</v>
      </c>
      <c r="AG383" s="137">
        <v>149700</v>
      </c>
    </row>
    <row r="384" spans="24:33">
      <c r="X384" s="123" t="s">
        <v>257</v>
      </c>
      <c r="Y384" s="138" t="s">
        <v>105</v>
      </c>
      <c r="Z384" s="139" t="s">
        <v>14</v>
      </c>
      <c r="AA384" s="139"/>
      <c r="AB384" s="132">
        <v>2</v>
      </c>
      <c r="AC384" s="133">
        <v>15.5</v>
      </c>
      <c r="AD384" s="134">
        <v>14</v>
      </c>
      <c r="AE384" s="135">
        <v>1.1071428571428572</v>
      </c>
      <c r="AF384" s="136">
        <v>1.05</v>
      </c>
      <c r="AG384" s="137">
        <v>143600</v>
      </c>
    </row>
    <row r="385" spans="1:33">
      <c r="X385" s="123" t="s">
        <v>860</v>
      </c>
      <c r="Y385" s="138" t="s">
        <v>106</v>
      </c>
      <c r="Z385" s="140" t="s">
        <v>537</v>
      </c>
      <c r="AA385" s="140" t="s">
        <v>6</v>
      </c>
      <c r="AB385" s="132">
        <v>0</v>
      </c>
      <c r="AC385" s="133">
        <v>0</v>
      </c>
      <c r="AD385" s="134" t="s">
        <v>808</v>
      </c>
      <c r="AE385" s="135">
        <v>0</v>
      </c>
      <c r="AF385" s="136">
        <v>0</v>
      </c>
      <c r="AG385" s="137">
        <v>219900</v>
      </c>
    </row>
    <row r="386" spans="1:33">
      <c r="X386" s="123" t="s">
        <v>861</v>
      </c>
      <c r="Y386" s="138" t="s">
        <v>104</v>
      </c>
      <c r="Z386" s="139" t="s">
        <v>14</v>
      </c>
      <c r="AA386" s="139" t="s">
        <v>8</v>
      </c>
      <c r="AB386" s="132">
        <v>0</v>
      </c>
      <c r="AC386" s="133">
        <v>0</v>
      </c>
      <c r="AD386" s="134" t="s">
        <v>808</v>
      </c>
      <c r="AE386" s="135">
        <v>0</v>
      </c>
      <c r="AF386" s="136">
        <v>0</v>
      </c>
      <c r="AG386" s="137">
        <v>122600</v>
      </c>
    </row>
    <row r="387" spans="1:33">
      <c r="X387" s="123" t="s">
        <v>517</v>
      </c>
      <c r="Y387" s="138" t="s">
        <v>4</v>
      </c>
      <c r="Z387" s="141" t="s">
        <v>37</v>
      </c>
      <c r="AA387" s="139"/>
      <c r="AB387" s="132">
        <v>0</v>
      </c>
      <c r="AC387" s="133">
        <v>0</v>
      </c>
      <c r="AD387" s="134" t="s">
        <v>808</v>
      </c>
      <c r="AE387" s="135">
        <v>0</v>
      </c>
      <c r="AF387" s="136">
        <v>0</v>
      </c>
      <c r="AG387" s="137">
        <v>122600</v>
      </c>
    </row>
    <row r="388" spans="1:33">
      <c r="X388" s="123" t="s">
        <v>518</v>
      </c>
      <c r="Y388" s="138" t="s">
        <v>82</v>
      </c>
      <c r="Z388" s="139" t="s">
        <v>6</v>
      </c>
      <c r="AA388" s="139"/>
      <c r="AB388" s="132">
        <v>0</v>
      </c>
      <c r="AC388" s="133">
        <v>0</v>
      </c>
      <c r="AD388" s="134" t="s">
        <v>808</v>
      </c>
      <c r="AE388" s="135">
        <v>0</v>
      </c>
      <c r="AF388" s="136">
        <v>0</v>
      </c>
      <c r="AG388" s="137">
        <v>122600</v>
      </c>
    </row>
    <row r="389" spans="1:33">
      <c r="X389" s="123" t="s">
        <v>150</v>
      </c>
      <c r="Y389" s="138" t="s">
        <v>82</v>
      </c>
      <c r="Z389" s="140" t="s">
        <v>8</v>
      </c>
      <c r="AA389" s="140"/>
      <c r="AB389" s="132">
        <v>20</v>
      </c>
      <c r="AC389" s="133">
        <v>43.05</v>
      </c>
      <c r="AD389" s="134">
        <v>58.199999999999996</v>
      </c>
      <c r="AE389" s="135">
        <v>0.73969072164948457</v>
      </c>
      <c r="AF389" s="136">
        <v>0.57999999999999996</v>
      </c>
      <c r="AG389" s="137">
        <v>287800</v>
      </c>
    </row>
    <row r="390" spans="1:33">
      <c r="X390" s="123" t="s">
        <v>519</v>
      </c>
      <c r="Y390" s="138" t="s">
        <v>23</v>
      </c>
      <c r="Z390" s="140" t="s">
        <v>6</v>
      </c>
      <c r="AA390" s="140"/>
      <c r="AB390" s="132">
        <v>2</v>
      </c>
      <c r="AC390" s="133">
        <v>20.5</v>
      </c>
      <c r="AD390" s="134">
        <v>48.5</v>
      </c>
      <c r="AE390" s="135">
        <v>0.42268041237113402</v>
      </c>
      <c r="AF390" s="136">
        <v>0</v>
      </c>
      <c r="AG390" s="137">
        <v>143600</v>
      </c>
    </row>
    <row r="391" spans="1:33">
      <c r="X391" s="123" t="s">
        <v>75</v>
      </c>
      <c r="Y391" s="138" t="s">
        <v>53</v>
      </c>
      <c r="Z391" s="140" t="s">
        <v>14</v>
      </c>
      <c r="AA391" s="140"/>
      <c r="AB391" s="132">
        <v>20</v>
      </c>
      <c r="AC391" s="133">
        <v>46.7</v>
      </c>
      <c r="AD391" s="134">
        <v>46.050000000000004</v>
      </c>
      <c r="AE391" s="135">
        <v>1.0141150922909881</v>
      </c>
      <c r="AF391" s="136">
        <v>1</v>
      </c>
      <c r="AG391" s="137">
        <v>312200</v>
      </c>
    </row>
    <row r="392" spans="1:33">
      <c r="X392" s="123" t="s">
        <v>170</v>
      </c>
      <c r="Y392" s="138" t="s">
        <v>55</v>
      </c>
      <c r="Z392" s="140" t="s">
        <v>398</v>
      </c>
      <c r="AA392" s="140"/>
      <c r="AB392" s="132">
        <v>4</v>
      </c>
      <c r="AC392" s="133">
        <v>46.5</v>
      </c>
      <c r="AD392" s="134">
        <v>48.75</v>
      </c>
      <c r="AE392" s="135">
        <v>0.9538461538461539</v>
      </c>
      <c r="AF392" s="136">
        <v>0.91</v>
      </c>
      <c r="AG392" s="137">
        <v>310000</v>
      </c>
    </row>
    <row r="393" spans="1:33">
      <c r="X393" s="123" t="s">
        <v>326</v>
      </c>
      <c r="Y393" s="138" t="s">
        <v>24</v>
      </c>
      <c r="Z393" s="140" t="s">
        <v>14</v>
      </c>
      <c r="AA393" s="140"/>
      <c r="AB393" s="132">
        <v>24</v>
      </c>
      <c r="AC393" s="133">
        <v>38.916666666666664</v>
      </c>
      <c r="AD393" s="134">
        <v>44.208333333333336</v>
      </c>
      <c r="AE393" s="135">
        <v>0.88030160226201692</v>
      </c>
      <c r="AF393" s="136">
        <v>1.08</v>
      </c>
      <c r="AG393" s="137">
        <v>260100</v>
      </c>
    </row>
    <row r="394" spans="1:33">
      <c r="X394" s="123" t="s">
        <v>520</v>
      </c>
      <c r="Y394" s="138" t="s">
        <v>4</v>
      </c>
      <c r="Z394" s="139" t="s">
        <v>6</v>
      </c>
      <c r="AA394" s="139"/>
      <c r="AB394" s="132">
        <v>0</v>
      </c>
      <c r="AC394" s="133">
        <v>0</v>
      </c>
      <c r="AD394" s="134" t="s">
        <v>808</v>
      </c>
      <c r="AE394" s="135">
        <v>0</v>
      </c>
      <c r="AF394" s="136">
        <v>0</v>
      </c>
      <c r="AG394" s="137">
        <v>122600</v>
      </c>
    </row>
    <row r="395" spans="1:33" s="5" customFormat="1">
      <c r="A395" s="54"/>
      <c r="B395" s="7"/>
      <c r="C395" s="7"/>
      <c r="D395" s="7"/>
      <c r="E395" s="7"/>
      <c r="F395" s="2"/>
      <c r="G395" s="4"/>
      <c r="H395" s="4"/>
      <c r="I395" s="4"/>
      <c r="J395" s="1"/>
      <c r="K395" s="1"/>
      <c r="L395"/>
      <c r="M395"/>
      <c r="N395"/>
      <c r="O395"/>
      <c r="P395"/>
      <c r="Q395"/>
      <c r="R395"/>
      <c r="S395"/>
      <c r="V395" s="6"/>
      <c r="X395" s="123" t="s">
        <v>350</v>
      </c>
      <c r="Y395" s="138" t="s">
        <v>22</v>
      </c>
      <c r="Z395" s="140" t="s">
        <v>37</v>
      </c>
      <c r="AA395" s="140"/>
      <c r="AB395" s="132">
        <v>21</v>
      </c>
      <c r="AC395" s="133">
        <v>35.38095238095238</v>
      </c>
      <c r="AD395" s="134">
        <v>80.047619047619037</v>
      </c>
      <c r="AE395" s="135">
        <v>0.44199881023200477</v>
      </c>
      <c r="AF395" s="136">
        <v>0.77</v>
      </c>
      <c r="AG395" s="137">
        <v>236500</v>
      </c>
    </row>
    <row r="396" spans="1:33" s="5" customFormat="1">
      <c r="A396" s="54"/>
      <c r="B396" s="7"/>
      <c r="C396" s="7"/>
      <c r="D396" s="7"/>
      <c r="E396" s="7"/>
      <c r="F396" s="2"/>
      <c r="G396" s="4"/>
      <c r="H396" s="4"/>
      <c r="I396" s="4"/>
      <c r="J396" s="1"/>
      <c r="K396" s="1"/>
      <c r="L396"/>
      <c r="M396"/>
      <c r="N396"/>
      <c r="O396"/>
      <c r="P396"/>
      <c r="Q396"/>
      <c r="R396"/>
      <c r="S396"/>
      <c r="V396" s="6"/>
      <c r="X396" s="123" t="s">
        <v>216</v>
      </c>
      <c r="Y396" s="138" t="s">
        <v>106</v>
      </c>
      <c r="Z396" s="140" t="s">
        <v>14</v>
      </c>
      <c r="AA396" s="140"/>
      <c r="AB396" s="132">
        <v>11</v>
      </c>
      <c r="AC396" s="133">
        <v>38.909090909090907</v>
      </c>
      <c r="AD396" s="134">
        <v>37.18181818181818</v>
      </c>
      <c r="AE396" s="135">
        <v>1.0464547677261613</v>
      </c>
      <c r="AF396" s="136">
        <v>1.08</v>
      </c>
      <c r="AG396" s="137">
        <v>260100</v>
      </c>
    </row>
    <row r="397" spans="1:33">
      <c r="X397" s="123" t="s">
        <v>327</v>
      </c>
      <c r="Y397" s="138" t="s">
        <v>24</v>
      </c>
      <c r="Z397" s="139" t="s">
        <v>6</v>
      </c>
      <c r="AA397" s="142"/>
      <c r="AB397" s="132">
        <v>21</v>
      </c>
      <c r="AC397" s="133">
        <v>40.38095238095238</v>
      </c>
      <c r="AD397" s="134">
        <v>78.61904761904762</v>
      </c>
      <c r="AE397" s="135">
        <v>0.51362810417928528</v>
      </c>
      <c r="AF397" s="136">
        <v>0.59</v>
      </c>
      <c r="AG397" s="137">
        <v>269900</v>
      </c>
    </row>
    <row r="398" spans="1:33">
      <c r="X398" s="123" t="s">
        <v>337</v>
      </c>
      <c r="Y398" s="138" t="s">
        <v>106</v>
      </c>
      <c r="Z398" s="139" t="s">
        <v>398</v>
      </c>
      <c r="AA398" s="142" t="s">
        <v>8</v>
      </c>
      <c r="AB398" s="132">
        <v>8</v>
      </c>
      <c r="AC398" s="133">
        <v>17.25</v>
      </c>
      <c r="AD398" s="134">
        <v>23.125</v>
      </c>
      <c r="AE398" s="135">
        <v>0.74594594594594599</v>
      </c>
      <c r="AF398" s="136">
        <v>0.9</v>
      </c>
      <c r="AG398" s="137">
        <v>143600</v>
      </c>
    </row>
    <row r="399" spans="1:33">
      <c r="X399" s="123" t="s">
        <v>151</v>
      </c>
      <c r="Y399" s="138" t="s">
        <v>28</v>
      </c>
      <c r="Z399" s="139" t="s">
        <v>14</v>
      </c>
      <c r="AA399" s="139" t="s">
        <v>8</v>
      </c>
      <c r="AB399" s="132">
        <v>22</v>
      </c>
      <c r="AC399" s="133">
        <v>45.5</v>
      </c>
      <c r="AD399" s="134">
        <v>58.13636363636364</v>
      </c>
      <c r="AE399" s="135">
        <v>0.78264268960125094</v>
      </c>
      <c r="AF399" s="136">
        <v>0.96</v>
      </c>
      <c r="AG399" s="137">
        <v>304100</v>
      </c>
    </row>
    <row r="400" spans="1:33">
      <c r="X400" s="123" t="s">
        <v>138</v>
      </c>
      <c r="Y400" s="138" t="s">
        <v>58</v>
      </c>
      <c r="Z400" s="139" t="s">
        <v>8</v>
      </c>
      <c r="AA400" s="139" t="s">
        <v>14</v>
      </c>
      <c r="AB400" s="132">
        <v>16</v>
      </c>
      <c r="AC400" s="133">
        <v>49.875</v>
      </c>
      <c r="AD400" s="134">
        <v>61.125000000000007</v>
      </c>
      <c r="AE400" s="135">
        <v>0.81595092024539873</v>
      </c>
      <c r="AF400" s="136">
        <v>0.69</v>
      </c>
      <c r="AG400" s="137">
        <v>333400</v>
      </c>
    </row>
    <row r="401" spans="6:33">
      <c r="X401" s="123" t="s">
        <v>660</v>
      </c>
      <c r="Y401" s="138" t="s">
        <v>28</v>
      </c>
      <c r="Z401" s="139" t="s">
        <v>6</v>
      </c>
      <c r="AA401" s="139" t="s">
        <v>3</v>
      </c>
      <c r="AB401" s="132">
        <v>0</v>
      </c>
      <c r="AC401" s="133">
        <v>0</v>
      </c>
      <c r="AD401" s="134" t="s">
        <v>808</v>
      </c>
      <c r="AE401" s="135">
        <v>0</v>
      </c>
      <c r="AF401" s="136">
        <v>0</v>
      </c>
      <c r="AG401" s="137">
        <v>260100</v>
      </c>
    </row>
    <row r="402" spans="6:33">
      <c r="X402" s="123" t="s">
        <v>521</v>
      </c>
      <c r="Y402" s="138" t="s">
        <v>105</v>
      </c>
      <c r="Z402" s="139" t="s">
        <v>14</v>
      </c>
      <c r="AA402" s="139"/>
      <c r="AB402" s="132">
        <v>2</v>
      </c>
      <c r="AC402" s="133">
        <v>22.5</v>
      </c>
      <c r="AD402" s="134">
        <v>15.5</v>
      </c>
      <c r="AE402" s="135">
        <v>1.4516129032258065</v>
      </c>
      <c r="AF402" s="136">
        <v>0</v>
      </c>
      <c r="AG402" s="137">
        <v>150400</v>
      </c>
    </row>
    <row r="403" spans="6:33">
      <c r="X403" s="123" t="s">
        <v>328</v>
      </c>
      <c r="Y403" s="138" t="s">
        <v>569</v>
      </c>
      <c r="Z403" s="140" t="s">
        <v>8</v>
      </c>
      <c r="AA403" s="140" t="s">
        <v>537</v>
      </c>
      <c r="AB403" s="132">
        <v>8</v>
      </c>
      <c r="AC403" s="133">
        <v>34.125</v>
      </c>
      <c r="AD403" s="134">
        <v>51.375</v>
      </c>
      <c r="AE403" s="135">
        <v>0.66423357664233573</v>
      </c>
      <c r="AF403" s="136">
        <v>0.54</v>
      </c>
      <c r="AG403" s="137">
        <v>228100</v>
      </c>
    </row>
    <row r="404" spans="6:33">
      <c r="X404" s="123" t="s">
        <v>308</v>
      </c>
      <c r="Y404" s="138" t="s">
        <v>23</v>
      </c>
      <c r="Z404" s="140" t="s">
        <v>3</v>
      </c>
      <c r="AA404" s="140"/>
      <c r="AB404" s="132">
        <v>1</v>
      </c>
      <c r="AC404" s="133">
        <v>50</v>
      </c>
      <c r="AD404" s="134">
        <v>80</v>
      </c>
      <c r="AE404" s="135">
        <v>0.625</v>
      </c>
      <c r="AF404" s="136">
        <v>0.68</v>
      </c>
      <c r="AG404" s="137">
        <v>300800</v>
      </c>
    </row>
    <row r="405" spans="6:33">
      <c r="F405" s="7"/>
      <c r="L405" s="5"/>
      <c r="M405" s="5"/>
      <c r="N405" s="5"/>
      <c r="O405" s="5"/>
      <c r="P405" s="5"/>
      <c r="Q405" s="5"/>
      <c r="R405" s="5"/>
      <c r="S405" s="5"/>
      <c r="X405" s="123" t="s">
        <v>654</v>
      </c>
      <c r="Y405" s="138" t="s">
        <v>23</v>
      </c>
      <c r="Z405" s="142" t="s">
        <v>398</v>
      </c>
      <c r="AA405" s="140"/>
      <c r="AB405" s="132">
        <v>0</v>
      </c>
      <c r="AC405" s="133">
        <v>0</v>
      </c>
      <c r="AD405" s="134" t="s">
        <v>808</v>
      </c>
      <c r="AE405" s="135">
        <v>0</v>
      </c>
      <c r="AF405" s="136">
        <v>0</v>
      </c>
      <c r="AG405" s="137">
        <v>122600</v>
      </c>
    </row>
    <row r="406" spans="6:33">
      <c r="F406" s="7"/>
      <c r="L406" s="5"/>
      <c r="M406" s="5"/>
      <c r="N406" s="5"/>
      <c r="O406" s="5"/>
      <c r="P406" s="5"/>
      <c r="Q406" s="5"/>
      <c r="R406" s="5"/>
      <c r="S406" s="5"/>
      <c r="X406" s="123" t="s">
        <v>309</v>
      </c>
      <c r="Y406" s="138" t="s">
        <v>23</v>
      </c>
      <c r="Z406" s="142" t="s">
        <v>398</v>
      </c>
      <c r="AA406" s="142"/>
      <c r="AB406" s="132">
        <v>23</v>
      </c>
      <c r="AC406" s="133">
        <v>78.347826086956516</v>
      </c>
      <c r="AD406" s="134">
        <v>79.434782608695642</v>
      </c>
      <c r="AE406" s="135">
        <v>0.98631636562671043</v>
      </c>
      <c r="AF406" s="136">
        <v>0.86</v>
      </c>
      <c r="AG406" s="137">
        <v>523700</v>
      </c>
    </row>
    <row r="407" spans="6:33">
      <c r="X407" s="123" t="s">
        <v>862</v>
      </c>
      <c r="Y407" s="138" t="s">
        <v>107</v>
      </c>
      <c r="Z407" s="139" t="s">
        <v>8</v>
      </c>
      <c r="AA407" s="139"/>
      <c r="AB407" s="132">
        <v>1</v>
      </c>
      <c r="AC407" s="133">
        <v>17</v>
      </c>
      <c r="AD407" s="134">
        <v>15</v>
      </c>
      <c r="AE407" s="135">
        <v>1.1333333333333333</v>
      </c>
      <c r="AF407" s="136">
        <v>0</v>
      </c>
      <c r="AG407" s="137">
        <v>143600</v>
      </c>
    </row>
    <row r="408" spans="6:33">
      <c r="X408" s="123" t="s">
        <v>631</v>
      </c>
      <c r="Y408" s="138" t="s">
        <v>31</v>
      </c>
      <c r="Z408" s="140" t="s">
        <v>6</v>
      </c>
      <c r="AA408" s="140"/>
      <c r="AB408" s="132">
        <v>1</v>
      </c>
      <c r="AC408" s="133">
        <v>76</v>
      </c>
      <c r="AD408" s="134">
        <v>80</v>
      </c>
      <c r="AE408" s="135">
        <v>0.95</v>
      </c>
      <c r="AF408" s="136">
        <v>0</v>
      </c>
      <c r="AG408" s="137">
        <v>254000</v>
      </c>
    </row>
    <row r="409" spans="6:33">
      <c r="X409" s="123" t="s">
        <v>171</v>
      </c>
      <c r="Y409" s="138" t="s">
        <v>82</v>
      </c>
      <c r="Z409" s="140" t="s">
        <v>537</v>
      </c>
      <c r="AA409" s="140" t="s">
        <v>3</v>
      </c>
      <c r="AB409" s="132">
        <v>4</v>
      </c>
      <c r="AC409" s="133">
        <v>31</v>
      </c>
      <c r="AD409" s="134">
        <v>77.75</v>
      </c>
      <c r="AE409" s="135">
        <v>0.3987138263665595</v>
      </c>
      <c r="AF409" s="136">
        <v>0.73</v>
      </c>
      <c r="AG409" s="137">
        <v>207200</v>
      </c>
    </row>
    <row r="410" spans="6:33">
      <c r="X410" s="123" t="s">
        <v>221</v>
      </c>
      <c r="Y410" s="138" t="s">
        <v>22</v>
      </c>
      <c r="Z410" s="139" t="s">
        <v>8</v>
      </c>
      <c r="AA410" s="140"/>
      <c r="AB410" s="132">
        <v>17</v>
      </c>
      <c r="AC410" s="133">
        <v>48.823529411764703</v>
      </c>
      <c r="AD410" s="134">
        <v>51.470588235294109</v>
      </c>
      <c r="AE410" s="135">
        <v>0.94857142857142862</v>
      </c>
      <c r="AF410" s="136">
        <v>0.73</v>
      </c>
      <c r="AG410" s="137">
        <v>326400</v>
      </c>
    </row>
    <row r="411" spans="6:33">
      <c r="X411" s="123" t="s">
        <v>863</v>
      </c>
      <c r="Y411" s="138" t="s">
        <v>22</v>
      </c>
      <c r="Z411" s="139" t="s">
        <v>8</v>
      </c>
      <c r="AA411" s="139"/>
      <c r="AB411" s="132">
        <v>0</v>
      </c>
      <c r="AC411" s="133">
        <v>0</v>
      </c>
      <c r="AD411" s="134" t="s">
        <v>808</v>
      </c>
      <c r="AE411" s="135">
        <v>0</v>
      </c>
      <c r="AF411" s="136">
        <v>0</v>
      </c>
      <c r="AG411" s="137">
        <v>132000</v>
      </c>
    </row>
    <row r="412" spans="6:33">
      <c r="X412" s="123" t="s">
        <v>386</v>
      </c>
      <c r="Y412" s="138" t="s">
        <v>53</v>
      </c>
      <c r="Z412" s="140" t="s">
        <v>14</v>
      </c>
      <c r="AA412" s="140"/>
      <c r="AB412" s="132">
        <v>2</v>
      </c>
      <c r="AC412" s="133">
        <v>20</v>
      </c>
      <c r="AD412" s="134">
        <v>21.5</v>
      </c>
      <c r="AE412" s="135">
        <v>0.93023255813953487</v>
      </c>
      <c r="AF412" s="136">
        <v>1.1399999999999999</v>
      </c>
      <c r="AG412" s="137">
        <v>143600</v>
      </c>
    </row>
    <row r="413" spans="6:33">
      <c r="X413" s="123" t="s">
        <v>354</v>
      </c>
      <c r="Y413" s="138" t="s">
        <v>106</v>
      </c>
      <c r="Z413" s="140" t="s">
        <v>398</v>
      </c>
      <c r="AA413" s="140"/>
      <c r="AB413" s="132">
        <v>0</v>
      </c>
      <c r="AC413" s="133">
        <v>0</v>
      </c>
      <c r="AD413" s="134" t="s">
        <v>808</v>
      </c>
      <c r="AE413" s="135">
        <v>0</v>
      </c>
      <c r="AF413" s="136">
        <v>0.73</v>
      </c>
      <c r="AG413" s="137">
        <v>132000</v>
      </c>
    </row>
    <row r="414" spans="6:33">
      <c r="X414" s="123" t="s">
        <v>49</v>
      </c>
      <c r="Y414" s="138" t="s">
        <v>31</v>
      </c>
      <c r="Z414" s="139" t="s">
        <v>6</v>
      </c>
      <c r="AA414" s="139"/>
      <c r="AB414" s="132">
        <v>4</v>
      </c>
      <c r="AC414" s="133">
        <v>35.75</v>
      </c>
      <c r="AD414" s="134">
        <v>59.250000000000007</v>
      </c>
      <c r="AE414" s="135">
        <v>0.6033755274261603</v>
      </c>
      <c r="AF414" s="136">
        <v>0.59</v>
      </c>
      <c r="AG414" s="137">
        <v>215100</v>
      </c>
    </row>
    <row r="415" spans="6:33">
      <c r="X415" s="123" t="s">
        <v>259</v>
      </c>
      <c r="Y415" s="138" t="s">
        <v>28</v>
      </c>
      <c r="Z415" s="140" t="s">
        <v>14</v>
      </c>
      <c r="AA415" s="140"/>
      <c r="AB415" s="132">
        <v>20</v>
      </c>
      <c r="AC415" s="133">
        <v>35.25</v>
      </c>
      <c r="AD415" s="134">
        <v>36.549999999999997</v>
      </c>
      <c r="AE415" s="135">
        <v>0.96443228454172369</v>
      </c>
      <c r="AF415" s="136">
        <v>0.82</v>
      </c>
      <c r="AG415" s="137">
        <v>235600</v>
      </c>
    </row>
    <row r="416" spans="6:33">
      <c r="X416" s="123" t="s">
        <v>260</v>
      </c>
      <c r="Y416" s="138" t="s">
        <v>569</v>
      </c>
      <c r="Z416" s="140" t="s">
        <v>3</v>
      </c>
      <c r="AA416" s="142"/>
      <c r="AB416" s="132">
        <v>11</v>
      </c>
      <c r="AC416" s="133">
        <v>20.90909090909091</v>
      </c>
      <c r="AD416" s="134">
        <v>76.727272727272734</v>
      </c>
      <c r="AE416" s="135">
        <v>0.27251184834123221</v>
      </c>
      <c r="AF416" s="136">
        <v>0.54</v>
      </c>
      <c r="AG416" s="137">
        <v>143600</v>
      </c>
    </row>
    <row r="417" spans="24:33">
      <c r="X417" s="123" t="s">
        <v>523</v>
      </c>
      <c r="Y417" s="138" t="s">
        <v>23</v>
      </c>
      <c r="Z417" s="139" t="s">
        <v>8</v>
      </c>
      <c r="AA417" s="140"/>
      <c r="AB417" s="132">
        <v>0</v>
      </c>
      <c r="AC417" s="133">
        <v>0</v>
      </c>
      <c r="AD417" s="134" t="s">
        <v>808</v>
      </c>
      <c r="AE417" s="135">
        <v>0</v>
      </c>
      <c r="AF417" s="136">
        <v>0</v>
      </c>
      <c r="AG417" s="137">
        <v>122600</v>
      </c>
    </row>
    <row r="418" spans="24:33">
      <c r="X418" s="123" t="s">
        <v>137</v>
      </c>
      <c r="Y418" s="138" t="s">
        <v>28</v>
      </c>
      <c r="Z418" s="140" t="s">
        <v>14</v>
      </c>
      <c r="AA418" s="140"/>
      <c r="AB418" s="132">
        <v>6</v>
      </c>
      <c r="AC418" s="133">
        <v>40.333333333333336</v>
      </c>
      <c r="AD418" s="134">
        <v>44.166666666666671</v>
      </c>
      <c r="AE418" s="135">
        <v>0.91320754716981134</v>
      </c>
      <c r="AF418" s="136">
        <v>1.07</v>
      </c>
      <c r="AG418" s="137">
        <v>242600</v>
      </c>
    </row>
    <row r="419" spans="24:33">
      <c r="X419" s="123" t="s">
        <v>864</v>
      </c>
      <c r="Y419" s="138" t="s">
        <v>4</v>
      </c>
      <c r="Z419" s="139" t="s">
        <v>8</v>
      </c>
      <c r="AA419" s="139"/>
      <c r="AB419" s="132">
        <v>4</v>
      </c>
      <c r="AC419" s="133">
        <v>42.5</v>
      </c>
      <c r="AD419" s="134">
        <v>71.25</v>
      </c>
      <c r="AE419" s="135">
        <v>0.59649122807017541</v>
      </c>
      <c r="AF419" s="136">
        <v>0</v>
      </c>
      <c r="AG419" s="137">
        <v>227300</v>
      </c>
    </row>
    <row r="420" spans="24:33">
      <c r="X420" s="123" t="s">
        <v>329</v>
      </c>
      <c r="Y420" s="138" t="s">
        <v>24</v>
      </c>
      <c r="Z420" s="139" t="s">
        <v>14</v>
      </c>
      <c r="AA420" s="139" t="s">
        <v>8</v>
      </c>
      <c r="AB420" s="132">
        <v>21</v>
      </c>
      <c r="AC420" s="133">
        <v>45.142857142857146</v>
      </c>
      <c r="AD420" s="134">
        <v>44.142857142857146</v>
      </c>
      <c r="AE420" s="135">
        <v>1.022653721682848</v>
      </c>
      <c r="AF420" s="136">
        <v>0.83</v>
      </c>
      <c r="AG420" s="137">
        <v>301800</v>
      </c>
    </row>
    <row r="421" spans="24:33">
      <c r="X421" s="123" t="s">
        <v>194</v>
      </c>
      <c r="Y421" s="138" t="s">
        <v>768</v>
      </c>
      <c r="Z421" s="139" t="s">
        <v>8</v>
      </c>
      <c r="AA421" s="139" t="s">
        <v>537</v>
      </c>
      <c r="AB421" s="132">
        <v>12</v>
      </c>
      <c r="AC421" s="133">
        <v>54.833333333333336</v>
      </c>
      <c r="AD421" s="134">
        <v>78.166666666666671</v>
      </c>
      <c r="AE421" s="135">
        <v>0.70149253731343286</v>
      </c>
      <c r="AF421" s="136">
        <v>0.76</v>
      </c>
      <c r="AG421" s="137">
        <v>366500</v>
      </c>
    </row>
    <row r="422" spans="24:33">
      <c r="X422" s="123" t="s">
        <v>289</v>
      </c>
      <c r="Y422" s="138" t="s">
        <v>55</v>
      </c>
      <c r="Z422" s="140" t="s">
        <v>14</v>
      </c>
      <c r="AA422" s="140"/>
      <c r="AB422" s="132">
        <v>20</v>
      </c>
      <c r="AC422" s="133">
        <v>28.2</v>
      </c>
      <c r="AD422" s="134">
        <v>28.5</v>
      </c>
      <c r="AE422" s="135">
        <v>0.98947368421052628</v>
      </c>
      <c r="AF422" s="136">
        <v>1</v>
      </c>
      <c r="AG422" s="137">
        <v>188500</v>
      </c>
    </row>
    <row r="423" spans="24:33">
      <c r="X423" s="123" t="s">
        <v>524</v>
      </c>
      <c r="Y423" s="138" t="s">
        <v>106</v>
      </c>
      <c r="Z423" s="139" t="s">
        <v>8</v>
      </c>
      <c r="AA423" s="139"/>
      <c r="AB423" s="132">
        <v>24</v>
      </c>
      <c r="AC423" s="133">
        <v>52.75</v>
      </c>
      <c r="AD423" s="134">
        <v>78.125</v>
      </c>
      <c r="AE423" s="135">
        <v>0.67520000000000002</v>
      </c>
      <c r="AF423" s="136">
        <v>0</v>
      </c>
      <c r="AG423" s="137">
        <v>352600</v>
      </c>
    </row>
    <row r="424" spans="24:33">
      <c r="X424" s="123" t="s">
        <v>134</v>
      </c>
      <c r="Y424" s="138" t="s">
        <v>82</v>
      </c>
      <c r="Z424" s="139" t="s">
        <v>8</v>
      </c>
      <c r="AA424" s="139" t="s">
        <v>6</v>
      </c>
      <c r="AB424" s="132">
        <v>17</v>
      </c>
      <c r="AC424" s="133">
        <v>41.941176470588232</v>
      </c>
      <c r="AD424" s="134">
        <v>78.470588235294116</v>
      </c>
      <c r="AE424" s="135">
        <v>0.53448275862068961</v>
      </c>
      <c r="AF424" s="136">
        <v>0.46</v>
      </c>
      <c r="AG424" s="137">
        <v>280400</v>
      </c>
    </row>
    <row r="425" spans="24:33">
      <c r="X425" s="123" t="s">
        <v>865</v>
      </c>
      <c r="Y425" s="138" t="s">
        <v>768</v>
      </c>
      <c r="Z425" s="140" t="s">
        <v>8</v>
      </c>
      <c r="AA425" s="140" t="s">
        <v>6</v>
      </c>
      <c r="AB425" s="132">
        <v>3</v>
      </c>
      <c r="AC425" s="133">
        <v>30</v>
      </c>
      <c r="AD425" s="134">
        <v>46</v>
      </c>
      <c r="AE425" s="135">
        <v>0.65217391304347827</v>
      </c>
      <c r="AF425" s="136">
        <v>0</v>
      </c>
      <c r="AG425" s="137">
        <v>160400</v>
      </c>
    </row>
    <row r="426" spans="24:33">
      <c r="X426" s="123" t="s">
        <v>76</v>
      </c>
      <c r="Y426" s="138" t="s">
        <v>104</v>
      </c>
      <c r="Z426" s="139" t="s">
        <v>14</v>
      </c>
      <c r="AA426" s="139"/>
      <c r="AB426" s="132">
        <v>22</v>
      </c>
      <c r="AC426" s="133">
        <v>51.909090909090907</v>
      </c>
      <c r="AD426" s="134">
        <v>46.090909090909086</v>
      </c>
      <c r="AE426" s="135">
        <v>1.126232741617357</v>
      </c>
      <c r="AF426" s="136">
        <v>1.04</v>
      </c>
      <c r="AG426" s="137">
        <v>347000</v>
      </c>
    </row>
    <row r="427" spans="24:33">
      <c r="X427" s="123" t="s">
        <v>81</v>
      </c>
      <c r="Y427" s="138" t="s">
        <v>82</v>
      </c>
      <c r="Z427" s="139" t="s">
        <v>14</v>
      </c>
      <c r="AA427" s="139" t="s">
        <v>8</v>
      </c>
      <c r="AB427" s="132">
        <v>0</v>
      </c>
      <c r="AC427" s="133">
        <v>0</v>
      </c>
      <c r="AD427" s="134" t="s">
        <v>808</v>
      </c>
      <c r="AE427" s="135">
        <v>0</v>
      </c>
      <c r="AF427" s="136">
        <v>0.97</v>
      </c>
      <c r="AG427" s="137">
        <v>143600</v>
      </c>
    </row>
    <row r="428" spans="24:33">
      <c r="X428" s="123" t="s">
        <v>154</v>
      </c>
      <c r="Y428" s="138" t="s">
        <v>22</v>
      </c>
      <c r="Z428" s="139" t="s">
        <v>14</v>
      </c>
      <c r="AA428" s="140" t="s">
        <v>8</v>
      </c>
      <c r="AB428" s="132">
        <v>22</v>
      </c>
      <c r="AC428" s="133">
        <v>40.363636363636367</v>
      </c>
      <c r="AD428" s="134">
        <v>39.181818181818187</v>
      </c>
      <c r="AE428" s="135">
        <v>1.0301624129930393</v>
      </c>
      <c r="AF428" s="136">
        <v>0.98</v>
      </c>
      <c r="AG428" s="137">
        <v>269800</v>
      </c>
    </row>
    <row r="429" spans="24:33">
      <c r="X429" s="123" t="s">
        <v>262</v>
      </c>
      <c r="Y429" s="138" t="s">
        <v>569</v>
      </c>
      <c r="Z429" s="139" t="s">
        <v>6</v>
      </c>
      <c r="AA429" s="139"/>
      <c r="AB429" s="132">
        <v>18</v>
      </c>
      <c r="AC429" s="133">
        <v>44.333333333333336</v>
      </c>
      <c r="AD429" s="134">
        <v>78</v>
      </c>
      <c r="AE429" s="135">
        <v>0.56837606837606836</v>
      </c>
      <c r="AF429" s="136">
        <v>0.59</v>
      </c>
      <c r="AG429" s="137">
        <v>296300</v>
      </c>
    </row>
    <row r="430" spans="24:33">
      <c r="X430" s="123" t="s">
        <v>866</v>
      </c>
      <c r="Y430" s="138" t="s">
        <v>107</v>
      </c>
      <c r="Z430" s="140" t="s">
        <v>8</v>
      </c>
      <c r="AA430" s="140"/>
      <c r="AB430" s="132">
        <v>20</v>
      </c>
      <c r="AC430" s="133">
        <v>54.9</v>
      </c>
      <c r="AD430" s="134">
        <v>56.9</v>
      </c>
      <c r="AE430" s="135">
        <v>0.96485061511423553</v>
      </c>
      <c r="AF430" s="136">
        <v>1.0900000000000001</v>
      </c>
      <c r="AG430" s="137">
        <v>367000</v>
      </c>
    </row>
    <row r="431" spans="24:33">
      <c r="X431" s="123" t="s">
        <v>77</v>
      </c>
      <c r="Y431" s="138" t="s">
        <v>53</v>
      </c>
      <c r="Z431" s="139" t="s">
        <v>8</v>
      </c>
      <c r="AA431" s="139"/>
      <c r="AB431" s="132">
        <v>24</v>
      </c>
      <c r="AC431" s="133">
        <v>64.791666666666671</v>
      </c>
      <c r="AD431" s="134">
        <v>51.666666666666664</v>
      </c>
      <c r="AE431" s="135">
        <v>1.2540322580645162</v>
      </c>
      <c r="AF431" s="136">
        <v>1.03</v>
      </c>
      <c r="AG431" s="137">
        <v>433100</v>
      </c>
    </row>
    <row r="432" spans="24:33">
      <c r="X432" s="123" t="s">
        <v>330</v>
      </c>
      <c r="Y432" s="138" t="s">
        <v>569</v>
      </c>
      <c r="Z432" s="139" t="s">
        <v>14</v>
      </c>
      <c r="AA432" s="139" t="s">
        <v>8</v>
      </c>
      <c r="AB432" s="132">
        <v>20</v>
      </c>
      <c r="AC432" s="133">
        <v>60.85</v>
      </c>
      <c r="AD432" s="134">
        <v>64.55</v>
      </c>
      <c r="AE432" s="135">
        <v>0.94268009295120059</v>
      </c>
      <c r="AF432" s="136">
        <v>1.19</v>
      </c>
      <c r="AG432" s="137">
        <v>406800</v>
      </c>
    </row>
    <row r="433" spans="24:33">
      <c r="X433" s="123" t="s">
        <v>19</v>
      </c>
      <c r="Y433" s="138" t="s">
        <v>106</v>
      </c>
      <c r="Z433" s="141" t="s">
        <v>37</v>
      </c>
      <c r="AA433" s="139"/>
      <c r="AB433" s="132">
        <v>21</v>
      </c>
      <c r="AC433" s="133">
        <v>51.333333333333336</v>
      </c>
      <c r="AD433" s="134">
        <v>79.761904761904759</v>
      </c>
      <c r="AE433" s="135">
        <v>0.64358208955223883</v>
      </c>
      <c r="AF433" s="136">
        <v>0.41</v>
      </c>
      <c r="AG433" s="137">
        <v>343100</v>
      </c>
    </row>
    <row r="434" spans="24:33">
      <c r="X434" s="123" t="s">
        <v>637</v>
      </c>
      <c r="Y434" s="138" t="s">
        <v>22</v>
      </c>
      <c r="Z434" s="139" t="s">
        <v>8</v>
      </c>
      <c r="AA434" s="139"/>
      <c r="AB434" s="132">
        <v>0</v>
      </c>
      <c r="AC434" s="133">
        <v>0</v>
      </c>
      <c r="AD434" s="134" t="s">
        <v>808</v>
      </c>
      <c r="AE434" s="135">
        <v>0</v>
      </c>
      <c r="AF434" s="136">
        <v>0</v>
      </c>
      <c r="AG434" s="137">
        <v>282100</v>
      </c>
    </row>
    <row r="435" spans="24:33">
      <c r="X435" s="123" t="s">
        <v>173</v>
      </c>
      <c r="Y435" s="138" t="s">
        <v>24</v>
      </c>
      <c r="Z435" s="140" t="s">
        <v>398</v>
      </c>
      <c r="AA435" s="140" t="s">
        <v>8</v>
      </c>
      <c r="AB435" s="132">
        <v>17</v>
      </c>
      <c r="AC435" s="133">
        <v>45.941176470588232</v>
      </c>
      <c r="AD435" s="134">
        <v>62.588235294117638</v>
      </c>
      <c r="AE435" s="135">
        <v>0.73402255639097747</v>
      </c>
      <c r="AF435" s="136">
        <v>0.71</v>
      </c>
      <c r="AG435" s="137">
        <v>307100</v>
      </c>
    </row>
    <row r="436" spans="24:33">
      <c r="X436" s="123" t="s">
        <v>156</v>
      </c>
      <c r="Y436" s="138" t="s">
        <v>28</v>
      </c>
      <c r="Z436" s="140" t="s">
        <v>14</v>
      </c>
      <c r="AA436" s="139"/>
      <c r="AB436" s="132">
        <v>0</v>
      </c>
      <c r="AC436" s="133">
        <v>0</v>
      </c>
      <c r="AD436" s="134" t="s">
        <v>808</v>
      </c>
      <c r="AE436" s="135">
        <v>0</v>
      </c>
      <c r="AF436" s="136">
        <v>0</v>
      </c>
      <c r="AG436" s="137">
        <v>122600</v>
      </c>
    </row>
    <row r="437" spans="24:33">
      <c r="X437" s="123" t="s">
        <v>331</v>
      </c>
      <c r="Y437" s="138" t="s">
        <v>24</v>
      </c>
      <c r="Z437" s="142" t="s">
        <v>3</v>
      </c>
      <c r="AA437" s="140"/>
      <c r="AB437" s="132">
        <v>17</v>
      </c>
      <c r="AC437" s="133">
        <v>69.764705882352942</v>
      </c>
      <c r="AD437" s="134">
        <v>76.117647058823536</v>
      </c>
      <c r="AE437" s="135">
        <v>0.91653786707882534</v>
      </c>
      <c r="AF437" s="136">
        <v>0.92</v>
      </c>
      <c r="AG437" s="137">
        <v>466300</v>
      </c>
    </row>
    <row r="438" spans="24:33">
      <c r="X438" s="123" t="s">
        <v>129</v>
      </c>
      <c r="Y438" s="138" t="s">
        <v>82</v>
      </c>
      <c r="Z438" s="139" t="s">
        <v>14</v>
      </c>
      <c r="AA438" s="142" t="s">
        <v>8</v>
      </c>
      <c r="AB438" s="132">
        <v>23</v>
      </c>
      <c r="AC438" s="133">
        <v>36.913043478260867</v>
      </c>
      <c r="AD438" s="134">
        <v>38.043478260869563</v>
      </c>
      <c r="AE438" s="135">
        <v>0.97028571428571431</v>
      </c>
      <c r="AF438" s="136">
        <v>0.97</v>
      </c>
      <c r="AG438" s="137">
        <v>246700</v>
      </c>
    </row>
    <row r="439" spans="24:33">
      <c r="X439" s="123" t="s">
        <v>867</v>
      </c>
      <c r="Y439" s="138" t="s">
        <v>107</v>
      </c>
      <c r="Z439" s="140" t="s">
        <v>14</v>
      </c>
      <c r="AA439" s="140" t="s">
        <v>8</v>
      </c>
      <c r="AB439" s="132">
        <v>0</v>
      </c>
      <c r="AC439" s="133">
        <v>0</v>
      </c>
      <c r="AD439" s="134" t="s">
        <v>808</v>
      </c>
      <c r="AE439" s="135">
        <v>0</v>
      </c>
      <c r="AF439" s="136">
        <v>0</v>
      </c>
      <c r="AG439" s="137">
        <v>154300</v>
      </c>
    </row>
    <row r="440" spans="24:33">
      <c r="X440" s="123" t="s">
        <v>868</v>
      </c>
      <c r="Y440" s="138" t="s">
        <v>105</v>
      </c>
      <c r="Z440" s="140" t="s">
        <v>398</v>
      </c>
      <c r="AA440" s="140"/>
      <c r="AB440" s="132">
        <v>11</v>
      </c>
      <c r="AC440" s="133">
        <v>34</v>
      </c>
      <c r="AD440" s="134">
        <v>38.909090909090907</v>
      </c>
      <c r="AE440" s="135">
        <v>0.87383177570093462</v>
      </c>
      <c r="AF440" s="136">
        <v>0</v>
      </c>
      <c r="AG440" s="137">
        <v>227300</v>
      </c>
    </row>
    <row r="441" spans="24:33">
      <c r="X441" s="123" t="s">
        <v>20</v>
      </c>
      <c r="Y441" s="138" t="s">
        <v>4</v>
      </c>
      <c r="Z441" s="140" t="s">
        <v>14</v>
      </c>
      <c r="AA441" s="140" t="s">
        <v>8</v>
      </c>
      <c r="AB441" s="132">
        <v>20</v>
      </c>
      <c r="AC441" s="133">
        <v>45.95</v>
      </c>
      <c r="AD441" s="134">
        <v>60.8</v>
      </c>
      <c r="AE441" s="135">
        <v>0.75575657894736847</v>
      </c>
      <c r="AF441" s="136">
        <v>0.85</v>
      </c>
      <c r="AG441" s="137">
        <v>307200</v>
      </c>
    </row>
    <row r="442" spans="24:33">
      <c r="X442" s="123" t="s">
        <v>378</v>
      </c>
      <c r="Y442" s="138" t="s">
        <v>105</v>
      </c>
      <c r="Z442" s="140" t="s">
        <v>8</v>
      </c>
      <c r="AA442" s="140"/>
      <c r="AB442" s="132">
        <v>18</v>
      </c>
      <c r="AC442" s="133">
        <v>66.222222222222229</v>
      </c>
      <c r="AD442" s="134">
        <v>76.500000000000014</v>
      </c>
      <c r="AE442" s="135">
        <v>0.86564996368917935</v>
      </c>
      <c r="AF442" s="136">
        <v>0.81</v>
      </c>
      <c r="AG442" s="137">
        <v>442700</v>
      </c>
    </row>
    <row r="443" spans="24:33">
      <c r="X443" s="123" t="s">
        <v>100</v>
      </c>
      <c r="Y443" s="138" t="s">
        <v>58</v>
      </c>
      <c r="Z443" s="139" t="s">
        <v>8</v>
      </c>
      <c r="AA443" s="139" t="s">
        <v>6</v>
      </c>
      <c r="AB443" s="132">
        <v>20</v>
      </c>
      <c r="AC443" s="133">
        <v>48.85</v>
      </c>
      <c r="AD443" s="134">
        <v>77.300000000000011</v>
      </c>
      <c r="AE443" s="135">
        <v>0.63195342820181111</v>
      </c>
      <c r="AF443" s="136">
        <v>0.63</v>
      </c>
      <c r="AG443" s="137">
        <v>326500</v>
      </c>
    </row>
    <row r="444" spans="24:33">
      <c r="X444" s="123" t="s">
        <v>78</v>
      </c>
      <c r="Y444" s="138" t="s">
        <v>53</v>
      </c>
      <c r="Z444" s="139" t="s">
        <v>398</v>
      </c>
      <c r="AA444" s="139" t="s">
        <v>37</v>
      </c>
      <c r="AB444" s="132">
        <v>7</v>
      </c>
      <c r="AC444" s="133">
        <v>43.142857142857146</v>
      </c>
      <c r="AD444" s="134">
        <v>64.285714285714292</v>
      </c>
      <c r="AE444" s="135">
        <v>0.6711111111111111</v>
      </c>
      <c r="AF444" s="136">
        <v>0.57999999999999996</v>
      </c>
      <c r="AG444" s="137">
        <v>259600</v>
      </c>
    </row>
    <row r="445" spans="24:33">
      <c r="X445" s="123" t="s">
        <v>79</v>
      </c>
      <c r="Y445" s="138" t="s">
        <v>53</v>
      </c>
      <c r="Z445" s="140" t="s">
        <v>37</v>
      </c>
      <c r="AA445" s="140"/>
      <c r="AB445" s="132">
        <v>21</v>
      </c>
      <c r="AC445" s="133">
        <v>69.857142857142861</v>
      </c>
      <c r="AD445" s="134">
        <v>78.285714285714292</v>
      </c>
      <c r="AE445" s="135">
        <v>0.89233576642335766</v>
      </c>
      <c r="AF445" s="136">
        <v>0.96</v>
      </c>
      <c r="AG445" s="137">
        <v>467000</v>
      </c>
    </row>
    <row r="446" spans="24:33">
      <c r="X446" s="123" t="s">
        <v>869</v>
      </c>
      <c r="Y446" s="138" t="s">
        <v>4</v>
      </c>
      <c r="Z446" s="139" t="s">
        <v>14</v>
      </c>
      <c r="AA446" s="139" t="s">
        <v>8</v>
      </c>
      <c r="AB446" s="132">
        <v>0</v>
      </c>
      <c r="AC446" s="133">
        <v>0</v>
      </c>
      <c r="AD446" s="134" t="s">
        <v>808</v>
      </c>
      <c r="AE446" s="135">
        <v>0</v>
      </c>
      <c r="AF446" s="136">
        <v>0</v>
      </c>
      <c r="AG446" s="137">
        <v>122600</v>
      </c>
    </row>
    <row r="447" spans="24:33">
      <c r="X447" s="123" t="s">
        <v>50</v>
      </c>
      <c r="Y447" s="138" t="s">
        <v>31</v>
      </c>
      <c r="Z447" s="139" t="s">
        <v>14</v>
      </c>
      <c r="AA447" s="139"/>
      <c r="AB447" s="132">
        <v>24</v>
      </c>
      <c r="AC447" s="133">
        <v>56.333333333333336</v>
      </c>
      <c r="AD447" s="134">
        <v>59.625</v>
      </c>
      <c r="AE447" s="135">
        <v>0.94479385045422781</v>
      </c>
      <c r="AF447" s="136">
        <v>0.99</v>
      </c>
      <c r="AG447" s="137">
        <v>376600</v>
      </c>
    </row>
    <row r="448" spans="24:33">
      <c r="X448" s="123" t="s">
        <v>310</v>
      </c>
      <c r="Y448" s="138" t="s">
        <v>23</v>
      </c>
      <c r="Z448" s="139" t="s">
        <v>6</v>
      </c>
      <c r="AA448" s="140" t="s">
        <v>3</v>
      </c>
      <c r="AB448" s="132">
        <v>12</v>
      </c>
      <c r="AC448" s="133">
        <v>35.666666666666664</v>
      </c>
      <c r="AD448" s="134">
        <v>68.666666666666657</v>
      </c>
      <c r="AE448" s="135">
        <v>0.51941747572815533</v>
      </c>
      <c r="AF448" s="136">
        <v>0.51</v>
      </c>
      <c r="AG448" s="137">
        <v>238400</v>
      </c>
    </row>
    <row r="449" spans="24:33">
      <c r="X449" s="123" t="s">
        <v>130</v>
      </c>
      <c r="Y449" s="138" t="s">
        <v>82</v>
      </c>
      <c r="Z449" s="140" t="s">
        <v>6</v>
      </c>
      <c r="AA449" s="140"/>
      <c r="AB449" s="132">
        <v>7</v>
      </c>
      <c r="AC449" s="133">
        <v>33.714285714285715</v>
      </c>
      <c r="AD449" s="134">
        <v>80</v>
      </c>
      <c r="AE449" s="135">
        <v>0.42142857142857143</v>
      </c>
      <c r="AF449" s="136">
        <v>0.28999999999999998</v>
      </c>
      <c r="AG449" s="137">
        <v>225400</v>
      </c>
    </row>
    <row r="450" spans="24:33">
      <c r="X450" s="123" t="s">
        <v>375</v>
      </c>
      <c r="Y450" s="138" t="s">
        <v>55</v>
      </c>
      <c r="Z450" s="140" t="s">
        <v>37</v>
      </c>
      <c r="AA450" s="140" t="s">
        <v>537</v>
      </c>
      <c r="AB450" s="132">
        <v>24</v>
      </c>
      <c r="AC450" s="133">
        <v>51.208333333333336</v>
      </c>
      <c r="AD450" s="134">
        <v>80.208333333333329</v>
      </c>
      <c r="AE450" s="135">
        <v>0.63844155844155848</v>
      </c>
      <c r="AF450" s="136">
        <v>0.64</v>
      </c>
      <c r="AG450" s="137">
        <v>342300</v>
      </c>
    </row>
    <row r="451" spans="24:33">
      <c r="X451" s="123" t="s">
        <v>870</v>
      </c>
      <c r="Y451" s="138" t="s">
        <v>768</v>
      </c>
      <c r="Z451" s="140" t="s">
        <v>37</v>
      </c>
      <c r="AA451" s="140"/>
      <c r="AB451" s="132">
        <v>0</v>
      </c>
      <c r="AC451" s="133">
        <v>0</v>
      </c>
      <c r="AD451" s="134" t="s">
        <v>808</v>
      </c>
      <c r="AE451" s="135">
        <v>0</v>
      </c>
      <c r="AF451" s="136">
        <v>0</v>
      </c>
      <c r="AG451" s="137">
        <v>122600</v>
      </c>
    </row>
    <row r="452" spans="24:33">
      <c r="X452" s="123" t="s">
        <v>263</v>
      </c>
      <c r="Y452" s="138" t="s">
        <v>569</v>
      </c>
      <c r="Z452" s="142" t="s">
        <v>14</v>
      </c>
      <c r="AA452" s="142" t="s">
        <v>8</v>
      </c>
      <c r="AB452" s="132">
        <v>23</v>
      </c>
      <c r="AC452" s="133">
        <v>65.521739130434781</v>
      </c>
      <c r="AD452" s="134">
        <v>69.739130434782609</v>
      </c>
      <c r="AE452" s="135">
        <v>0.93952618453865333</v>
      </c>
      <c r="AF452" s="136">
        <v>1.05</v>
      </c>
      <c r="AG452" s="137">
        <v>438000</v>
      </c>
    </row>
    <row r="453" spans="24:33">
      <c r="X453" s="123" t="s">
        <v>265</v>
      </c>
      <c r="Y453" s="138" t="s">
        <v>569</v>
      </c>
      <c r="Z453" s="142" t="s">
        <v>6</v>
      </c>
      <c r="AA453" s="142" t="s">
        <v>3</v>
      </c>
      <c r="AB453" s="132">
        <v>23</v>
      </c>
      <c r="AC453" s="133">
        <v>65.434782608695656</v>
      </c>
      <c r="AD453" s="134">
        <v>80.086956521739125</v>
      </c>
      <c r="AE453" s="135">
        <v>0.8170466883821933</v>
      </c>
      <c r="AF453" s="136">
        <v>0.61</v>
      </c>
      <c r="AG453" s="137">
        <v>437400</v>
      </c>
    </row>
    <row r="454" spans="24:33">
      <c r="X454" s="123" t="s">
        <v>632</v>
      </c>
      <c r="Y454" s="138" t="s">
        <v>31</v>
      </c>
      <c r="Z454" s="142" t="s">
        <v>14</v>
      </c>
      <c r="AA454" s="142"/>
      <c r="AB454" s="132">
        <v>0</v>
      </c>
      <c r="AC454" s="133">
        <v>0</v>
      </c>
      <c r="AD454" s="134" t="s">
        <v>808</v>
      </c>
      <c r="AE454" s="135">
        <v>0</v>
      </c>
      <c r="AF454" s="136">
        <v>0</v>
      </c>
      <c r="AG454" s="137">
        <v>122600</v>
      </c>
    </row>
    <row r="455" spans="24:33">
      <c r="X455" s="123" t="s">
        <v>871</v>
      </c>
      <c r="Y455" s="138" t="s">
        <v>82</v>
      </c>
      <c r="Z455" s="139" t="s">
        <v>6</v>
      </c>
      <c r="AA455" s="140"/>
      <c r="AB455" s="132">
        <v>0</v>
      </c>
      <c r="AC455" s="133">
        <v>0</v>
      </c>
      <c r="AD455" s="134" t="s">
        <v>808</v>
      </c>
      <c r="AE455" s="135">
        <v>0</v>
      </c>
      <c r="AF455" s="136">
        <v>0</v>
      </c>
      <c r="AG455" s="137">
        <v>122600</v>
      </c>
    </row>
    <row r="456" spans="24:33">
      <c r="X456" s="123" t="s">
        <v>528</v>
      </c>
      <c r="Y456" s="138" t="s">
        <v>106</v>
      </c>
      <c r="Z456" s="140" t="s">
        <v>14</v>
      </c>
      <c r="AA456" s="140"/>
      <c r="AB456" s="132">
        <v>0</v>
      </c>
      <c r="AC456" s="133">
        <v>0</v>
      </c>
      <c r="AD456" s="134" t="s">
        <v>808</v>
      </c>
      <c r="AE456" s="135">
        <v>0</v>
      </c>
      <c r="AF456" s="136">
        <v>0</v>
      </c>
      <c r="AG456" s="137">
        <v>122600</v>
      </c>
    </row>
    <row r="457" spans="24:33">
      <c r="X457" s="123" t="s">
        <v>241</v>
      </c>
      <c r="Y457" s="138" t="s">
        <v>105</v>
      </c>
      <c r="Z457" s="139" t="s">
        <v>3</v>
      </c>
      <c r="AA457" s="142"/>
      <c r="AB457" s="132">
        <v>7</v>
      </c>
      <c r="AC457" s="133">
        <v>53.857142857142854</v>
      </c>
      <c r="AD457" s="134">
        <v>71</v>
      </c>
      <c r="AE457" s="135">
        <v>0.75855130784708247</v>
      </c>
      <c r="AF457" s="136">
        <v>0.97</v>
      </c>
      <c r="AG457" s="137">
        <v>324000</v>
      </c>
    </row>
    <row r="458" spans="24:33">
      <c r="X458" s="123" t="s">
        <v>242</v>
      </c>
      <c r="Y458" s="138" t="s">
        <v>107</v>
      </c>
      <c r="Z458" s="139" t="s">
        <v>6</v>
      </c>
      <c r="AA458" s="139"/>
      <c r="AB458" s="132">
        <v>21</v>
      </c>
      <c r="AC458" s="133">
        <v>49.761904761904759</v>
      </c>
      <c r="AD458" s="134">
        <v>80.047619047619037</v>
      </c>
      <c r="AE458" s="135">
        <v>0.62165377751338491</v>
      </c>
      <c r="AF458" s="136">
        <v>0.61</v>
      </c>
      <c r="AG458" s="137">
        <v>332600</v>
      </c>
    </row>
    <row r="459" spans="24:33">
      <c r="X459" s="123" t="s">
        <v>638</v>
      </c>
      <c r="Y459" s="138" t="s">
        <v>22</v>
      </c>
      <c r="Z459" s="139" t="s">
        <v>8</v>
      </c>
      <c r="AA459" s="139" t="s">
        <v>6</v>
      </c>
      <c r="AB459" s="132">
        <v>0</v>
      </c>
      <c r="AC459" s="133">
        <v>0</v>
      </c>
      <c r="AD459" s="134" t="s">
        <v>808</v>
      </c>
      <c r="AE459" s="135">
        <v>0</v>
      </c>
      <c r="AF459" s="136">
        <v>0</v>
      </c>
      <c r="AG459" s="137">
        <v>219900</v>
      </c>
    </row>
    <row r="460" spans="24:33">
      <c r="X460" s="123" t="s">
        <v>195</v>
      </c>
      <c r="Y460" s="138" t="s">
        <v>768</v>
      </c>
      <c r="Z460" s="140" t="s">
        <v>8</v>
      </c>
      <c r="AA460" s="140"/>
      <c r="AB460" s="132">
        <v>23</v>
      </c>
      <c r="AC460" s="133">
        <v>45.608695652173914</v>
      </c>
      <c r="AD460" s="134">
        <v>64.347826086956516</v>
      </c>
      <c r="AE460" s="135">
        <v>0.70878378378378382</v>
      </c>
      <c r="AF460" s="136">
        <v>0.69</v>
      </c>
      <c r="AG460" s="137">
        <v>304900</v>
      </c>
    </row>
    <row r="461" spans="24:33">
      <c r="X461" s="123" t="s">
        <v>872</v>
      </c>
      <c r="Y461" s="138" t="s">
        <v>82</v>
      </c>
      <c r="Z461" s="140" t="s">
        <v>14</v>
      </c>
      <c r="AA461" s="140"/>
      <c r="AB461" s="132">
        <v>0</v>
      </c>
      <c r="AC461" s="133">
        <v>0</v>
      </c>
      <c r="AD461" s="134" t="s">
        <v>808</v>
      </c>
      <c r="AE461" s="135">
        <v>0</v>
      </c>
      <c r="AF461" s="136">
        <v>0</v>
      </c>
      <c r="AG461" s="137">
        <v>122600</v>
      </c>
    </row>
    <row r="462" spans="24:33">
      <c r="X462" s="123" t="s">
        <v>196</v>
      </c>
      <c r="Y462" s="138" t="s">
        <v>768</v>
      </c>
      <c r="Z462" s="139" t="s">
        <v>14</v>
      </c>
      <c r="AA462" s="139"/>
      <c r="AB462" s="132">
        <v>15</v>
      </c>
      <c r="AC462" s="133">
        <v>26.666666666666668</v>
      </c>
      <c r="AD462" s="134">
        <v>32.666666666666664</v>
      </c>
      <c r="AE462" s="135">
        <v>0.81632653061224492</v>
      </c>
      <c r="AF462" s="136">
        <v>0.91</v>
      </c>
      <c r="AG462" s="137">
        <v>178300</v>
      </c>
    </row>
    <row r="463" spans="24:33">
      <c r="X463" s="123" t="s">
        <v>396</v>
      </c>
      <c r="Y463" s="138" t="s">
        <v>82</v>
      </c>
      <c r="Z463" s="139" t="s">
        <v>8</v>
      </c>
      <c r="AA463" s="139"/>
      <c r="AB463" s="132">
        <v>0</v>
      </c>
      <c r="AC463" s="133">
        <v>0</v>
      </c>
      <c r="AD463" s="134" t="s">
        <v>808</v>
      </c>
      <c r="AE463" s="135">
        <v>0</v>
      </c>
      <c r="AF463" s="136">
        <v>0</v>
      </c>
      <c r="AG463" s="137">
        <v>122600</v>
      </c>
    </row>
    <row r="464" spans="24:33">
      <c r="X464" s="123" t="s">
        <v>155</v>
      </c>
      <c r="Y464" s="138" t="s">
        <v>569</v>
      </c>
      <c r="Z464" s="139" t="s">
        <v>6</v>
      </c>
      <c r="AA464" s="139"/>
      <c r="AB464" s="132">
        <v>10</v>
      </c>
      <c r="AC464" s="133">
        <v>25.8</v>
      </c>
      <c r="AD464" s="134">
        <v>80</v>
      </c>
      <c r="AE464" s="135">
        <v>0.32250000000000001</v>
      </c>
      <c r="AF464" s="136">
        <v>0.61</v>
      </c>
      <c r="AG464" s="137">
        <v>172500</v>
      </c>
    </row>
    <row r="465" spans="1:33">
      <c r="X465" s="123" t="s">
        <v>873</v>
      </c>
      <c r="Y465" s="138" t="s">
        <v>106</v>
      </c>
      <c r="Z465" s="139" t="s">
        <v>14</v>
      </c>
      <c r="AA465" s="139"/>
      <c r="AB465" s="132">
        <v>0</v>
      </c>
      <c r="AC465" s="133">
        <v>0</v>
      </c>
      <c r="AD465" s="134" t="s">
        <v>808</v>
      </c>
      <c r="AE465" s="135">
        <v>0</v>
      </c>
      <c r="AF465" s="136">
        <v>1.27</v>
      </c>
      <c r="AG465" s="137">
        <v>132000</v>
      </c>
    </row>
    <row r="466" spans="1:33">
      <c r="X466" s="123" t="s">
        <v>376</v>
      </c>
      <c r="Y466" s="138" t="s">
        <v>105</v>
      </c>
      <c r="Z466" s="139" t="s">
        <v>6</v>
      </c>
      <c r="AA466" s="139"/>
      <c r="AB466" s="132">
        <v>15</v>
      </c>
      <c r="AC466" s="133">
        <v>40.733333333333334</v>
      </c>
      <c r="AD466" s="134">
        <v>74.666666666666671</v>
      </c>
      <c r="AE466" s="135">
        <v>0.54553571428571423</v>
      </c>
      <c r="AF466" s="136">
        <v>0.68</v>
      </c>
      <c r="AG466" s="137">
        <v>272300</v>
      </c>
    </row>
    <row r="467" spans="1:33">
      <c r="X467" s="123" t="s">
        <v>217</v>
      </c>
      <c r="Y467" s="138" t="s">
        <v>58</v>
      </c>
      <c r="Z467" s="139" t="s">
        <v>14</v>
      </c>
      <c r="AA467" s="139" t="s">
        <v>8</v>
      </c>
      <c r="AB467" s="132">
        <v>18</v>
      </c>
      <c r="AC467" s="133">
        <v>51.055555555555557</v>
      </c>
      <c r="AD467" s="134">
        <v>42.777777777777786</v>
      </c>
      <c r="AE467" s="135">
        <v>1.1935064935064934</v>
      </c>
      <c r="AF467" s="136">
        <v>1.25</v>
      </c>
      <c r="AG467" s="137">
        <v>341300</v>
      </c>
    </row>
    <row r="468" spans="1:33">
      <c r="X468" s="123" t="s">
        <v>268</v>
      </c>
      <c r="Y468" s="138" t="s">
        <v>82</v>
      </c>
      <c r="Z468" s="142" t="s">
        <v>14</v>
      </c>
      <c r="AA468" s="142"/>
      <c r="AB468" s="132">
        <v>23</v>
      </c>
      <c r="AC468" s="133">
        <v>37.391304347826086</v>
      </c>
      <c r="AD468" s="134">
        <v>34.956521739130437</v>
      </c>
      <c r="AE468" s="135">
        <v>1.0696517412935322</v>
      </c>
      <c r="AF468" s="136">
        <v>0</v>
      </c>
      <c r="AG468" s="137">
        <v>249900</v>
      </c>
    </row>
    <row r="469" spans="1:33">
      <c r="X469" s="123" t="s">
        <v>403</v>
      </c>
      <c r="Y469" s="138" t="s">
        <v>105</v>
      </c>
      <c r="Z469" s="139" t="s">
        <v>14</v>
      </c>
      <c r="AA469" s="139"/>
      <c r="AB469" s="132">
        <v>15</v>
      </c>
      <c r="AC469" s="133">
        <v>41.06666666666667</v>
      </c>
      <c r="AD469" s="134">
        <v>34.200000000000003</v>
      </c>
      <c r="AE469" s="135">
        <v>1.2007797270955165</v>
      </c>
      <c r="AF469" s="136">
        <v>1.1100000000000001</v>
      </c>
      <c r="AG469" s="137">
        <v>274500</v>
      </c>
    </row>
    <row r="470" spans="1:33">
      <c r="X470" s="123" t="s">
        <v>874</v>
      </c>
      <c r="Y470" s="138" t="s">
        <v>106</v>
      </c>
      <c r="Z470" s="142" t="s">
        <v>6</v>
      </c>
      <c r="AA470" s="141"/>
      <c r="AB470" s="132">
        <v>0</v>
      </c>
      <c r="AC470" s="133">
        <v>0</v>
      </c>
      <c r="AD470" s="134" t="s">
        <v>808</v>
      </c>
      <c r="AE470" s="135">
        <v>0</v>
      </c>
      <c r="AF470" s="136">
        <v>0.77</v>
      </c>
      <c r="AG470" s="137">
        <v>259700</v>
      </c>
    </row>
    <row r="471" spans="1:33">
      <c r="X471" s="123" t="s">
        <v>875</v>
      </c>
      <c r="Y471" s="138" t="s">
        <v>107</v>
      </c>
      <c r="Z471" s="140" t="s">
        <v>14</v>
      </c>
      <c r="AA471" s="140"/>
      <c r="AB471" s="132">
        <v>9</v>
      </c>
      <c r="AC471" s="133">
        <v>22.555555555555557</v>
      </c>
      <c r="AD471" s="134">
        <v>20.222222222222221</v>
      </c>
      <c r="AE471" s="135">
        <v>1.1153846153846154</v>
      </c>
      <c r="AF471" s="136">
        <v>0</v>
      </c>
      <c r="AG471" s="137">
        <v>150800</v>
      </c>
    </row>
    <row r="472" spans="1:33">
      <c r="X472" s="123" t="s">
        <v>655</v>
      </c>
      <c r="Y472" s="138" t="s">
        <v>23</v>
      </c>
      <c r="Z472" s="140" t="s">
        <v>6</v>
      </c>
      <c r="AA472" s="140"/>
      <c r="AB472" s="132">
        <v>18</v>
      </c>
      <c r="AC472" s="133">
        <v>52.388888888888886</v>
      </c>
      <c r="AD472" s="134">
        <v>79.833333333333329</v>
      </c>
      <c r="AE472" s="135">
        <v>0.65622825330549761</v>
      </c>
      <c r="AF472" s="136">
        <v>0</v>
      </c>
      <c r="AG472" s="137">
        <v>350200</v>
      </c>
    </row>
    <row r="473" spans="1:33">
      <c r="X473" s="123" t="s">
        <v>29</v>
      </c>
      <c r="Y473" s="138" t="s">
        <v>4</v>
      </c>
      <c r="Z473" s="139" t="s">
        <v>398</v>
      </c>
      <c r="AA473" s="139"/>
      <c r="AB473" s="132">
        <v>4</v>
      </c>
      <c r="AC473" s="133">
        <v>37.5</v>
      </c>
      <c r="AD473" s="134">
        <v>57.75</v>
      </c>
      <c r="AE473" s="135">
        <v>0.64935064935064934</v>
      </c>
      <c r="AF473" s="136">
        <v>0</v>
      </c>
      <c r="AG473" s="137">
        <v>200500</v>
      </c>
    </row>
    <row r="474" spans="1:33">
      <c r="X474" s="123" t="s">
        <v>243</v>
      </c>
      <c r="Y474" s="138" t="s">
        <v>107</v>
      </c>
      <c r="Z474" s="140" t="s">
        <v>14</v>
      </c>
      <c r="AA474" s="140"/>
      <c r="AB474" s="132">
        <v>14</v>
      </c>
      <c r="AC474" s="133">
        <v>48.714285714285715</v>
      </c>
      <c r="AD474" s="134">
        <v>48.785714285714285</v>
      </c>
      <c r="AE474" s="135">
        <v>0.99853587115666176</v>
      </c>
      <c r="AF474" s="136">
        <v>1.1000000000000001</v>
      </c>
      <c r="AG474" s="137">
        <v>325600</v>
      </c>
    </row>
    <row r="475" spans="1:33">
      <c r="X475" s="123" t="s">
        <v>198</v>
      </c>
      <c r="Y475" s="138" t="s">
        <v>768</v>
      </c>
      <c r="Z475" s="139" t="s">
        <v>537</v>
      </c>
      <c r="AA475" s="139" t="s">
        <v>3</v>
      </c>
      <c r="AB475" s="132">
        <v>20</v>
      </c>
      <c r="AC475" s="133">
        <v>66.55</v>
      </c>
      <c r="AD475" s="134">
        <v>80.599999999999994</v>
      </c>
      <c r="AE475" s="135">
        <v>0.82568238213399503</v>
      </c>
      <c r="AF475" s="136">
        <v>0</v>
      </c>
      <c r="AG475" s="137">
        <v>444900</v>
      </c>
    </row>
    <row r="476" spans="1:33">
      <c r="X476" s="123" t="s">
        <v>197</v>
      </c>
      <c r="Y476" s="138" t="s">
        <v>569</v>
      </c>
      <c r="Z476" s="140" t="s">
        <v>537</v>
      </c>
      <c r="AA476" s="140" t="s">
        <v>6</v>
      </c>
      <c r="AB476" s="132">
        <v>18</v>
      </c>
      <c r="AC476" s="133">
        <v>45.388888888888886</v>
      </c>
      <c r="AD476" s="134">
        <v>76.222222222222214</v>
      </c>
      <c r="AE476" s="135">
        <v>0.59548104956268222</v>
      </c>
      <c r="AF476" s="136">
        <v>0.66</v>
      </c>
      <c r="AG476" s="137">
        <v>303400</v>
      </c>
    </row>
    <row r="477" spans="1:33">
      <c r="X477" s="123" t="s">
        <v>876</v>
      </c>
      <c r="Y477" s="138" t="s">
        <v>106</v>
      </c>
      <c r="Z477" s="140" t="s">
        <v>14</v>
      </c>
      <c r="AA477" s="140"/>
      <c r="AB477" s="132">
        <v>24</v>
      </c>
      <c r="AC477" s="133">
        <v>37.666666666666664</v>
      </c>
      <c r="AD477" s="134">
        <v>37.25</v>
      </c>
      <c r="AE477" s="135">
        <v>1.0111856823266219</v>
      </c>
      <c r="AF477" s="136">
        <v>1.1000000000000001</v>
      </c>
      <c r="AG477" s="137">
        <v>251800</v>
      </c>
    </row>
    <row r="478" spans="1:33" s="5" customFormat="1">
      <c r="A478" s="54"/>
      <c r="B478" s="7"/>
      <c r="C478" s="7"/>
      <c r="D478" s="7"/>
      <c r="E478" s="7"/>
      <c r="F478" s="2"/>
      <c r="G478" s="4"/>
      <c r="H478" s="4"/>
      <c r="I478" s="4"/>
      <c r="J478" s="1"/>
      <c r="K478" s="1"/>
      <c r="L478"/>
      <c r="M478"/>
      <c r="N478"/>
      <c r="O478"/>
      <c r="P478"/>
      <c r="Q478"/>
      <c r="R478"/>
      <c r="S478"/>
      <c r="V478" s="6"/>
      <c r="X478" s="123" t="s">
        <v>174</v>
      </c>
      <c r="Y478" s="138" t="s">
        <v>104</v>
      </c>
      <c r="Z478" s="139" t="s">
        <v>398</v>
      </c>
      <c r="AA478" s="139" t="s">
        <v>37</v>
      </c>
      <c r="AB478" s="132">
        <v>24</v>
      </c>
      <c r="AC478" s="133">
        <v>44.541666666666664</v>
      </c>
      <c r="AD478" s="134">
        <v>79.083333333333329</v>
      </c>
      <c r="AE478" s="135">
        <v>0.56322444678609063</v>
      </c>
      <c r="AF478" s="136">
        <v>0.45</v>
      </c>
      <c r="AG478" s="137">
        <v>297700</v>
      </c>
    </row>
    <row r="479" spans="1:33">
      <c r="X479" s="123" t="s">
        <v>661</v>
      </c>
      <c r="Y479" s="138" t="s">
        <v>28</v>
      </c>
      <c r="Z479" s="140" t="s">
        <v>6</v>
      </c>
      <c r="AA479" s="140"/>
      <c r="AB479" s="132">
        <v>0</v>
      </c>
      <c r="AC479" s="133">
        <v>0</v>
      </c>
      <c r="AD479" s="134" t="s">
        <v>808</v>
      </c>
      <c r="AE479" s="135">
        <v>0</v>
      </c>
      <c r="AF479" s="136">
        <v>0</v>
      </c>
      <c r="AG479" s="137">
        <v>219900</v>
      </c>
    </row>
    <row r="480" spans="1:33">
      <c r="X480" s="123" t="s">
        <v>175</v>
      </c>
      <c r="Y480" s="138" t="s">
        <v>104</v>
      </c>
      <c r="Z480" s="139" t="s">
        <v>6</v>
      </c>
      <c r="AA480" s="139" t="s">
        <v>3</v>
      </c>
      <c r="AB480" s="132">
        <v>24</v>
      </c>
      <c r="AC480" s="133">
        <v>41.125</v>
      </c>
      <c r="AD480" s="134">
        <v>80.375</v>
      </c>
      <c r="AE480" s="135">
        <v>0.51166407465007779</v>
      </c>
      <c r="AF480" s="136">
        <v>0.61</v>
      </c>
      <c r="AG480" s="137">
        <v>274900</v>
      </c>
    </row>
    <row r="481" spans="6:33">
      <c r="X481" s="123" t="s">
        <v>877</v>
      </c>
      <c r="Y481" s="138" t="s">
        <v>107</v>
      </c>
      <c r="Z481" s="139" t="s">
        <v>537</v>
      </c>
      <c r="AA481" s="139" t="s">
        <v>3</v>
      </c>
      <c r="AB481" s="132">
        <v>16</v>
      </c>
      <c r="AC481" s="133">
        <v>41.8125</v>
      </c>
      <c r="AD481" s="134">
        <v>49.5625</v>
      </c>
      <c r="AE481" s="135">
        <v>0.8436317780580076</v>
      </c>
      <c r="AF481" s="136">
        <v>0</v>
      </c>
      <c r="AG481" s="137">
        <v>279500</v>
      </c>
    </row>
    <row r="482" spans="6:33">
      <c r="X482" s="123" t="s">
        <v>311</v>
      </c>
      <c r="Y482" s="138" t="s">
        <v>23</v>
      </c>
      <c r="Z482" s="140" t="s">
        <v>14</v>
      </c>
      <c r="AA482" s="140"/>
      <c r="AB482" s="132">
        <v>15</v>
      </c>
      <c r="AC482" s="133">
        <v>26.866666666666667</v>
      </c>
      <c r="AD482" s="134">
        <v>22.666666666666668</v>
      </c>
      <c r="AE482" s="135">
        <v>1.1852941176470588</v>
      </c>
      <c r="AF482" s="136">
        <v>1.17</v>
      </c>
      <c r="AG482" s="137">
        <v>179600</v>
      </c>
    </row>
    <row r="483" spans="6:33">
      <c r="X483" s="123" t="s">
        <v>530</v>
      </c>
      <c r="Y483" s="138" t="s">
        <v>106</v>
      </c>
      <c r="Z483" s="139" t="s">
        <v>6</v>
      </c>
      <c r="AA483" s="139" t="s">
        <v>3</v>
      </c>
      <c r="AB483" s="132">
        <v>0</v>
      </c>
      <c r="AC483" s="133">
        <v>0</v>
      </c>
      <c r="AD483" s="134" t="s">
        <v>808</v>
      </c>
      <c r="AE483" s="135">
        <v>0</v>
      </c>
      <c r="AF483" s="136">
        <v>0</v>
      </c>
      <c r="AG483" s="137">
        <v>122600</v>
      </c>
    </row>
    <row r="484" spans="6:33">
      <c r="X484" s="123" t="s">
        <v>176</v>
      </c>
      <c r="Y484" s="138" t="s">
        <v>104</v>
      </c>
      <c r="Z484" s="139" t="s">
        <v>6</v>
      </c>
      <c r="AA484" s="139"/>
      <c r="AB484" s="132">
        <v>1</v>
      </c>
      <c r="AC484" s="133">
        <v>20</v>
      </c>
      <c r="AD484" s="134">
        <v>56</v>
      </c>
      <c r="AE484" s="135">
        <v>0.35714285714285715</v>
      </c>
      <c r="AF484" s="136">
        <v>0.63</v>
      </c>
      <c r="AG484" s="137">
        <v>143600</v>
      </c>
    </row>
    <row r="485" spans="6:33">
      <c r="X485" s="123" t="s">
        <v>539</v>
      </c>
      <c r="Y485" s="138" t="s">
        <v>4</v>
      </c>
      <c r="Z485" s="139" t="s">
        <v>8</v>
      </c>
      <c r="AA485" s="139" t="s">
        <v>6</v>
      </c>
      <c r="AB485" s="132">
        <v>0</v>
      </c>
      <c r="AC485" s="133">
        <v>0</v>
      </c>
      <c r="AD485" s="134" t="s">
        <v>808</v>
      </c>
      <c r="AE485" s="135">
        <v>0</v>
      </c>
      <c r="AF485" s="136">
        <v>0.51</v>
      </c>
      <c r="AG485" s="137">
        <v>132000</v>
      </c>
    </row>
    <row r="486" spans="6:33">
      <c r="X486" s="123" t="s">
        <v>878</v>
      </c>
      <c r="Y486" s="138" t="s">
        <v>22</v>
      </c>
      <c r="Z486" s="140" t="s">
        <v>8</v>
      </c>
      <c r="AA486" s="140"/>
      <c r="AB486" s="132">
        <v>24</v>
      </c>
      <c r="AC486" s="133">
        <v>61.041666666666664</v>
      </c>
      <c r="AD486" s="134">
        <v>80.916666666666657</v>
      </c>
      <c r="AE486" s="135">
        <v>0.75437693099897019</v>
      </c>
      <c r="AF486" s="136">
        <v>0</v>
      </c>
      <c r="AG486" s="137">
        <v>408000</v>
      </c>
    </row>
    <row r="487" spans="6:33">
      <c r="X487" s="123" t="s">
        <v>101</v>
      </c>
      <c r="Y487" s="138" t="s">
        <v>58</v>
      </c>
      <c r="Z487" s="139" t="s">
        <v>37</v>
      </c>
      <c r="AA487" s="139" t="s">
        <v>537</v>
      </c>
      <c r="AB487" s="132">
        <v>24</v>
      </c>
      <c r="AC487" s="133">
        <v>50.083333333333336</v>
      </c>
      <c r="AD487" s="134">
        <v>80.25</v>
      </c>
      <c r="AE487" s="135">
        <v>0.62409138110072693</v>
      </c>
      <c r="AF487" s="136">
        <v>0.72</v>
      </c>
      <c r="AG487" s="137">
        <v>334800</v>
      </c>
    </row>
    <row r="488" spans="6:33">
      <c r="F488" s="7"/>
      <c r="L488" s="5"/>
      <c r="M488" s="5"/>
      <c r="N488" s="5"/>
      <c r="O488" s="5"/>
      <c r="P488" s="5"/>
      <c r="Q488" s="5"/>
      <c r="R488" s="5"/>
      <c r="S488" s="5"/>
      <c r="X488" s="123" t="s">
        <v>218</v>
      </c>
      <c r="Y488" s="138" t="s">
        <v>22</v>
      </c>
      <c r="Z488" s="140" t="s">
        <v>3</v>
      </c>
      <c r="AA488" s="140"/>
      <c r="AB488" s="132">
        <v>23</v>
      </c>
      <c r="AC488" s="133">
        <v>54.304347826086953</v>
      </c>
      <c r="AD488" s="134">
        <v>80.956521739130423</v>
      </c>
      <c r="AE488" s="135">
        <v>0.6707841031149302</v>
      </c>
      <c r="AF488" s="136">
        <v>0.64</v>
      </c>
      <c r="AG488" s="137">
        <v>363000</v>
      </c>
    </row>
    <row r="489" spans="6:33">
      <c r="X489" s="123" t="s">
        <v>51</v>
      </c>
      <c r="Y489" s="138" t="s">
        <v>55</v>
      </c>
      <c r="Z489" s="140" t="s">
        <v>8</v>
      </c>
      <c r="AA489" s="140"/>
      <c r="AB489" s="132">
        <v>18</v>
      </c>
      <c r="AC489" s="133">
        <v>39.388888888888886</v>
      </c>
      <c r="AD489" s="134">
        <v>55</v>
      </c>
      <c r="AE489" s="135">
        <v>0.71616161616161611</v>
      </c>
      <c r="AF489" s="136">
        <v>0.62</v>
      </c>
      <c r="AG489" s="137">
        <v>263300</v>
      </c>
    </row>
    <row r="490" spans="6:33">
      <c r="X490" s="123" t="s">
        <v>80</v>
      </c>
      <c r="Y490" s="138" t="s">
        <v>53</v>
      </c>
      <c r="Z490" s="139" t="s">
        <v>6</v>
      </c>
      <c r="AA490" s="139"/>
      <c r="AB490" s="132">
        <v>23</v>
      </c>
      <c r="AC490" s="133">
        <v>46</v>
      </c>
      <c r="AD490" s="134">
        <v>79.217391304347828</v>
      </c>
      <c r="AE490" s="135">
        <v>0.58068057080131719</v>
      </c>
      <c r="AF490" s="136">
        <v>0.55000000000000004</v>
      </c>
      <c r="AG490" s="137">
        <v>307500</v>
      </c>
    </row>
    <row r="491" spans="6:33">
      <c r="X491" s="123" t="s">
        <v>647</v>
      </c>
      <c r="Y491" s="138" t="s">
        <v>569</v>
      </c>
      <c r="Z491" s="140" t="s">
        <v>8</v>
      </c>
      <c r="AA491" s="140"/>
      <c r="AB491" s="132">
        <v>3</v>
      </c>
      <c r="AC491" s="133">
        <v>32.333333333333336</v>
      </c>
      <c r="AD491" s="134">
        <v>56.000000000000007</v>
      </c>
      <c r="AE491" s="135">
        <v>0.57738095238095233</v>
      </c>
      <c r="AF491" s="136">
        <v>0</v>
      </c>
      <c r="AG491" s="137">
        <v>172900</v>
      </c>
    </row>
    <row r="492" spans="6:33">
      <c r="X492" s="123" t="s">
        <v>332</v>
      </c>
      <c r="Y492" s="138" t="s">
        <v>24</v>
      </c>
      <c r="Z492" s="140" t="s">
        <v>14</v>
      </c>
      <c r="AA492" s="140"/>
      <c r="AB492" s="132">
        <v>19</v>
      </c>
      <c r="AC492" s="133">
        <v>60.526315789473685</v>
      </c>
      <c r="AD492" s="134">
        <v>57.210526315789473</v>
      </c>
      <c r="AE492" s="135">
        <v>1.0579576816927323</v>
      </c>
      <c r="AF492" s="136">
        <v>1.05</v>
      </c>
      <c r="AG492" s="137">
        <v>404600</v>
      </c>
    </row>
    <row r="493" spans="6:33">
      <c r="X493" s="123" t="s">
        <v>533</v>
      </c>
      <c r="Y493" s="138" t="s">
        <v>82</v>
      </c>
      <c r="Z493" s="139" t="s">
        <v>8</v>
      </c>
      <c r="AA493" s="139"/>
      <c r="AB493" s="132">
        <v>0</v>
      </c>
      <c r="AC493" s="133">
        <v>0</v>
      </c>
      <c r="AD493" s="134" t="s">
        <v>808</v>
      </c>
      <c r="AE493" s="135">
        <v>0</v>
      </c>
      <c r="AF493" s="136">
        <v>0</v>
      </c>
      <c r="AG493" s="137">
        <v>122600</v>
      </c>
    </row>
    <row r="494" spans="6:33">
      <c r="X494" s="123" t="s">
        <v>633</v>
      </c>
      <c r="Y494" s="138" t="s">
        <v>31</v>
      </c>
      <c r="Z494" s="139" t="s">
        <v>398</v>
      </c>
      <c r="AA494" s="139"/>
      <c r="AB494" s="132">
        <v>0</v>
      </c>
      <c r="AC494" s="133">
        <v>0</v>
      </c>
      <c r="AD494" s="134" t="s">
        <v>808</v>
      </c>
      <c r="AE494" s="135">
        <v>0</v>
      </c>
      <c r="AF494" s="136">
        <v>0</v>
      </c>
      <c r="AG494" s="137">
        <v>122600</v>
      </c>
    </row>
    <row r="495" spans="6:33">
      <c r="X495" s="123" t="s">
        <v>389</v>
      </c>
      <c r="Y495" s="138" t="s">
        <v>569</v>
      </c>
      <c r="Z495" s="139" t="s">
        <v>6</v>
      </c>
      <c r="AA495" s="139"/>
      <c r="AB495" s="132">
        <v>9</v>
      </c>
      <c r="AC495" s="133">
        <v>34.666666666666664</v>
      </c>
      <c r="AD495" s="134">
        <v>75.1111111111111</v>
      </c>
      <c r="AE495" s="135">
        <v>0.46153846153846156</v>
      </c>
      <c r="AF495" s="136">
        <v>0.44</v>
      </c>
      <c r="AG495" s="137">
        <v>231700</v>
      </c>
    </row>
    <row r="496" spans="6:33">
      <c r="X496" s="123" t="s">
        <v>648</v>
      </c>
      <c r="Y496" s="138" t="s">
        <v>569</v>
      </c>
      <c r="Z496" s="139" t="s">
        <v>6</v>
      </c>
      <c r="AA496" s="139"/>
      <c r="AB496" s="132">
        <v>15</v>
      </c>
      <c r="AC496" s="133">
        <v>27</v>
      </c>
      <c r="AD496" s="134">
        <v>74.933333333333337</v>
      </c>
      <c r="AE496" s="135">
        <v>0.36032028469750887</v>
      </c>
      <c r="AF496" s="136">
        <v>0.51</v>
      </c>
      <c r="AG496" s="137">
        <v>180500</v>
      </c>
    </row>
    <row r="497" spans="24:33">
      <c r="X497" s="123" t="s">
        <v>649</v>
      </c>
      <c r="Y497" s="138" t="s">
        <v>569</v>
      </c>
      <c r="Z497" s="142" t="s">
        <v>37</v>
      </c>
      <c r="AA497" s="142" t="s">
        <v>537</v>
      </c>
      <c r="AB497" s="132">
        <v>0</v>
      </c>
      <c r="AC497" s="133">
        <v>0</v>
      </c>
      <c r="AD497" s="134" t="s">
        <v>808</v>
      </c>
      <c r="AE497" s="135">
        <v>0</v>
      </c>
      <c r="AF497" s="136">
        <v>0</v>
      </c>
      <c r="AG497" s="137">
        <v>122600</v>
      </c>
    </row>
    <row r="498" spans="24:33">
      <c r="X498" s="123" t="s">
        <v>534</v>
      </c>
      <c r="Y498" s="138" t="s">
        <v>28</v>
      </c>
      <c r="Z498" s="140" t="s">
        <v>8</v>
      </c>
      <c r="AA498" s="140" t="s">
        <v>14</v>
      </c>
      <c r="AB498" s="132">
        <v>0</v>
      </c>
      <c r="AC498" s="133">
        <v>0</v>
      </c>
      <c r="AD498" s="134" t="s">
        <v>808</v>
      </c>
      <c r="AE498" s="135">
        <v>0</v>
      </c>
      <c r="AF498" s="136">
        <v>0</v>
      </c>
      <c r="AG498" s="137">
        <v>122600</v>
      </c>
    </row>
    <row r="499" spans="24:33">
      <c r="X499" s="123" t="s">
        <v>177</v>
      </c>
      <c r="Y499" s="138" t="s">
        <v>104</v>
      </c>
      <c r="Z499" s="140" t="s">
        <v>8</v>
      </c>
      <c r="AA499" s="140" t="s">
        <v>6</v>
      </c>
      <c r="AB499" s="132">
        <v>24</v>
      </c>
      <c r="AC499" s="133">
        <v>50.791666666666664</v>
      </c>
      <c r="AD499" s="134">
        <v>79.583333333333329</v>
      </c>
      <c r="AE499" s="135">
        <v>0.63821989528795808</v>
      </c>
      <c r="AF499" s="136">
        <v>0.56999999999999995</v>
      </c>
      <c r="AG499" s="137">
        <v>339500</v>
      </c>
    </row>
    <row r="500" spans="24:33">
      <c r="X500" s="123" t="s">
        <v>351</v>
      </c>
      <c r="Y500" s="138" t="s">
        <v>106</v>
      </c>
      <c r="Z500" s="140" t="s">
        <v>6</v>
      </c>
      <c r="AA500" s="140" t="s">
        <v>3</v>
      </c>
      <c r="AB500" s="132">
        <v>9</v>
      </c>
      <c r="AC500" s="133">
        <v>37.111111111111114</v>
      </c>
      <c r="AD500" s="134">
        <v>81.222222222222229</v>
      </c>
      <c r="AE500" s="135">
        <v>0.45690834473324216</v>
      </c>
      <c r="AF500" s="136">
        <v>0.44</v>
      </c>
      <c r="AG500" s="137">
        <v>248100</v>
      </c>
    </row>
  </sheetData>
  <autoFilter ref="Y2:AD523">
    <sortState ref="Y3:AD515">
      <sortCondition ref="Y2:Y515"/>
    </sortState>
  </autoFilter>
  <mergeCells count="4">
    <mergeCell ref="N1:U1"/>
    <mergeCell ref="A41:K41"/>
    <mergeCell ref="A43:H43"/>
    <mergeCell ref="A44:H44"/>
  </mergeCells>
  <conditionalFormatting sqref="G52:I52 E40:F41 G59:I90 B40:D40 D41 G92:I92 G94:I94 G96:I1048576 G1:H39 I1:I3 I6 I11 I18 I21 I24 I32 I35 I37:I39">
    <cfRule type="cellIs" dxfId="9" priority="123" operator="equal">
      <formula>"No"</formula>
    </cfRule>
    <cfRule type="cellIs" dxfId="8" priority="124" operator="equal">
      <formula>"Yes"</formula>
    </cfRule>
  </conditionalFormatting>
  <conditionalFormatting sqref="N36:U36">
    <cfRule type="cellIs" dxfId="7" priority="119" operator="greaterThanOrEqual">
      <formula>17</formula>
    </cfRule>
    <cfRule type="cellIs" dxfId="6" priority="120" operator="lessThan">
      <formula>12</formula>
    </cfRule>
    <cfRule type="cellIs" dxfId="5" priority="121" operator="between">
      <formula>12</formula>
      <formula>16</formula>
    </cfRule>
    <cfRule type="cellIs" dxfId="4" priority="122" operator="greaterThan">
      <formula>17</formula>
    </cfRule>
  </conditionalFormatting>
  <conditionalFormatting sqref="N4:U5 N7:U10 N19:U20 N22:U23 N12:U17 N25:U31 N33:U34">
    <cfRule type="cellIs" dxfId="3" priority="101" operator="equal">
      <formula>"Bye"</formula>
    </cfRule>
    <cfRule type="cellIs" dxfId="2" priority="102" operator="equal">
      <formula>"ORIGIN"</formula>
    </cfRule>
  </conditionalFormatting>
  <conditionalFormatting sqref="E38">
    <cfRule type="expression" dxfId="1" priority="3">
      <formula>"if+$E$38=""Try Again"""</formula>
    </cfRule>
    <cfRule type="expression" dxfId="0" priority="4">
      <formula>"if+$E$38=""excellent"""</formula>
    </cfRule>
  </conditionalFormatting>
  <dataValidations count="2">
    <dataValidation type="list" allowBlank="1" showInputMessage="1" showErrorMessage="1" sqref="G4:H34 I6 I11 I18 I21 I24 I32">
      <formula1>$AI$3:$AI$4</formula1>
    </dataValidation>
    <dataValidation type="list" allowBlank="1" showInputMessage="1" showErrorMessage="1" sqref="B4:B34">
      <formula1>$X$3:$X$517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O6:U6 N11:U11 N18:U18 N24:U24 N21:U21 N32:U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500"/>
  <sheetViews>
    <sheetView zoomScale="85" zoomScaleNormal="85" workbookViewId="0">
      <pane ySplit="1" topLeftCell="A347" activePane="bottomLeft" state="frozen"/>
      <selection pane="bottomLeft" activeCell="F351" sqref="F351"/>
    </sheetView>
  </sheetViews>
  <sheetFormatPr defaultRowHeight="15"/>
  <cols>
    <col min="1" max="1" width="24.7109375" style="264" bestFit="1" customWidth="1"/>
    <col min="2" max="2" width="13.28515625" style="265" customWidth="1"/>
    <col min="3" max="4" width="8.7109375" style="265" bestFit="1" customWidth="1"/>
    <col min="5" max="5" width="9.7109375" style="265" bestFit="1" customWidth="1"/>
    <col min="6" max="6" width="7" style="265" bestFit="1" customWidth="1"/>
    <col min="7" max="7" width="7.85546875" style="265" bestFit="1" customWidth="1"/>
    <col min="8" max="8" width="7.5703125" style="265" bestFit="1" customWidth="1"/>
    <col min="9" max="9" width="8.7109375" style="265" customWidth="1"/>
    <col min="10" max="10" width="10.85546875" style="265" customWidth="1"/>
    <col min="11" max="13" width="9.140625" style="41"/>
    <col min="14" max="14" width="13.85546875" bestFit="1" customWidth="1"/>
    <col min="15" max="15" width="19.85546875" bestFit="1" customWidth="1"/>
    <col min="16" max="16" width="10.7109375" bestFit="1" customWidth="1"/>
    <col min="17" max="17" width="10.7109375" style="5" customWidth="1"/>
  </cols>
  <sheetData>
    <row r="1" spans="1:17" s="67" customFormat="1" ht="30">
      <c r="A1" s="247" t="s">
        <v>0</v>
      </c>
      <c r="B1" s="248" t="s">
        <v>883</v>
      </c>
      <c r="C1" s="248" t="s">
        <v>804</v>
      </c>
      <c r="D1" s="248" t="s">
        <v>805</v>
      </c>
      <c r="E1" s="248" t="s">
        <v>806</v>
      </c>
      <c r="F1" s="249" t="s">
        <v>879</v>
      </c>
      <c r="G1" s="249" t="s">
        <v>880</v>
      </c>
      <c r="H1" s="250" t="s">
        <v>881</v>
      </c>
      <c r="I1" s="250" t="s">
        <v>415</v>
      </c>
      <c r="J1" s="250" t="s">
        <v>623</v>
      </c>
      <c r="K1" s="38"/>
      <c r="L1" s="38"/>
      <c r="M1" s="38"/>
    </row>
    <row r="2" spans="1:17" s="6" customFormat="1" ht="15.75">
      <c r="A2" s="251" t="s">
        <v>807</v>
      </c>
      <c r="B2" s="252"/>
      <c r="C2" s="253"/>
      <c r="D2" s="253"/>
      <c r="E2" s="254"/>
      <c r="F2" s="133"/>
      <c r="G2" s="133"/>
      <c r="H2" s="255"/>
      <c r="I2" s="255"/>
      <c r="J2" s="256">
        <v>122600</v>
      </c>
      <c r="K2" s="119"/>
      <c r="L2" s="119"/>
      <c r="M2" s="119"/>
      <c r="N2" s="120"/>
      <c r="O2" s="121"/>
      <c r="P2" s="122"/>
      <c r="Q2" s="122"/>
    </row>
    <row r="3" spans="1:17" s="6" customFormat="1" ht="15.75">
      <c r="A3" s="257" t="s">
        <v>445</v>
      </c>
      <c r="B3" s="258" t="s">
        <v>31</v>
      </c>
      <c r="C3" s="259" t="s">
        <v>6</v>
      </c>
      <c r="D3" s="259" t="s">
        <v>3</v>
      </c>
      <c r="E3" s="254">
        <v>0</v>
      </c>
      <c r="F3" s="133">
        <v>0</v>
      </c>
      <c r="G3" s="133" t="s">
        <v>808</v>
      </c>
      <c r="H3" s="255">
        <v>0</v>
      </c>
      <c r="I3" s="255">
        <v>0</v>
      </c>
      <c r="J3" s="256">
        <v>122600</v>
      </c>
      <c r="K3" s="124"/>
      <c r="L3" s="124"/>
      <c r="M3" s="124"/>
      <c r="N3" s="120"/>
      <c r="O3" s="121"/>
      <c r="P3" s="125"/>
      <c r="Q3" s="125"/>
    </row>
    <row r="4" spans="1:17" s="6" customFormat="1" ht="15.75">
      <c r="A4" s="257" t="s">
        <v>656</v>
      </c>
      <c r="B4" s="258" t="s">
        <v>28</v>
      </c>
      <c r="C4" s="260" t="s">
        <v>398</v>
      </c>
      <c r="D4" s="260"/>
      <c r="E4" s="254">
        <v>5</v>
      </c>
      <c r="F4" s="133">
        <v>26</v>
      </c>
      <c r="G4" s="133">
        <v>32.200000000000003</v>
      </c>
      <c r="H4" s="255">
        <v>0.80745341614906829</v>
      </c>
      <c r="I4" s="255">
        <v>0</v>
      </c>
      <c r="J4" s="256">
        <v>173800</v>
      </c>
      <c r="K4" s="124"/>
      <c r="L4" s="124"/>
      <c r="M4" s="124"/>
      <c r="N4" s="120"/>
      <c r="O4" s="121"/>
      <c r="P4" s="125"/>
      <c r="Q4" s="125"/>
    </row>
    <row r="5" spans="1:17" s="6" customFormat="1" ht="15.75">
      <c r="A5" s="257" t="s">
        <v>446</v>
      </c>
      <c r="B5" s="258" t="s">
        <v>23</v>
      </c>
      <c r="C5" s="260" t="s">
        <v>6</v>
      </c>
      <c r="D5" s="260"/>
      <c r="E5" s="254">
        <v>9</v>
      </c>
      <c r="F5" s="133">
        <v>44.666666666666664</v>
      </c>
      <c r="G5" s="133">
        <v>80.555555555555557</v>
      </c>
      <c r="H5" s="255">
        <v>0.55448275862068963</v>
      </c>
      <c r="I5" s="255">
        <v>0</v>
      </c>
      <c r="J5" s="256">
        <v>298600</v>
      </c>
      <c r="K5" s="124"/>
      <c r="L5" s="124"/>
      <c r="M5" s="124"/>
      <c r="N5" s="120"/>
      <c r="O5" s="121"/>
      <c r="P5" s="125"/>
      <c r="Q5" s="125"/>
    </row>
    <row r="6" spans="1:17" s="6" customFormat="1" ht="17.25" customHeight="1">
      <c r="A6" s="257" t="s">
        <v>622</v>
      </c>
      <c r="B6" s="258" t="s">
        <v>105</v>
      </c>
      <c r="C6" s="260" t="s">
        <v>14</v>
      </c>
      <c r="D6" s="260" t="s">
        <v>8</v>
      </c>
      <c r="E6" s="254">
        <v>4</v>
      </c>
      <c r="F6" s="133">
        <v>51.75</v>
      </c>
      <c r="G6" s="133">
        <v>46.75</v>
      </c>
      <c r="H6" s="255">
        <v>1.106951871657754</v>
      </c>
      <c r="I6" s="255">
        <v>0</v>
      </c>
      <c r="J6" s="256">
        <v>276700</v>
      </c>
      <c r="K6" s="124"/>
      <c r="L6" s="124"/>
      <c r="M6" s="124"/>
      <c r="N6" s="120"/>
      <c r="O6" s="121"/>
      <c r="P6" s="125"/>
      <c r="Q6" s="125"/>
    </row>
    <row r="7" spans="1:17" s="6" customFormat="1" ht="15.75">
      <c r="A7" s="257" t="s">
        <v>809</v>
      </c>
      <c r="B7" s="258" t="s">
        <v>58</v>
      </c>
      <c r="C7" s="260" t="s">
        <v>14</v>
      </c>
      <c r="D7" s="260"/>
      <c r="E7" s="254">
        <v>21</v>
      </c>
      <c r="F7" s="133">
        <v>0</v>
      </c>
      <c r="G7" s="133">
        <v>0</v>
      </c>
      <c r="H7" s="255">
        <v>0.94854586129753915</v>
      </c>
      <c r="I7" s="255">
        <v>1.05</v>
      </c>
      <c r="J7" s="256">
        <v>269900</v>
      </c>
      <c r="K7" s="124"/>
      <c r="L7" s="124"/>
      <c r="M7" s="124"/>
      <c r="N7" s="120"/>
      <c r="O7" s="121"/>
      <c r="P7" s="125"/>
      <c r="Q7" s="125"/>
    </row>
    <row r="8" spans="1:17" s="6" customFormat="1" ht="15.75">
      <c r="A8" s="257" t="s">
        <v>395</v>
      </c>
      <c r="B8" s="258" t="s">
        <v>58</v>
      </c>
      <c r="C8" s="260" t="s">
        <v>6</v>
      </c>
      <c r="D8" s="260"/>
      <c r="E8" s="254">
        <v>22</v>
      </c>
      <c r="F8" s="133">
        <v>55.090909090909093</v>
      </c>
      <c r="G8" s="133">
        <v>75.954545454545453</v>
      </c>
      <c r="H8" s="255">
        <v>0.72531418312387796</v>
      </c>
      <c r="I8" s="255">
        <v>0.62</v>
      </c>
      <c r="J8" s="256">
        <v>368300</v>
      </c>
      <c r="K8" s="124"/>
      <c r="L8" s="124"/>
      <c r="M8" s="124"/>
      <c r="N8" s="120"/>
      <c r="O8" s="121"/>
      <c r="P8" s="125"/>
      <c r="Q8" s="125"/>
    </row>
    <row r="9" spans="1:17" s="6" customFormat="1" ht="15.75">
      <c r="A9" s="257" t="s">
        <v>314</v>
      </c>
      <c r="B9" s="258" t="s">
        <v>104</v>
      </c>
      <c r="C9" s="260" t="s">
        <v>14</v>
      </c>
      <c r="D9" s="260" t="s">
        <v>8</v>
      </c>
      <c r="E9" s="254">
        <v>12</v>
      </c>
      <c r="F9" s="133">
        <v>17.75</v>
      </c>
      <c r="G9" s="133">
        <v>20.583333333333332</v>
      </c>
      <c r="H9" s="255">
        <v>0.86234817813765186</v>
      </c>
      <c r="I9" s="255">
        <v>0</v>
      </c>
      <c r="J9" s="256">
        <v>143600</v>
      </c>
      <c r="K9" s="124"/>
      <c r="L9" s="124"/>
      <c r="M9" s="124"/>
      <c r="N9" s="120"/>
      <c r="O9" s="121"/>
      <c r="P9" s="125"/>
      <c r="Q9" s="125"/>
    </row>
    <row r="10" spans="1:17" s="6" customFormat="1" ht="15.75">
      <c r="A10" s="257" t="s">
        <v>355</v>
      </c>
      <c r="B10" s="258" t="s">
        <v>105</v>
      </c>
      <c r="C10" s="260" t="s">
        <v>6</v>
      </c>
      <c r="D10" s="260"/>
      <c r="E10" s="254">
        <v>4</v>
      </c>
      <c r="F10" s="133">
        <v>27.5</v>
      </c>
      <c r="G10" s="133">
        <v>63.75</v>
      </c>
      <c r="H10" s="255">
        <v>0.43137254901960786</v>
      </c>
      <c r="I10" s="255">
        <v>0.65</v>
      </c>
      <c r="J10" s="256">
        <v>183800</v>
      </c>
      <c r="K10" s="124"/>
      <c r="L10" s="124"/>
      <c r="M10" s="124"/>
      <c r="N10" s="120"/>
      <c r="O10" s="121"/>
      <c r="P10" s="125"/>
      <c r="Q10" s="125"/>
    </row>
    <row r="11" spans="1:17" s="6" customFormat="1" ht="15.75">
      <c r="A11" s="257" t="s">
        <v>448</v>
      </c>
      <c r="B11" s="258" t="s">
        <v>24</v>
      </c>
      <c r="C11" s="260" t="s">
        <v>14</v>
      </c>
      <c r="D11" s="260" t="s">
        <v>8</v>
      </c>
      <c r="E11" s="254">
        <v>24</v>
      </c>
      <c r="F11" s="133">
        <v>31.125</v>
      </c>
      <c r="G11" s="133">
        <v>38.5</v>
      </c>
      <c r="H11" s="255">
        <v>0.80844155844155841</v>
      </c>
      <c r="I11" s="255">
        <v>0</v>
      </c>
      <c r="J11" s="256">
        <v>208100</v>
      </c>
      <c r="K11" s="124"/>
      <c r="L11" s="124"/>
      <c r="M11" s="124"/>
      <c r="N11" s="120"/>
      <c r="O11" s="121"/>
      <c r="P11" s="125"/>
      <c r="Q11" s="125"/>
    </row>
    <row r="12" spans="1:17" s="6" customFormat="1" ht="15.75">
      <c r="A12" s="257" t="s">
        <v>387</v>
      </c>
      <c r="B12" s="258" t="s">
        <v>82</v>
      </c>
      <c r="C12" s="260" t="s">
        <v>14</v>
      </c>
      <c r="D12" s="260"/>
      <c r="E12" s="254">
        <v>17</v>
      </c>
      <c r="F12" s="133">
        <v>42.647058823529413</v>
      </c>
      <c r="G12" s="133">
        <v>37.294117647058826</v>
      </c>
      <c r="H12" s="255">
        <v>1.1435331230283912</v>
      </c>
      <c r="I12" s="255">
        <v>1.29</v>
      </c>
      <c r="J12" s="256">
        <v>285100</v>
      </c>
      <c r="K12" s="119"/>
      <c r="L12" s="119"/>
      <c r="M12" s="119"/>
      <c r="N12" s="120"/>
      <c r="O12" s="121"/>
      <c r="P12" s="122"/>
      <c r="Q12" s="122"/>
    </row>
    <row r="13" spans="1:17" s="6" customFormat="1" ht="14.25" customHeight="1">
      <c r="A13" s="257" t="s">
        <v>449</v>
      </c>
      <c r="B13" s="258" t="s">
        <v>53</v>
      </c>
      <c r="C13" s="259" t="s">
        <v>6</v>
      </c>
      <c r="D13" s="259" t="s">
        <v>3</v>
      </c>
      <c r="E13" s="254">
        <v>0</v>
      </c>
      <c r="F13" s="133">
        <v>0</v>
      </c>
      <c r="G13" s="133" t="s">
        <v>808</v>
      </c>
      <c r="H13" s="255">
        <v>0</v>
      </c>
      <c r="I13" s="255">
        <v>0</v>
      </c>
      <c r="J13" s="256">
        <v>122600</v>
      </c>
      <c r="K13" s="119"/>
      <c r="L13" s="119"/>
      <c r="M13" s="119"/>
      <c r="N13" s="120"/>
      <c r="O13" s="121"/>
      <c r="P13" s="122"/>
      <c r="Q13" s="122"/>
    </row>
    <row r="14" spans="1:17" s="6" customFormat="1" ht="14.25" customHeight="1">
      <c r="A14" s="257" t="s">
        <v>620</v>
      </c>
      <c r="B14" s="258" t="s">
        <v>4</v>
      </c>
      <c r="C14" s="261" t="s">
        <v>8</v>
      </c>
      <c r="D14" s="259"/>
      <c r="E14" s="254">
        <v>10</v>
      </c>
      <c r="F14" s="133">
        <v>29.3</v>
      </c>
      <c r="G14" s="133">
        <v>25.3</v>
      </c>
      <c r="H14" s="255">
        <v>1.1581027667984189</v>
      </c>
      <c r="I14" s="255">
        <v>0</v>
      </c>
      <c r="J14" s="256">
        <v>195900</v>
      </c>
      <c r="K14" s="119"/>
      <c r="L14" s="119"/>
      <c r="M14" s="119"/>
      <c r="N14" s="120"/>
      <c r="O14" s="121"/>
      <c r="P14" s="122"/>
      <c r="Q14" s="122"/>
    </row>
    <row r="15" spans="1:17" s="6" customFormat="1" ht="15.75">
      <c r="A15" s="257" t="s">
        <v>61</v>
      </c>
      <c r="B15" s="258" t="s">
        <v>53</v>
      </c>
      <c r="C15" s="259" t="s">
        <v>8</v>
      </c>
      <c r="D15" s="259"/>
      <c r="E15" s="254">
        <v>17</v>
      </c>
      <c r="F15" s="133">
        <v>25.882352941176471</v>
      </c>
      <c r="G15" s="133">
        <v>26</v>
      </c>
      <c r="H15" s="255">
        <v>0.99547511312217196</v>
      </c>
      <c r="I15" s="255">
        <v>0.95</v>
      </c>
      <c r="J15" s="256">
        <v>173000</v>
      </c>
      <c r="K15" s="126"/>
      <c r="L15" s="126"/>
      <c r="M15" s="126"/>
      <c r="N15" s="120"/>
      <c r="O15" s="121"/>
      <c r="P15" s="127"/>
      <c r="Q15" s="127"/>
    </row>
    <row r="16" spans="1:17" s="6" customFormat="1" ht="15.75">
      <c r="A16" s="257" t="s">
        <v>442</v>
      </c>
      <c r="B16" s="258" t="s">
        <v>23</v>
      </c>
      <c r="C16" s="262" t="s">
        <v>14</v>
      </c>
      <c r="D16" s="262" t="s">
        <v>8</v>
      </c>
      <c r="E16" s="254">
        <v>14</v>
      </c>
      <c r="F16" s="133">
        <v>39.357142857142854</v>
      </c>
      <c r="G16" s="133">
        <v>29.714285714285712</v>
      </c>
      <c r="H16" s="255">
        <v>1.3245192307692308</v>
      </c>
      <c r="I16" s="255">
        <v>1.39</v>
      </c>
      <c r="J16" s="256">
        <v>245500</v>
      </c>
      <c r="K16" s="124"/>
      <c r="L16" s="124"/>
      <c r="M16" s="124"/>
      <c r="N16" s="120"/>
      <c r="O16" s="121"/>
      <c r="P16" s="125"/>
      <c r="Q16" s="125"/>
    </row>
    <row r="17" spans="1:17" s="6" customFormat="1" ht="15.75">
      <c r="A17" s="257" t="s">
        <v>225</v>
      </c>
      <c r="B17" s="258" t="s">
        <v>107</v>
      </c>
      <c r="C17" s="260" t="s">
        <v>8</v>
      </c>
      <c r="D17" s="260" t="s">
        <v>6</v>
      </c>
      <c r="E17" s="254">
        <v>22</v>
      </c>
      <c r="F17" s="133">
        <v>47.136363636363633</v>
      </c>
      <c r="G17" s="133">
        <v>75.636363636363626</v>
      </c>
      <c r="H17" s="255">
        <v>0.62319711538461542</v>
      </c>
      <c r="I17" s="255">
        <v>0.71</v>
      </c>
      <c r="J17" s="256">
        <v>315100</v>
      </c>
      <c r="K17" s="119"/>
      <c r="L17" s="119"/>
      <c r="M17" s="119"/>
      <c r="N17" s="120"/>
      <c r="O17" s="121"/>
      <c r="P17" s="122"/>
      <c r="Q17" s="122"/>
    </row>
    <row r="18" spans="1:17" s="6" customFormat="1" ht="15.75">
      <c r="A18" s="257" t="s">
        <v>223</v>
      </c>
      <c r="B18" s="258" t="s">
        <v>22</v>
      </c>
      <c r="C18" s="259" t="s">
        <v>537</v>
      </c>
      <c r="D18" s="259"/>
      <c r="E18" s="254">
        <v>17</v>
      </c>
      <c r="F18" s="133">
        <v>43.882352941176471</v>
      </c>
      <c r="G18" s="133">
        <v>77.529411764705884</v>
      </c>
      <c r="H18" s="255">
        <v>0.56600910470409715</v>
      </c>
      <c r="I18" s="255">
        <v>0.7</v>
      </c>
      <c r="J18" s="256">
        <v>293300</v>
      </c>
      <c r="K18" s="124"/>
      <c r="L18" s="124"/>
      <c r="M18" s="124"/>
      <c r="N18" s="120"/>
      <c r="O18" s="121"/>
      <c r="P18" s="125"/>
      <c r="Q18" s="125"/>
    </row>
    <row r="19" spans="1:17" s="6" customFormat="1" ht="15.75">
      <c r="A19" s="257" t="s">
        <v>810</v>
      </c>
      <c r="B19" s="258" t="s">
        <v>82</v>
      </c>
      <c r="C19" s="260" t="s">
        <v>6</v>
      </c>
      <c r="D19" s="260"/>
      <c r="E19" s="254">
        <v>13</v>
      </c>
      <c r="F19" s="133">
        <v>32</v>
      </c>
      <c r="G19" s="133">
        <v>68.153846153846146</v>
      </c>
      <c r="H19" s="255">
        <v>0.46952595936794583</v>
      </c>
      <c r="I19" s="255">
        <v>0.34</v>
      </c>
      <c r="J19" s="256">
        <v>213900</v>
      </c>
      <c r="K19" s="124"/>
      <c r="L19" s="124"/>
      <c r="M19" s="124"/>
      <c r="N19" s="120"/>
      <c r="O19" s="121"/>
      <c r="P19" s="125"/>
      <c r="Q19" s="125"/>
    </row>
    <row r="20" spans="1:17" s="6" customFormat="1" ht="15.75">
      <c r="A20" s="257" t="s">
        <v>274</v>
      </c>
      <c r="B20" s="258" t="s">
        <v>105</v>
      </c>
      <c r="C20" s="260" t="s">
        <v>6</v>
      </c>
      <c r="D20" s="260"/>
      <c r="E20" s="254">
        <v>22</v>
      </c>
      <c r="F20" s="133">
        <v>42.090909090909093</v>
      </c>
      <c r="G20" s="133">
        <v>71.500000000000014</v>
      </c>
      <c r="H20" s="255">
        <v>0.58868404322949774</v>
      </c>
      <c r="I20" s="255">
        <v>0.43</v>
      </c>
      <c r="J20" s="256">
        <v>281400</v>
      </c>
      <c r="K20" s="124"/>
      <c r="L20" s="124"/>
      <c r="M20" s="124"/>
      <c r="N20" s="120"/>
      <c r="O20" s="121"/>
      <c r="P20" s="125"/>
      <c r="Q20" s="125"/>
    </row>
    <row r="21" spans="1:17" s="6" customFormat="1" ht="15.75">
      <c r="A21" s="257" t="s">
        <v>245</v>
      </c>
      <c r="B21" s="258" t="s">
        <v>24</v>
      </c>
      <c r="C21" s="260" t="s">
        <v>398</v>
      </c>
      <c r="D21" s="260"/>
      <c r="E21" s="254">
        <v>2</v>
      </c>
      <c r="F21" s="133">
        <v>17</v>
      </c>
      <c r="G21" s="133">
        <v>28.5</v>
      </c>
      <c r="H21" s="255">
        <v>0.59649122807017541</v>
      </c>
      <c r="I21" s="255">
        <v>0.61</v>
      </c>
      <c r="J21" s="256">
        <v>143600</v>
      </c>
      <c r="K21" s="119"/>
      <c r="L21" s="119"/>
      <c r="M21" s="119"/>
      <c r="N21" s="120"/>
      <c r="O21" s="121"/>
      <c r="P21" s="122"/>
      <c r="Q21" s="122"/>
    </row>
    <row r="22" spans="1:17" s="6" customFormat="1" ht="15" customHeight="1">
      <c r="A22" s="257" t="s">
        <v>199</v>
      </c>
      <c r="B22" s="258" t="s">
        <v>22</v>
      </c>
      <c r="C22" s="259" t="s">
        <v>398</v>
      </c>
      <c r="D22" s="259"/>
      <c r="E22" s="254">
        <v>21</v>
      </c>
      <c r="F22" s="133">
        <v>20.38095238095238</v>
      </c>
      <c r="G22" s="133">
        <v>27.904761904761905</v>
      </c>
      <c r="H22" s="255">
        <v>0.7303754266211604</v>
      </c>
      <c r="I22" s="255">
        <v>0.99</v>
      </c>
      <c r="J22" s="256">
        <v>143600</v>
      </c>
      <c r="K22" s="124"/>
      <c r="L22" s="124"/>
      <c r="M22" s="124"/>
      <c r="N22" s="120"/>
      <c r="O22" s="121"/>
      <c r="P22" s="125"/>
      <c r="Q22" s="125"/>
    </row>
    <row r="23" spans="1:17" s="6" customFormat="1" ht="15.75">
      <c r="A23" s="257" t="s">
        <v>401</v>
      </c>
      <c r="B23" s="258" t="s">
        <v>28</v>
      </c>
      <c r="C23" s="260" t="s">
        <v>14</v>
      </c>
      <c r="D23" s="260" t="s">
        <v>8</v>
      </c>
      <c r="E23" s="254">
        <v>9</v>
      </c>
      <c r="F23" s="133">
        <v>67.444444444444443</v>
      </c>
      <c r="G23" s="133">
        <v>74.555555555555557</v>
      </c>
      <c r="H23" s="255">
        <v>0.90461997019374063</v>
      </c>
      <c r="I23" s="255">
        <v>0.83</v>
      </c>
      <c r="J23" s="256">
        <v>450800</v>
      </c>
      <c r="K23" s="119"/>
      <c r="L23" s="119"/>
      <c r="M23" s="119"/>
      <c r="N23" s="120"/>
      <c r="O23" s="121"/>
      <c r="P23" s="122"/>
      <c r="Q23" s="122"/>
    </row>
    <row r="24" spans="1:17" s="6" customFormat="1" ht="15.75">
      <c r="A24" s="257" t="s">
        <v>200</v>
      </c>
      <c r="B24" s="258" t="s">
        <v>22</v>
      </c>
      <c r="C24" s="259" t="s">
        <v>14</v>
      </c>
      <c r="D24" s="259" t="s">
        <v>8</v>
      </c>
      <c r="E24" s="254">
        <v>18</v>
      </c>
      <c r="F24" s="133">
        <v>37.555555555555557</v>
      </c>
      <c r="G24" s="133">
        <v>42.5</v>
      </c>
      <c r="H24" s="255">
        <v>0.88366013071895422</v>
      </c>
      <c r="I24" s="255">
        <v>1.02</v>
      </c>
      <c r="J24" s="256">
        <v>251000</v>
      </c>
      <c r="K24" s="119"/>
      <c r="L24" s="119"/>
      <c r="M24" s="119"/>
      <c r="N24" s="120"/>
      <c r="O24" s="121"/>
      <c r="P24" s="122"/>
      <c r="Q24" s="122"/>
    </row>
    <row r="25" spans="1:17" s="6" customFormat="1" ht="15.75">
      <c r="A25" s="257" t="s">
        <v>86</v>
      </c>
      <c r="B25" s="258" t="s">
        <v>55</v>
      </c>
      <c r="C25" s="259" t="s">
        <v>6</v>
      </c>
      <c r="D25" s="259"/>
      <c r="E25" s="254">
        <v>20</v>
      </c>
      <c r="F25" s="133">
        <v>39.65</v>
      </c>
      <c r="G25" s="133">
        <v>71.399999999999991</v>
      </c>
      <c r="H25" s="255">
        <v>0.55532212885154064</v>
      </c>
      <c r="I25" s="255">
        <v>0.46</v>
      </c>
      <c r="J25" s="256">
        <v>265000</v>
      </c>
      <c r="K25" s="124"/>
      <c r="L25" s="124"/>
      <c r="M25" s="124"/>
      <c r="N25" s="120"/>
      <c r="O25" s="121"/>
      <c r="P25" s="125"/>
      <c r="Q25" s="125"/>
    </row>
    <row r="26" spans="1:17" s="6" customFormat="1" ht="15.75">
      <c r="A26" s="257" t="s">
        <v>357</v>
      </c>
      <c r="B26" s="258" t="s">
        <v>28</v>
      </c>
      <c r="C26" s="260" t="s">
        <v>398</v>
      </c>
      <c r="D26" s="260" t="s">
        <v>8</v>
      </c>
      <c r="E26" s="254">
        <v>7</v>
      </c>
      <c r="F26" s="133">
        <v>29.428571428571427</v>
      </c>
      <c r="G26" s="133">
        <v>37.142857142857146</v>
      </c>
      <c r="H26" s="255">
        <v>0.79230769230769227</v>
      </c>
      <c r="I26" s="255">
        <v>0</v>
      </c>
      <c r="J26" s="256">
        <v>196700</v>
      </c>
      <c r="K26" s="119"/>
      <c r="L26" s="119"/>
      <c r="M26" s="119"/>
      <c r="N26" s="120"/>
      <c r="O26" s="121"/>
      <c r="P26" s="122"/>
      <c r="Q26" s="122"/>
    </row>
    <row r="27" spans="1:17" s="6" customFormat="1" ht="15.75">
      <c r="A27" s="257" t="s">
        <v>272</v>
      </c>
      <c r="B27" s="258" t="s">
        <v>55</v>
      </c>
      <c r="C27" s="259" t="s">
        <v>537</v>
      </c>
      <c r="D27" s="260" t="s">
        <v>6</v>
      </c>
      <c r="E27" s="254">
        <v>23</v>
      </c>
      <c r="F27" s="133">
        <v>51.826086956521742</v>
      </c>
      <c r="G27" s="133">
        <v>78.695652173913047</v>
      </c>
      <c r="H27" s="255">
        <v>0.65856353591160222</v>
      </c>
      <c r="I27" s="255">
        <v>0.74</v>
      </c>
      <c r="J27" s="256">
        <v>346400</v>
      </c>
      <c r="K27" s="119"/>
      <c r="L27" s="119"/>
      <c r="M27" s="119"/>
      <c r="N27" s="120"/>
      <c r="O27" s="121"/>
      <c r="P27" s="122"/>
      <c r="Q27" s="122"/>
    </row>
    <row r="28" spans="1:17" s="6" customFormat="1" ht="15.75">
      <c r="A28" s="257" t="s">
        <v>315</v>
      </c>
      <c r="B28" s="258" t="s">
        <v>4</v>
      </c>
      <c r="C28" s="259" t="s">
        <v>14</v>
      </c>
      <c r="D28" s="259"/>
      <c r="E28" s="254">
        <v>22</v>
      </c>
      <c r="F28" s="133">
        <v>41.454545454545453</v>
      </c>
      <c r="G28" s="133">
        <v>53.31818181818182</v>
      </c>
      <c r="H28" s="255">
        <v>0.77749360613810736</v>
      </c>
      <c r="I28" s="255">
        <v>0.93</v>
      </c>
      <c r="J28" s="256">
        <v>277100</v>
      </c>
      <c r="K28" s="124"/>
      <c r="L28" s="124"/>
      <c r="M28" s="124"/>
      <c r="N28" s="120"/>
      <c r="O28" s="121"/>
      <c r="P28" s="122"/>
      <c r="Q28" s="122"/>
    </row>
    <row r="29" spans="1:17" s="6" customFormat="1" ht="15.75">
      <c r="A29" s="257" t="s">
        <v>246</v>
      </c>
      <c r="B29" s="258" t="s">
        <v>23</v>
      </c>
      <c r="C29" s="259" t="s">
        <v>6</v>
      </c>
      <c r="D29" s="259"/>
      <c r="E29" s="254">
        <v>14</v>
      </c>
      <c r="F29" s="133">
        <v>50.214285714285715</v>
      </c>
      <c r="G29" s="133">
        <v>79.714285714285708</v>
      </c>
      <c r="H29" s="255">
        <v>0.62992831541218641</v>
      </c>
      <c r="I29" s="255">
        <v>0.4</v>
      </c>
      <c r="J29" s="256">
        <v>335700</v>
      </c>
      <c r="K29" s="119"/>
      <c r="L29" s="119"/>
      <c r="M29" s="119"/>
      <c r="N29" s="120"/>
      <c r="O29" s="121"/>
      <c r="P29" s="125"/>
      <c r="Q29" s="125"/>
    </row>
    <row r="30" spans="1:17" s="6" customFormat="1" ht="15.75">
      <c r="A30" s="257" t="s">
        <v>159</v>
      </c>
      <c r="B30" s="258" t="s">
        <v>104</v>
      </c>
      <c r="C30" s="260" t="s">
        <v>6</v>
      </c>
      <c r="D30" s="260"/>
      <c r="E30" s="254">
        <v>20</v>
      </c>
      <c r="F30" s="133">
        <v>42</v>
      </c>
      <c r="G30" s="133">
        <v>73.099999999999994</v>
      </c>
      <c r="H30" s="255">
        <v>0.57455540355677159</v>
      </c>
      <c r="I30" s="255">
        <v>0.46</v>
      </c>
      <c r="J30" s="256">
        <v>280700</v>
      </c>
      <c r="K30" s="119"/>
      <c r="L30" s="119"/>
      <c r="M30" s="119"/>
      <c r="N30" s="120"/>
      <c r="O30" s="121"/>
      <c r="P30" s="122"/>
      <c r="Q30" s="122"/>
    </row>
    <row r="31" spans="1:17" s="6" customFormat="1" ht="15.75">
      <c r="A31" s="257" t="s">
        <v>62</v>
      </c>
      <c r="B31" s="258" t="s">
        <v>53</v>
      </c>
      <c r="C31" s="259" t="s">
        <v>14</v>
      </c>
      <c r="D31" s="259"/>
      <c r="E31" s="254">
        <v>24</v>
      </c>
      <c r="F31" s="133">
        <v>40.875</v>
      </c>
      <c r="G31" s="133">
        <v>36.75</v>
      </c>
      <c r="H31" s="255">
        <v>1.1122448979591837</v>
      </c>
      <c r="I31" s="255">
        <v>1.1100000000000001</v>
      </c>
      <c r="J31" s="256">
        <v>273200</v>
      </c>
      <c r="K31" s="126"/>
      <c r="L31" s="126"/>
      <c r="M31" s="126"/>
      <c r="N31" s="120"/>
      <c r="O31" s="121"/>
      <c r="P31" s="127"/>
      <c r="Q31" s="127"/>
    </row>
    <row r="32" spans="1:17" s="6" customFormat="1" ht="15.75">
      <c r="A32" s="257" t="s">
        <v>63</v>
      </c>
      <c r="B32" s="258" t="s">
        <v>53</v>
      </c>
      <c r="C32" s="262" t="s">
        <v>6</v>
      </c>
      <c r="D32" s="262"/>
      <c r="E32" s="254">
        <v>8</v>
      </c>
      <c r="F32" s="133">
        <v>50.875</v>
      </c>
      <c r="G32" s="133">
        <v>80</v>
      </c>
      <c r="H32" s="255">
        <v>0.63593750000000004</v>
      </c>
      <c r="I32" s="255">
        <v>0</v>
      </c>
      <c r="J32" s="256">
        <v>340100</v>
      </c>
      <c r="K32" s="124"/>
      <c r="L32" s="124"/>
      <c r="M32" s="124"/>
      <c r="N32" s="120"/>
      <c r="O32" s="121"/>
      <c r="P32" s="125"/>
      <c r="Q32" s="125"/>
    </row>
    <row r="33" spans="1:17" s="6" customFormat="1" ht="14.25" customHeight="1">
      <c r="A33" s="257" t="s">
        <v>429</v>
      </c>
      <c r="B33" s="258" t="s">
        <v>4</v>
      </c>
      <c r="C33" s="260" t="s">
        <v>8</v>
      </c>
      <c r="D33" s="260"/>
      <c r="E33" s="254">
        <v>0</v>
      </c>
      <c r="F33" s="133">
        <v>0</v>
      </c>
      <c r="G33" s="133" t="s">
        <v>808</v>
      </c>
      <c r="H33" s="255">
        <v>0</v>
      </c>
      <c r="I33" s="255">
        <v>0.65</v>
      </c>
      <c r="J33" s="256">
        <v>132000</v>
      </c>
      <c r="K33" s="119"/>
      <c r="L33" s="119"/>
      <c r="M33" s="119"/>
      <c r="N33" s="120"/>
      <c r="O33" s="121"/>
      <c r="P33" s="122"/>
      <c r="Q33" s="122"/>
    </row>
    <row r="34" spans="1:17" s="6" customFormat="1" ht="15" customHeight="1">
      <c r="A34" s="257" t="s">
        <v>27</v>
      </c>
      <c r="B34" s="258" t="s">
        <v>4</v>
      </c>
      <c r="C34" s="259" t="s">
        <v>3</v>
      </c>
      <c r="D34" s="259"/>
      <c r="E34" s="254">
        <v>23</v>
      </c>
      <c r="F34" s="133">
        <v>51.043478260869563</v>
      </c>
      <c r="G34" s="133">
        <v>80.217391304347828</v>
      </c>
      <c r="H34" s="255">
        <v>0.63631436314363143</v>
      </c>
      <c r="I34" s="255">
        <v>0.6</v>
      </c>
      <c r="J34" s="256">
        <v>341200</v>
      </c>
      <c r="K34" s="119"/>
      <c r="L34" s="119"/>
      <c r="M34" s="119"/>
      <c r="N34" s="120"/>
      <c r="O34" s="121"/>
      <c r="P34" s="122"/>
      <c r="Q34" s="122"/>
    </row>
    <row r="35" spans="1:17" s="6" customFormat="1" ht="15.75">
      <c r="A35" s="257" t="s">
        <v>201</v>
      </c>
      <c r="B35" s="258" t="s">
        <v>22</v>
      </c>
      <c r="C35" s="259" t="s">
        <v>14</v>
      </c>
      <c r="D35" s="259"/>
      <c r="E35" s="254">
        <v>23</v>
      </c>
      <c r="F35" s="133">
        <v>37.260869565217391</v>
      </c>
      <c r="G35" s="133">
        <v>37.391304347826086</v>
      </c>
      <c r="H35" s="255">
        <v>0.99651162790697678</v>
      </c>
      <c r="I35" s="255">
        <v>1.3</v>
      </c>
      <c r="J35" s="256">
        <v>249100</v>
      </c>
      <c r="K35" s="119"/>
      <c r="L35" s="119"/>
      <c r="M35" s="119"/>
      <c r="N35" s="120"/>
      <c r="O35" s="121"/>
      <c r="P35" s="122"/>
      <c r="Q35" s="122"/>
    </row>
    <row r="36" spans="1:17" s="6" customFormat="1" ht="15.75">
      <c r="A36" s="257" t="s">
        <v>450</v>
      </c>
      <c r="B36" s="258" t="s">
        <v>55</v>
      </c>
      <c r="C36" s="259" t="s">
        <v>398</v>
      </c>
      <c r="D36" s="259"/>
      <c r="E36" s="254">
        <v>0</v>
      </c>
      <c r="F36" s="133">
        <v>0</v>
      </c>
      <c r="G36" s="133" t="s">
        <v>808</v>
      </c>
      <c r="H36" s="255">
        <v>0</v>
      </c>
      <c r="I36" s="255">
        <v>0</v>
      </c>
      <c r="J36" s="256">
        <v>122600</v>
      </c>
      <c r="K36" s="119"/>
      <c r="L36" s="119"/>
      <c r="M36" s="119"/>
      <c r="N36" s="120"/>
      <c r="O36" s="121"/>
      <c r="P36" s="122"/>
      <c r="Q36" s="122"/>
    </row>
    <row r="37" spans="1:17" s="6" customFormat="1" ht="15.75">
      <c r="A37" s="257" t="s">
        <v>291</v>
      </c>
      <c r="B37" s="258" t="s">
        <v>23</v>
      </c>
      <c r="C37" s="259" t="s">
        <v>8</v>
      </c>
      <c r="D37" s="259"/>
      <c r="E37" s="254">
        <v>0</v>
      </c>
      <c r="F37" s="133">
        <v>0</v>
      </c>
      <c r="G37" s="133" t="s">
        <v>808</v>
      </c>
      <c r="H37" s="255">
        <v>0</v>
      </c>
      <c r="I37" s="255">
        <v>0</v>
      </c>
      <c r="J37" s="256">
        <v>122600</v>
      </c>
      <c r="K37" s="119"/>
      <c r="L37" s="119"/>
      <c r="M37" s="119"/>
      <c r="N37" s="120"/>
      <c r="O37" s="121"/>
      <c r="P37" s="122"/>
      <c r="Q37" s="122"/>
    </row>
    <row r="38" spans="1:17" s="6" customFormat="1" ht="15.75">
      <c r="A38" s="257" t="s">
        <v>292</v>
      </c>
      <c r="B38" s="258" t="s">
        <v>23</v>
      </c>
      <c r="C38" s="259" t="s">
        <v>14</v>
      </c>
      <c r="D38" s="259"/>
      <c r="E38" s="254">
        <v>24</v>
      </c>
      <c r="F38" s="133">
        <v>65.333333333333329</v>
      </c>
      <c r="G38" s="133">
        <v>59.166666666666657</v>
      </c>
      <c r="H38" s="255">
        <v>1.1042253521126761</v>
      </c>
      <c r="I38" s="255">
        <v>0.96</v>
      </c>
      <c r="J38" s="256">
        <v>436700</v>
      </c>
      <c r="K38" s="124"/>
      <c r="L38" s="124"/>
      <c r="M38" s="124"/>
      <c r="N38" s="120"/>
      <c r="O38" s="121"/>
      <c r="P38" s="125"/>
      <c r="Q38" s="125"/>
    </row>
    <row r="39" spans="1:17" s="6" customFormat="1" ht="15.75">
      <c r="A39" s="257" t="s">
        <v>293</v>
      </c>
      <c r="B39" s="258" t="s">
        <v>23</v>
      </c>
      <c r="C39" s="260" t="s">
        <v>8</v>
      </c>
      <c r="D39" s="260"/>
      <c r="E39" s="254">
        <v>24</v>
      </c>
      <c r="F39" s="133">
        <v>39.708333333333336</v>
      </c>
      <c r="G39" s="133">
        <v>42.5</v>
      </c>
      <c r="H39" s="255">
        <v>0.93431372549019609</v>
      </c>
      <c r="I39" s="255">
        <v>0.96</v>
      </c>
      <c r="J39" s="256">
        <v>265400</v>
      </c>
      <c r="K39" s="126"/>
      <c r="L39" s="126"/>
      <c r="M39" s="126"/>
      <c r="N39" s="120"/>
      <c r="O39" s="121"/>
      <c r="P39" s="127"/>
      <c r="Q39" s="127"/>
    </row>
    <row r="40" spans="1:17" s="6" customFormat="1" ht="15.75">
      <c r="A40" s="257" t="s">
        <v>431</v>
      </c>
      <c r="B40" s="258" t="s">
        <v>24</v>
      </c>
      <c r="C40" s="262" t="s">
        <v>37</v>
      </c>
      <c r="D40" s="262"/>
      <c r="E40" s="254">
        <v>21</v>
      </c>
      <c r="F40" s="133">
        <v>44.285714285714285</v>
      </c>
      <c r="G40" s="133">
        <v>78.333333333333329</v>
      </c>
      <c r="H40" s="255">
        <v>0.56534954407294835</v>
      </c>
      <c r="I40" s="255">
        <v>0.52</v>
      </c>
      <c r="J40" s="256">
        <v>296000</v>
      </c>
      <c r="K40" s="126"/>
      <c r="L40" s="126"/>
      <c r="M40" s="126"/>
      <c r="N40" s="120"/>
      <c r="O40" s="121"/>
      <c r="P40" s="127"/>
      <c r="Q40" s="127"/>
    </row>
    <row r="41" spans="1:17" s="6" customFormat="1" ht="15.75">
      <c r="A41" s="257" t="s">
        <v>811</v>
      </c>
      <c r="B41" s="258" t="s">
        <v>55</v>
      </c>
      <c r="C41" s="262" t="s">
        <v>398</v>
      </c>
      <c r="D41" s="262" t="s">
        <v>537</v>
      </c>
      <c r="E41" s="254">
        <v>4</v>
      </c>
      <c r="F41" s="133">
        <v>29</v>
      </c>
      <c r="G41" s="133">
        <v>52.5</v>
      </c>
      <c r="H41" s="255">
        <v>0.55238095238095242</v>
      </c>
      <c r="I41" s="255">
        <v>0</v>
      </c>
      <c r="J41" s="256">
        <v>193900</v>
      </c>
      <c r="K41" s="126"/>
      <c r="L41" s="126"/>
      <c r="M41" s="126"/>
      <c r="N41" s="120"/>
      <c r="O41" s="121"/>
      <c r="P41" s="127"/>
      <c r="Q41" s="127"/>
    </row>
    <row r="42" spans="1:17" s="6" customFormat="1" ht="15.75">
      <c r="A42" s="257" t="s">
        <v>422</v>
      </c>
      <c r="B42" s="258" t="s">
        <v>569</v>
      </c>
      <c r="C42" s="262" t="s">
        <v>8</v>
      </c>
      <c r="D42" s="262" t="s">
        <v>6</v>
      </c>
      <c r="E42" s="254">
        <v>24</v>
      </c>
      <c r="F42" s="133">
        <v>26.5</v>
      </c>
      <c r="G42" s="133">
        <v>60.958333333333329</v>
      </c>
      <c r="H42" s="255">
        <v>0.43472317156527684</v>
      </c>
      <c r="I42" s="255">
        <v>0.72</v>
      </c>
      <c r="J42" s="256">
        <v>177100</v>
      </c>
      <c r="K42" s="124"/>
      <c r="L42" s="124"/>
      <c r="M42" s="124"/>
      <c r="N42" s="120"/>
      <c r="O42" s="121"/>
      <c r="P42" s="125"/>
      <c r="Q42" s="125"/>
    </row>
    <row r="43" spans="1:17" s="6" customFormat="1" ht="15.75">
      <c r="A43" s="257" t="s">
        <v>316</v>
      </c>
      <c r="B43" s="258" t="s">
        <v>82</v>
      </c>
      <c r="C43" s="260" t="s">
        <v>14</v>
      </c>
      <c r="D43" s="260" t="s">
        <v>8</v>
      </c>
      <c r="E43" s="254">
        <v>21</v>
      </c>
      <c r="F43" s="133">
        <v>47.80952380952381</v>
      </c>
      <c r="G43" s="133">
        <v>45.666666666666664</v>
      </c>
      <c r="H43" s="255">
        <v>1.0469238790406674</v>
      </c>
      <c r="I43" s="255">
        <v>0.97</v>
      </c>
      <c r="J43" s="256">
        <v>319600</v>
      </c>
      <c r="K43" s="119"/>
      <c r="L43" s="119"/>
      <c r="M43" s="119"/>
      <c r="N43" s="120"/>
      <c r="O43" s="121"/>
      <c r="P43" s="125"/>
      <c r="Q43" s="125"/>
    </row>
    <row r="44" spans="1:17" s="6" customFormat="1" ht="15.75">
      <c r="A44" s="257" t="s">
        <v>30</v>
      </c>
      <c r="B44" s="258" t="s">
        <v>104</v>
      </c>
      <c r="C44" s="260" t="s">
        <v>14</v>
      </c>
      <c r="D44" s="260" t="s">
        <v>8</v>
      </c>
      <c r="E44" s="254">
        <v>22</v>
      </c>
      <c r="F44" s="133">
        <v>27.863636363636363</v>
      </c>
      <c r="G44" s="133">
        <v>28.90909090909091</v>
      </c>
      <c r="H44" s="255">
        <v>0.96383647798742134</v>
      </c>
      <c r="I44" s="255">
        <v>1.31</v>
      </c>
      <c r="J44" s="256">
        <v>186300</v>
      </c>
      <c r="K44" s="124"/>
      <c r="L44" s="124"/>
      <c r="M44" s="124"/>
      <c r="N44" s="120"/>
      <c r="O44" s="121"/>
      <c r="P44" s="122"/>
      <c r="Q44" s="122"/>
    </row>
    <row r="45" spans="1:17" s="6" customFormat="1" ht="15.75">
      <c r="A45" s="257" t="s">
        <v>247</v>
      </c>
      <c r="B45" s="258" t="s">
        <v>28</v>
      </c>
      <c r="C45" s="259" t="s">
        <v>8</v>
      </c>
      <c r="D45" s="259"/>
      <c r="E45" s="254">
        <v>15</v>
      </c>
      <c r="F45" s="133">
        <v>61.266666666666666</v>
      </c>
      <c r="G45" s="133">
        <v>73.933333333333337</v>
      </c>
      <c r="H45" s="255">
        <v>0.82867448151487821</v>
      </c>
      <c r="I45" s="255">
        <v>0.71</v>
      </c>
      <c r="J45" s="256">
        <v>409500</v>
      </c>
      <c r="K45" s="124"/>
      <c r="L45" s="124"/>
      <c r="M45" s="124"/>
      <c r="N45" s="120"/>
      <c r="O45" s="121"/>
      <c r="P45" s="125"/>
      <c r="Q45" s="125"/>
    </row>
    <row r="46" spans="1:17" s="6" customFormat="1" ht="15.75">
      <c r="A46" s="257" t="s">
        <v>379</v>
      </c>
      <c r="B46" s="258" t="s">
        <v>55</v>
      </c>
      <c r="C46" s="260" t="s">
        <v>8</v>
      </c>
      <c r="D46" s="260"/>
      <c r="E46" s="254">
        <v>22</v>
      </c>
      <c r="F46" s="133">
        <v>46.5</v>
      </c>
      <c r="G46" s="133">
        <v>48.272727272727273</v>
      </c>
      <c r="H46" s="255">
        <v>0.96327683615819204</v>
      </c>
      <c r="I46" s="255">
        <v>0.81</v>
      </c>
      <c r="J46" s="256">
        <v>310800</v>
      </c>
      <c r="K46" s="124"/>
      <c r="L46" s="124"/>
      <c r="M46" s="124"/>
      <c r="N46" s="120"/>
      <c r="O46" s="121"/>
      <c r="P46" s="125"/>
      <c r="Q46" s="125"/>
    </row>
    <row r="47" spans="1:17" s="6" customFormat="1" ht="15.75">
      <c r="A47" s="257" t="s">
        <v>181</v>
      </c>
      <c r="B47" s="258" t="s">
        <v>768</v>
      </c>
      <c r="C47" s="260" t="s">
        <v>14</v>
      </c>
      <c r="D47" s="260"/>
      <c r="E47" s="254">
        <v>17</v>
      </c>
      <c r="F47" s="133">
        <v>36.176470588235297</v>
      </c>
      <c r="G47" s="133">
        <v>38.941176470588239</v>
      </c>
      <c r="H47" s="255">
        <v>0.92900302114803623</v>
      </c>
      <c r="I47" s="255">
        <v>1.1000000000000001</v>
      </c>
      <c r="J47" s="256">
        <v>241800</v>
      </c>
      <c r="K47" s="119"/>
      <c r="L47" s="119"/>
      <c r="M47" s="119"/>
      <c r="N47" s="120"/>
      <c r="O47" s="121"/>
      <c r="P47" s="122"/>
      <c r="Q47" s="122"/>
    </row>
    <row r="48" spans="1:17" s="6" customFormat="1" ht="15.75">
      <c r="A48" s="257" t="s">
        <v>423</v>
      </c>
      <c r="B48" s="258" t="s">
        <v>768</v>
      </c>
      <c r="C48" s="259" t="s">
        <v>14</v>
      </c>
      <c r="D48" s="259" t="s">
        <v>8</v>
      </c>
      <c r="E48" s="254">
        <v>23</v>
      </c>
      <c r="F48" s="133">
        <v>74.695652173913047</v>
      </c>
      <c r="G48" s="133">
        <v>72.478260869565233</v>
      </c>
      <c r="H48" s="255">
        <v>1.0305938812237552</v>
      </c>
      <c r="I48" s="255">
        <v>0</v>
      </c>
      <c r="J48" s="256">
        <v>499300</v>
      </c>
      <c r="K48" s="124"/>
      <c r="L48" s="124"/>
      <c r="M48" s="124"/>
      <c r="N48" s="120"/>
      <c r="O48" s="121"/>
      <c r="P48" s="125"/>
      <c r="Q48" s="125"/>
    </row>
    <row r="49" spans="1:17" s="6" customFormat="1" ht="15.75">
      <c r="A49" s="257" t="s">
        <v>183</v>
      </c>
      <c r="B49" s="258" t="s">
        <v>768</v>
      </c>
      <c r="C49" s="260" t="s">
        <v>14</v>
      </c>
      <c r="D49" s="260"/>
      <c r="E49" s="254">
        <v>19</v>
      </c>
      <c r="F49" s="133">
        <v>41.89473684210526</v>
      </c>
      <c r="G49" s="133">
        <v>45.105263157894733</v>
      </c>
      <c r="H49" s="255">
        <v>0.9288214702450408</v>
      </c>
      <c r="I49" s="255">
        <v>1.1100000000000001</v>
      </c>
      <c r="J49" s="256">
        <v>280000</v>
      </c>
      <c r="K49" s="119"/>
      <c r="L49" s="119"/>
      <c r="M49" s="119"/>
      <c r="N49" s="120"/>
      <c r="O49" s="121"/>
      <c r="P49" s="122"/>
      <c r="Q49" s="122"/>
    </row>
    <row r="50" spans="1:17" s="6" customFormat="1" ht="15.75">
      <c r="A50" s="257" t="s">
        <v>812</v>
      </c>
      <c r="B50" s="258" t="s">
        <v>768</v>
      </c>
      <c r="C50" s="259" t="s">
        <v>6</v>
      </c>
      <c r="D50" s="259"/>
      <c r="E50" s="254">
        <v>0</v>
      </c>
      <c r="F50" s="133">
        <v>0</v>
      </c>
      <c r="G50" s="133" t="s">
        <v>808</v>
      </c>
      <c r="H50" s="255">
        <v>0</v>
      </c>
      <c r="I50" s="255">
        <v>0</v>
      </c>
      <c r="J50" s="256">
        <v>122600</v>
      </c>
      <c r="K50" s="124"/>
      <c r="L50" s="124"/>
      <c r="M50" s="124"/>
      <c r="N50" s="120"/>
      <c r="O50" s="121"/>
      <c r="P50" s="125"/>
      <c r="Q50" s="125"/>
    </row>
    <row r="51" spans="1:17" s="6" customFormat="1" ht="15.75">
      <c r="A51" s="257" t="s">
        <v>813</v>
      </c>
      <c r="B51" s="258" t="s">
        <v>107</v>
      </c>
      <c r="C51" s="260" t="s">
        <v>8</v>
      </c>
      <c r="D51" s="260"/>
      <c r="E51" s="254">
        <v>1</v>
      </c>
      <c r="F51" s="133">
        <v>30</v>
      </c>
      <c r="G51" s="133">
        <v>28</v>
      </c>
      <c r="H51" s="255">
        <v>1.0714285714285714</v>
      </c>
      <c r="I51" s="255">
        <v>0</v>
      </c>
      <c r="J51" s="256">
        <v>160400</v>
      </c>
      <c r="K51" s="119"/>
      <c r="L51" s="119"/>
      <c r="M51" s="119"/>
      <c r="N51" s="120"/>
      <c r="O51" s="121"/>
      <c r="P51" s="125"/>
      <c r="Q51" s="125"/>
    </row>
    <row r="52" spans="1:17" s="6" customFormat="1" ht="15.75">
      <c r="A52" s="257" t="s">
        <v>160</v>
      </c>
      <c r="B52" s="258" t="s">
        <v>104</v>
      </c>
      <c r="C52" s="260" t="s">
        <v>14</v>
      </c>
      <c r="D52" s="260"/>
      <c r="E52" s="254">
        <v>20</v>
      </c>
      <c r="F52" s="133">
        <v>39.450000000000003</v>
      </c>
      <c r="G52" s="133">
        <v>42.900000000000006</v>
      </c>
      <c r="H52" s="255">
        <v>0.91958041958041958</v>
      </c>
      <c r="I52" s="255">
        <v>0.99</v>
      </c>
      <c r="J52" s="256">
        <v>263700</v>
      </c>
      <c r="K52" s="124"/>
      <c r="L52" s="124"/>
      <c r="M52" s="124"/>
      <c r="N52" s="120"/>
      <c r="O52" s="121"/>
      <c r="P52" s="122"/>
      <c r="Q52" s="122"/>
    </row>
    <row r="53" spans="1:17" s="6" customFormat="1" ht="15.75">
      <c r="A53" s="257" t="s">
        <v>452</v>
      </c>
      <c r="B53" s="258" t="s">
        <v>55</v>
      </c>
      <c r="C53" s="260" t="s">
        <v>8</v>
      </c>
      <c r="D53" s="260" t="s">
        <v>6</v>
      </c>
      <c r="E53" s="254">
        <v>2</v>
      </c>
      <c r="F53" s="133">
        <v>29.5</v>
      </c>
      <c r="G53" s="133">
        <v>35.5</v>
      </c>
      <c r="H53" s="255">
        <v>0.83098591549295775</v>
      </c>
      <c r="I53" s="255">
        <v>0</v>
      </c>
      <c r="J53" s="256">
        <v>177500</v>
      </c>
      <c r="K53" s="124"/>
      <c r="L53" s="124"/>
      <c r="M53" s="124"/>
      <c r="N53" s="120"/>
      <c r="O53" s="121"/>
      <c r="P53" s="125"/>
      <c r="Q53" s="125"/>
    </row>
    <row r="54" spans="1:17" s="6" customFormat="1" ht="15.75">
      <c r="A54" s="257" t="s">
        <v>453</v>
      </c>
      <c r="B54" s="258" t="s">
        <v>31</v>
      </c>
      <c r="C54" s="259" t="s">
        <v>6</v>
      </c>
      <c r="D54" s="259"/>
      <c r="E54" s="254">
        <v>0</v>
      </c>
      <c r="F54" s="133">
        <v>0</v>
      </c>
      <c r="G54" s="133" t="s">
        <v>808</v>
      </c>
      <c r="H54" s="255">
        <v>0</v>
      </c>
      <c r="I54" s="255">
        <v>0</v>
      </c>
      <c r="J54" s="256">
        <v>122600</v>
      </c>
      <c r="K54" s="124"/>
      <c r="L54" s="124"/>
      <c r="M54" s="124"/>
      <c r="N54" s="120"/>
      <c r="O54" s="121"/>
      <c r="P54" s="125"/>
      <c r="Q54" s="125"/>
    </row>
    <row r="55" spans="1:17" s="6" customFormat="1" ht="15.75">
      <c r="A55" s="257" t="s">
        <v>432</v>
      </c>
      <c r="B55" s="258" t="s">
        <v>107</v>
      </c>
      <c r="C55" s="260" t="s">
        <v>398</v>
      </c>
      <c r="D55" s="260" t="s">
        <v>8</v>
      </c>
      <c r="E55" s="254">
        <v>12</v>
      </c>
      <c r="F55" s="133">
        <v>48.416666666666664</v>
      </c>
      <c r="G55" s="133">
        <v>60.083333333333336</v>
      </c>
      <c r="H55" s="255">
        <v>0.80582524271844658</v>
      </c>
      <c r="I55" s="255">
        <v>0.87</v>
      </c>
      <c r="J55" s="256">
        <v>323600</v>
      </c>
      <c r="K55" s="124"/>
      <c r="L55" s="124"/>
      <c r="M55" s="124"/>
      <c r="N55" s="120"/>
      <c r="O55" s="121"/>
      <c r="P55" s="125"/>
      <c r="Q55" s="125"/>
    </row>
    <row r="56" spans="1:17" s="6" customFormat="1" ht="15.75">
      <c r="A56" s="257" t="s">
        <v>161</v>
      </c>
      <c r="B56" s="258" t="s">
        <v>104</v>
      </c>
      <c r="C56" s="260" t="s">
        <v>8</v>
      </c>
      <c r="D56" s="260" t="s">
        <v>537</v>
      </c>
      <c r="E56" s="254">
        <v>24</v>
      </c>
      <c r="F56" s="133">
        <v>74.375</v>
      </c>
      <c r="G56" s="133">
        <v>77.416666666666671</v>
      </c>
      <c r="H56" s="255">
        <v>0.96071044133476857</v>
      </c>
      <c r="I56" s="255">
        <v>1.08</v>
      </c>
      <c r="J56" s="256">
        <v>497200</v>
      </c>
      <c r="K56" s="119"/>
      <c r="L56" s="119"/>
      <c r="M56" s="119"/>
      <c r="N56" s="120"/>
      <c r="O56" s="121"/>
      <c r="P56" s="122"/>
      <c r="Q56" s="122"/>
    </row>
    <row r="57" spans="1:17" s="6" customFormat="1" ht="15.75">
      <c r="A57" s="257" t="s">
        <v>454</v>
      </c>
      <c r="B57" s="258" t="s">
        <v>104</v>
      </c>
      <c r="C57" s="259" t="s">
        <v>8</v>
      </c>
      <c r="D57" s="259" t="s">
        <v>6</v>
      </c>
      <c r="E57" s="254">
        <v>0</v>
      </c>
      <c r="F57" s="133">
        <v>0</v>
      </c>
      <c r="G57" s="133" t="s">
        <v>808</v>
      </c>
      <c r="H57" s="255">
        <v>0</v>
      </c>
      <c r="I57" s="255">
        <v>0</v>
      </c>
      <c r="J57" s="256">
        <v>122600</v>
      </c>
      <c r="K57" s="124"/>
      <c r="L57" s="124"/>
      <c r="M57" s="124"/>
      <c r="N57" s="120"/>
      <c r="O57" s="121"/>
      <c r="P57" s="125"/>
      <c r="Q57" s="125"/>
    </row>
    <row r="58" spans="1:17" s="6" customFormat="1" ht="15.75">
      <c r="A58" s="257" t="s">
        <v>294</v>
      </c>
      <c r="B58" s="258" t="s">
        <v>23</v>
      </c>
      <c r="C58" s="260" t="s">
        <v>6</v>
      </c>
      <c r="D58" s="260"/>
      <c r="E58" s="254">
        <v>14</v>
      </c>
      <c r="F58" s="133">
        <v>46.857142857142854</v>
      </c>
      <c r="G58" s="133">
        <v>79.571428571428569</v>
      </c>
      <c r="H58" s="255">
        <v>0.5888689407540395</v>
      </c>
      <c r="I58" s="255">
        <v>0.7</v>
      </c>
      <c r="J58" s="256">
        <v>313200</v>
      </c>
      <c r="K58" s="124"/>
      <c r="L58" s="124"/>
      <c r="M58" s="124"/>
      <c r="N58" s="120"/>
      <c r="O58" s="121"/>
      <c r="P58" s="125"/>
      <c r="Q58" s="125"/>
    </row>
    <row r="59" spans="1:17" s="6" customFormat="1" ht="15.75">
      <c r="A59" s="257" t="s">
        <v>814</v>
      </c>
      <c r="B59" s="258" t="s">
        <v>24</v>
      </c>
      <c r="C59" s="260" t="s">
        <v>8</v>
      </c>
      <c r="D59" s="260" t="s">
        <v>6</v>
      </c>
      <c r="E59" s="254">
        <v>5</v>
      </c>
      <c r="F59" s="133">
        <v>30</v>
      </c>
      <c r="G59" s="133">
        <v>38.799999999999997</v>
      </c>
      <c r="H59" s="255">
        <v>0.77319587628865982</v>
      </c>
      <c r="I59" s="255">
        <v>0</v>
      </c>
      <c r="J59" s="256">
        <v>200500</v>
      </c>
      <c r="K59" s="124"/>
      <c r="L59" s="124"/>
      <c r="M59" s="124"/>
      <c r="N59" s="120"/>
      <c r="O59" s="121"/>
      <c r="P59" s="125"/>
      <c r="Q59" s="125"/>
    </row>
    <row r="60" spans="1:17" s="6" customFormat="1" ht="15.75">
      <c r="A60" s="257" t="s">
        <v>318</v>
      </c>
      <c r="B60" s="258" t="s">
        <v>55</v>
      </c>
      <c r="C60" s="260" t="s">
        <v>398</v>
      </c>
      <c r="D60" s="260"/>
      <c r="E60" s="254">
        <v>5</v>
      </c>
      <c r="F60" s="133">
        <v>15.2</v>
      </c>
      <c r="G60" s="133">
        <v>26.399999999999995</v>
      </c>
      <c r="H60" s="255">
        <v>0.5757575757575758</v>
      </c>
      <c r="I60" s="255">
        <v>0.81</v>
      </c>
      <c r="J60" s="256">
        <v>143600</v>
      </c>
      <c r="K60" s="124"/>
      <c r="L60" s="124"/>
      <c r="M60" s="124"/>
      <c r="N60" s="120"/>
      <c r="O60" s="121"/>
      <c r="P60" s="125"/>
      <c r="Q60" s="125"/>
    </row>
    <row r="61" spans="1:17" s="6" customFormat="1" ht="15.75">
      <c r="A61" s="257" t="s">
        <v>249</v>
      </c>
      <c r="B61" s="258" t="s">
        <v>569</v>
      </c>
      <c r="C61" s="260" t="s">
        <v>37</v>
      </c>
      <c r="D61" s="260"/>
      <c r="E61" s="254">
        <v>19</v>
      </c>
      <c r="F61" s="133">
        <v>53.631578947368418</v>
      </c>
      <c r="G61" s="133">
        <v>77.89473684210526</v>
      </c>
      <c r="H61" s="255">
        <v>0.68851351351351353</v>
      </c>
      <c r="I61" s="255">
        <v>0.78</v>
      </c>
      <c r="J61" s="256">
        <v>358500</v>
      </c>
      <c r="K61" s="124"/>
      <c r="L61" s="124"/>
      <c r="M61" s="124"/>
      <c r="N61" s="120"/>
      <c r="O61" s="121"/>
      <c r="P61" s="125"/>
      <c r="Q61" s="125"/>
    </row>
    <row r="62" spans="1:17" s="6" customFormat="1" ht="15.75">
      <c r="A62" s="257" t="s">
        <v>455</v>
      </c>
      <c r="B62" s="258" t="s">
        <v>53</v>
      </c>
      <c r="C62" s="260" t="s">
        <v>398</v>
      </c>
      <c r="D62" s="260"/>
      <c r="E62" s="254">
        <v>1</v>
      </c>
      <c r="F62" s="133">
        <v>56</v>
      </c>
      <c r="G62" s="133">
        <v>28</v>
      </c>
      <c r="H62" s="255">
        <v>2</v>
      </c>
      <c r="I62" s="255">
        <v>0</v>
      </c>
      <c r="J62" s="256">
        <v>224600</v>
      </c>
      <c r="K62" s="119"/>
      <c r="L62" s="119"/>
      <c r="M62" s="119"/>
      <c r="N62" s="120"/>
      <c r="O62" s="121"/>
      <c r="P62" s="122"/>
      <c r="Q62" s="122"/>
    </row>
    <row r="63" spans="1:17" s="6" customFormat="1" ht="15.75">
      <c r="A63" s="257" t="s">
        <v>184</v>
      </c>
      <c r="B63" s="258" t="s">
        <v>768</v>
      </c>
      <c r="C63" s="259" t="s">
        <v>14</v>
      </c>
      <c r="D63" s="259" t="s">
        <v>8</v>
      </c>
      <c r="E63" s="254">
        <v>23</v>
      </c>
      <c r="F63" s="133">
        <v>40.260869565217391</v>
      </c>
      <c r="G63" s="133">
        <v>37.434782608695649</v>
      </c>
      <c r="H63" s="255">
        <v>1.075493612078978</v>
      </c>
      <c r="I63" s="255">
        <v>1.03</v>
      </c>
      <c r="J63" s="256">
        <v>269100</v>
      </c>
      <c r="K63" s="126"/>
      <c r="L63" s="126"/>
      <c r="M63" s="126"/>
      <c r="N63" s="120"/>
      <c r="O63" s="121"/>
      <c r="P63" s="127"/>
      <c r="Q63" s="127"/>
    </row>
    <row r="64" spans="1:17" s="6" customFormat="1" ht="15.75">
      <c r="A64" s="257" t="s">
        <v>815</v>
      </c>
      <c r="B64" s="258" t="s">
        <v>104</v>
      </c>
      <c r="C64" s="262" t="s">
        <v>14</v>
      </c>
      <c r="D64" s="262"/>
      <c r="E64" s="254">
        <v>0</v>
      </c>
      <c r="F64" s="133">
        <v>0</v>
      </c>
      <c r="G64" s="133" t="s">
        <v>808</v>
      </c>
      <c r="H64" s="255">
        <v>0</v>
      </c>
      <c r="I64" s="255">
        <v>0</v>
      </c>
      <c r="J64" s="256">
        <v>122600</v>
      </c>
      <c r="K64" s="124"/>
      <c r="L64" s="124"/>
      <c r="M64" s="124"/>
      <c r="N64" s="120"/>
      <c r="O64" s="121"/>
      <c r="P64" s="125"/>
      <c r="Q64" s="125"/>
    </row>
    <row r="65" spans="1:17" s="6" customFormat="1" ht="15.75">
      <c r="A65" s="257" t="s">
        <v>456</v>
      </c>
      <c r="B65" s="258" t="s">
        <v>104</v>
      </c>
      <c r="C65" s="260" t="s">
        <v>37</v>
      </c>
      <c r="D65" s="260"/>
      <c r="E65" s="254">
        <v>13</v>
      </c>
      <c r="F65" s="133">
        <v>66.230769230769226</v>
      </c>
      <c r="G65" s="133">
        <v>80.692307692307679</v>
      </c>
      <c r="H65" s="255">
        <v>0.82078169685414681</v>
      </c>
      <c r="I65" s="255">
        <v>0</v>
      </c>
      <c r="J65" s="256">
        <v>442700</v>
      </c>
      <c r="K65" s="124"/>
      <c r="L65" s="124"/>
      <c r="M65" s="124"/>
      <c r="N65" s="120"/>
      <c r="O65" s="121"/>
      <c r="P65" s="125"/>
      <c r="Q65" s="125"/>
    </row>
    <row r="66" spans="1:17" s="6" customFormat="1" ht="15.75">
      <c r="A66" s="257" t="s">
        <v>457</v>
      </c>
      <c r="B66" s="258" t="s">
        <v>31</v>
      </c>
      <c r="C66" s="260" t="s">
        <v>37</v>
      </c>
      <c r="D66" s="260" t="s">
        <v>537</v>
      </c>
      <c r="E66" s="254">
        <v>0</v>
      </c>
      <c r="F66" s="133">
        <v>0</v>
      </c>
      <c r="G66" s="133" t="s">
        <v>808</v>
      </c>
      <c r="H66" s="255">
        <v>0</v>
      </c>
      <c r="I66" s="255">
        <v>0</v>
      </c>
      <c r="J66" s="256">
        <v>122600</v>
      </c>
      <c r="K66" s="119"/>
      <c r="L66" s="119"/>
      <c r="M66" s="119"/>
      <c r="N66" s="120"/>
      <c r="O66" s="121"/>
      <c r="P66" s="122"/>
      <c r="Q66" s="122"/>
    </row>
    <row r="67" spans="1:17" s="6" customFormat="1" ht="19.5" customHeight="1">
      <c r="A67" s="257" t="s">
        <v>158</v>
      </c>
      <c r="B67" s="258" t="s">
        <v>22</v>
      </c>
      <c r="C67" s="259" t="s">
        <v>398</v>
      </c>
      <c r="D67" s="259"/>
      <c r="E67" s="254">
        <v>4</v>
      </c>
      <c r="F67" s="133">
        <v>9</v>
      </c>
      <c r="G67" s="133">
        <v>18</v>
      </c>
      <c r="H67" s="255">
        <v>0.5</v>
      </c>
      <c r="I67" s="255">
        <v>0.77</v>
      </c>
      <c r="J67" s="256">
        <v>143600</v>
      </c>
      <c r="K67" s="119"/>
      <c r="L67" s="119"/>
      <c r="M67" s="119"/>
      <c r="N67" s="120"/>
      <c r="O67" s="121"/>
      <c r="P67" s="122"/>
      <c r="Q67" s="122"/>
    </row>
    <row r="68" spans="1:17" s="6" customFormat="1" ht="15.75">
      <c r="A68" s="257" t="s">
        <v>458</v>
      </c>
      <c r="B68" s="258" t="s">
        <v>28</v>
      </c>
      <c r="C68" s="259" t="s">
        <v>37</v>
      </c>
      <c r="D68" s="259"/>
      <c r="E68" s="254">
        <v>6</v>
      </c>
      <c r="F68" s="133">
        <v>30.333333333333332</v>
      </c>
      <c r="G68" s="133">
        <v>80.833333333333329</v>
      </c>
      <c r="H68" s="255">
        <v>0.37525773195876289</v>
      </c>
      <c r="I68" s="255">
        <v>0</v>
      </c>
      <c r="J68" s="256">
        <v>202800</v>
      </c>
      <c r="K68" s="124"/>
      <c r="L68" s="124"/>
      <c r="M68" s="124"/>
      <c r="N68" s="120"/>
      <c r="O68" s="121"/>
      <c r="P68" s="125"/>
      <c r="Q68" s="125"/>
    </row>
    <row r="69" spans="1:17" s="6" customFormat="1" ht="15.75">
      <c r="A69" s="257" t="s">
        <v>816</v>
      </c>
      <c r="B69" s="258" t="s">
        <v>104</v>
      </c>
      <c r="C69" s="260" t="s">
        <v>398</v>
      </c>
      <c r="D69" s="260" t="s">
        <v>37</v>
      </c>
      <c r="E69" s="254">
        <v>0</v>
      </c>
      <c r="F69" s="133">
        <v>0</v>
      </c>
      <c r="G69" s="133" t="s">
        <v>808</v>
      </c>
      <c r="H69" s="255">
        <v>0</v>
      </c>
      <c r="I69" s="255">
        <v>0</v>
      </c>
      <c r="J69" s="256">
        <v>122600</v>
      </c>
      <c r="K69" s="124"/>
      <c r="L69" s="124"/>
      <c r="M69" s="124"/>
      <c r="N69" s="120"/>
      <c r="O69" s="121"/>
      <c r="P69" s="125"/>
      <c r="Q69" s="125"/>
    </row>
    <row r="70" spans="1:17" s="6" customFormat="1" ht="15.75">
      <c r="A70" s="257" t="s">
        <v>32</v>
      </c>
      <c r="B70" s="258" t="s">
        <v>768</v>
      </c>
      <c r="C70" s="260" t="s">
        <v>398</v>
      </c>
      <c r="D70" s="260"/>
      <c r="E70" s="254">
        <v>17</v>
      </c>
      <c r="F70" s="133">
        <v>40.235294117647058</v>
      </c>
      <c r="G70" s="133">
        <v>49.352941176470587</v>
      </c>
      <c r="H70" s="255">
        <v>0.81525625744934449</v>
      </c>
      <c r="I70" s="255">
        <v>1.06</v>
      </c>
      <c r="J70" s="256">
        <v>269000</v>
      </c>
      <c r="K70" s="124"/>
      <c r="L70" s="124"/>
      <c r="M70" s="124"/>
      <c r="N70" s="120"/>
      <c r="O70" s="121"/>
      <c r="P70" s="125"/>
      <c r="Q70" s="125"/>
    </row>
    <row r="71" spans="1:17" s="6" customFormat="1" ht="15.75">
      <c r="A71" s="257" t="s">
        <v>64</v>
      </c>
      <c r="B71" s="258" t="s">
        <v>53</v>
      </c>
      <c r="C71" s="260" t="s">
        <v>8</v>
      </c>
      <c r="D71" s="260"/>
      <c r="E71" s="254">
        <v>23</v>
      </c>
      <c r="F71" s="133">
        <v>58.739130434782609</v>
      </c>
      <c r="G71" s="133">
        <v>79.782608695652172</v>
      </c>
      <c r="H71" s="255">
        <v>0.73623978201634876</v>
      </c>
      <c r="I71" s="255">
        <v>0.79</v>
      </c>
      <c r="J71" s="256">
        <v>392600</v>
      </c>
      <c r="K71" s="119"/>
      <c r="L71" s="119"/>
      <c r="M71" s="119"/>
      <c r="N71" s="120"/>
      <c r="O71" s="121"/>
      <c r="P71" s="122"/>
      <c r="Q71" s="122"/>
    </row>
    <row r="72" spans="1:17" s="6" customFormat="1" ht="15.75">
      <c r="A72" s="257" t="s">
        <v>65</v>
      </c>
      <c r="B72" s="258" t="s">
        <v>53</v>
      </c>
      <c r="C72" s="259" t="s">
        <v>3</v>
      </c>
      <c r="D72" s="259"/>
      <c r="E72" s="254">
        <v>24</v>
      </c>
      <c r="F72" s="133">
        <v>40.958333333333336</v>
      </c>
      <c r="G72" s="133">
        <v>80.208333333333329</v>
      </c>
      <c r="H72" s="255">
        <v>0.51064935064935069</v>
      </c>
      <c r="I72" s="255">
        <v>0.68</v>
      </c>
      <c r="J72" s="256">
        <v>273800</v>
      </c>
      <c r="K72" s="119"/>
      <c r="L72" s="119"/>
      <c r="M72" s="119"/>
      <c r="N72" s="120"/>
      <c r="O72" s="121"/>
      <c r="P72" s="122"/>
      <c r="Q72" s="122"/>
    </row>
    <row r="73" spans="1:17" s="6" customFormat="1" ht="15.75">
      <c r="A73" s="257" t="s">
        <v>5</v>
      </c>
      <c r="B73" s="258" t="s">
        <v>107</v>
      </c>
      <c r="C73" s="259" t="s">
        <v>6</v>
      </c>
      <c r="D73" s="259"/>
      <c r="E73" s="254">
        <v>14</v>
      </c>
      <c r="F73" s="133">
        <v>30.571428571428573</v>
      </c>
      <c r="G73" s="133">
        <v>67.142857142857153</v>
      </c>
      <c r="H73" s="255">
        <v>0.4553191489361702</v>
      </c>
      <c r="I73" s="255">
        <v>0.43</v>
      </c>
      <c r="J73" s="256">
        <v>204400</v>
      </c>
      <c r="K73" s="124"/>
      <c r="L73" s="124"/>
      <c r="M73" s="124"/>
      <c r="N73" s="120"/>
      <c r="O73" s="121"/>
      <c r="P73" s="125"/>
      <c r="Q73" s="125"/>
    </row>
    <row r="74" spans="1:17" s="6" customFormat="1" ht="17.25" customHeight="1">
      <c r="A74" s="257" t="s">
        <v>226</v>
      </c>
      <c r="B74" s="258" t="s">
        <v>107</v>
      </c>
      <c r="C74" s="260" t="s">
        <v>8</v>
      </c>
      <c r="D74" s="260"/>
      <c r="E74" s="254">
        <v>12</v>
      </c>
      <c r="F74" s="133">
        <v>69.833333333333329</v>
      </c>
      <c r="G74" s="133">
        <v>77.166666666666657</v>
      </c>
      <c r="H74" s="255">
        <v>0.90496760259179265</v>
      </c>
      <c r="I74" s="255">
        <v>0.75</v>
      </c>
      <c r="J74" s="256">
        <v>466800</v>
      </c>
      <c r="K74" s="119"/>
      <c r="L74" s="119"/>
      <c r="M74" s="119"/>
      <c r="N74" s="120"/>
      <c r="O74" s="121"/>
      <c r="P74" s="122"/>
      <c r="Q74" s="122"/>
    </row>
    <row r="75" spans="1:17" s="6" customFormat="1" ht="15.75">
      <c r="A75" s="257" t="s">
        <v>202</v>
      </c>
      <c r="B75" s="258" t="s">
        <v>107</v>
      </c>
      <c r="C75" s="259" t="s">
        <v>37</v>
      </c>
      <c r="D75" s="259" t="s">
        <v>537</v>
      </c>
      <c r="E75" s="254">
        <v>0</v>
      </c>
      <c r="F75" s="133">
        <v>0</v>
      </c>
      <c r="G75" s="133" t="s">
        <v>808</v>
      </c>
      <c r="H75" s="255">
        <v>0</v>
      </c>
      <c r="I75" s="255">
        <v>0.51</v>
      </c>
      <c r="J75" s="256">
        <v>193200</v>
      </c>
      <c r="K75" s="124"/>
      <c r="L75" s="124"/>
      <c r="M75" s="124"/>
      <c r="N75" s="120"/>
      <c r="O75" s="121"/>
      <c r="P75" s="125"/>
      <c r="Q75" s="125"/>
    </row>
    <row r="76" spans="1:17" s="6" customFormat="1" ht="16.5" customHeight="1">
      <c r="A76" s="257" t="s">
        <v>634</v>
      </c>
      <c r="B76" s="258" t="s">
        <v>22</v>
      </c>
      <c r="C76" s="260" t="s">
        <v>6</v>
      </c>
      <c r="D76" s="260"/>
      <c r="E76" s="254">
        <v>0</v>
      </c>
      <c r="F76" s="133">
        <v>0</v>
      </c>
      <c r="G76" s="133" t="s">
        <v>808</v>
      </c>
      <c r="H76" s="255">
        <v>0</v>
      </c>
      <c r="I76" s="255">
        <v>0</v>
      </c>
      <c r="J76" s="256">
        <v>122600</v>
      </c>
      <c r="K76" s="119"/>
      <c r="L76" s="119"/>
      <c r="M76" s="119"/>
      <c r="N76" s="120"/>
      <c r="O76" s="121"/>
      <c r="P76" s="122"/>
      <c r="Q76" s="122"/>
    </row>
    <row r="77" spans="1:17" s="6" customFormat="1" ht="15.75">
      <c r="A77" s="257" t="s">
        <v>407</v>
      </c>
      <c r="B77" s="258" t="s">
        <v>768</v>
      </c>
      <c r="C77" s="259" t="s">
        <v>8</v>
      </c>
      <c r="D77" s="259" t="s">
        <v>6</v>
      </c>
      <c r="E77" s="254">
        <v>8</v>
      </c>
      <c r="F77" s="133">
        <v>30.5</v>
      </c>
      <c r="G77" s="133">
        <v>34.25</v>
      </c>
      <c r="H77" s="255">
        <v>0.89051094890510951</v>
      </c>
      <c r="I77" s="255">
        <v>0</v>
      </c>
      <c r="J77" s="256">
        <v>203900</v>
      </c>
      <c r="K77" s="119"/>
      <c r="L77" s="119"/>
      <c r="M77" s="119"/>
      <c r="N77" s="120"/>
      <c r="O77" s="121"/>
      <c r="P77" s="122"/>
      <c r="Q77" s="122"/>
    </row>
    <row r="78" spans="1:17" s="6" customFormat="1" ht="15.75">
      <c r="A78" s="257" t="s">
        <v>650</v>
      </c>
      <c r="B78" s="258" t="s">
        <v>23</v>
      </c>
      <c r="C78" s="259" t="s">
        <v>37</v>
      </c>
      <c r="D78" s="259" t="s">
        <v>537</v>
      </c>
      <c r="E78" s="254">
        <v>1</v>
      </c>
      <c r="F78" s="133">
        <v>49</v>
      </c>
      <c r="G78" s="133">
        <v>80</v>
      </c>
      <c r="H78" s="255">
        <v>0.61250000000000004</v>
      </c>
      <c r="I78" s="255">
        <v>0</v>
      </c>
      <c r="J78" s="256">
        <v>229300</v>
      </c>
      <c r="K78" s="124"/>
      <c r="L78" s="124"/>
      <c r="M78" s="124"/>
      <c r="N78" s="120"/>
      <c r="O78" s="121"/>
      <c r="P78" s="125"/>
      <c r="Q78" s="125"/>
    </row>
    <row r="79" spans="1:17" s="6" customFormat="1" ht="15.75">
      <c r="A79" s="257" t="s">
        <v>203</v>
      </c>
      <c r="B79" s="258" t="s">
        <v>22</v>
      </c>
      <c r="C79" s="260" t="s">
        <v>6</v>
      </c>
      <c r="D79" s="260"/>
      <c r="E79" s="254">
        <v>24</v>
      </c>
      <c r="F79" s="133">
        <v>71.75</v>
      </c>
      <c r="G79" s="133">
        <v>80.583333333333343</v>
      </c>
      <c r="H79" s="255">
        <v>0.89038262668045498</v>
      </c>
      <c r="I79" s="255">
        <v>0.76</v>
      </c>
      <c r="J79" s="256">
        <v>479600</v>
      </c>
      <c r="K79" s="124"/>
      <c r="L79" s="124"/>
      <c r="M79" s="124"/>
      <c r="N79" s="120"/>
      <c r="O79" s="121"/>
      <c r="P79" s="125"/>
      <c r="Q79" s="125"/>
    </row>
    <row r="80" spans="1:17" s="6" customFormat="1" ht="15.75">
      <c r="A80" s="257" t="s">
        <v>459</v>
      </c>
      <c r="B80" s="258" t="s">
        <v>22</v>
      </c>
      <c r="C80" s="260" t="s">
        <v>37</v>
      </c>
      <c r="D80" s="260" t="s">
        <v>537</v>
      </c>
      <c r="E80" s="254">
        <v>1</v>
      </c>
      <c r="F80" s="133">
        <v>1</v>
      </c>
      <c r="G80" s="133">
        <v>38</v>
      </c>
      <c r="H80" s="255">
        <v>2.6315789473684209E-2</v>
      </c>
      <c r="I80" s="255">
        <v>0</v>
      </c>
      <c r="J80" s="256">
        <v>143600</v>
      </c>
      <c r="K80" s="124"/>
      <c r="L80" s="124"/>
      <c r="M80" s="124"/>
      <c r="N80" s="120"/>
      <c r="O80" s="121"/>
      <c r="P80" s="125"/>
      <c r="Q80" s="125"/>
    </row>
    <row r="81" spans="1:17" s="6" customFormat="1" ht="15.75">
      <c r="A81" s="257" t="s">
        <v>295</v>
      </c>
      <c r="B81" s="258" t="s">
        <v>23</v>
      </c>
      <c r="C81" s="260" t="s">
        <v>37</v>
      </c>
      <c r="D81" s="260"/>
      <c r="E81" s="254">
        <v>23</v>
      </c>
      <c r="F81" s="133">
        <v>59.217391304347828</v>
      </c>
      <c r="G81" s="133">
        <v>80</v>
      </c>
      <c r="H81" s="255">
        <v>0.74021739130434783</v>
      </c>
      <c r="I81" s="255">
        <v>0.63</v>
      </c>
      <c r="J81" s="256">
        <v>395800</v>
      </c>
      <c r="K81" s="124"/>
      <c r="L81" s="124"/>
      <c r="M81" s="124"/>
      <c r="N81" s="120"/>
      <c r="O81" s="121"/>
      <c r="P81" s="125"/>
      <c r="Q81" s="125"/>
    </row>
    <row r="82" spans="1:17" s="6" customFormat="1" ht="15.75">
      <c r="A82" s="257" t="s">
        <v>644</v>
      </c>
      <c r="B82" s="258" t="s">
        <v>569</v>
      </c>
      <c r="C82" s="260" t="s">
        <v>37</v>
      </c>
      <c r="D82" s="260" t="s">
        <v>537</v>
      </c>
      <c r="E82" s="254">
        <v>5</v>
      </c>
      <c r="F82" s="133">
        <v>42.6</v>
      </c>
      <c r="G82" s="133">
        <v>68.2</v>
      </c>
      <c r="H82" s="255">
        <v>0.62463343108504399</v>
      </c>
      <c r="I82" s="255">
        <v>0</v>
      </c>
      <c r="J82" s="256">
        <v>227800</v>
      </c>
      <c r="K82" s="119"/>
      <c r="L82" s="119"/>
      <c r="M82" s="119"/>
      <c r="N82" s="120"/>
      <c r="O82" s="121"/>
      <c r="P82" s="122"/>
      <c r="Q82" s="122"/>
    </row>
    <row r="83" spans="1:17" s="6" customFormat="1" ht="15.75">
      <c r="A83" s="257" t="s">
        <v>817</v>
      </c>
      <c r="B83" s="258" t="s">
        <v>82</v>
      </c>
      <c r="C83" s="259" t="s">
        <v>37</v>
      </c>
      <c r="D83" s="260"/>
      <c r="E83" s="254">
        <v>0</v>
      </c>
      <c r="F83" s="133">
        <v>0</v>
      </c>
      <c r="G83" s="133" t="s">
        <v>808</v>
      </c>
      <c r="H83" s="255">
        <v>0</v>
      </c>
      <c r="I83" s="255">
        <v>0</v>
      </c>
      <c r="J83" s="256">
        <v>122600</v>
      </c>
      <c r="K83" s="119"/>
      <c r="L83" s="119"/>
      <c r="M83" s="119"/>
      <c r="N83" s="120"/>
      <c r="O83" s="121"/>
      <c r="P83" s="122"/>
      <c r="Q83" s="122"/>
    </row>
    <row r="84" spans="1:17" s="6" customFormat="1" ht="15.75">
      <c r="A84" s="257" t="s">
        <v>550</v>
      </c>
      <c r="B84" s="258" t="s">
        <v>106</v>
      </c>
      <c r="C84" s="259" t="s">
        <v>6</v>
      </c>
      <c r="D84" s="259"/>
      <c r="E84" s="254">
        <v>8</v>
      </c>
      <c r="F84" s="133">
        <v>29</v>
      </c>
      <c r="G84" s="133">
        <v>72.125</v>
      </c>
      <c r="H84" s="255">
        <v>0.40207972270363951</v>
      </c>
      <c r="I84" s="255">
        <v>0</v>
      </c>
      <c r="J84" s="256">
        <v>193900</v>
      </c>
      <c r="K84" s="119"/>
      <c r="L84" s="119"/>
      <c r="M84" s="119"/>
      <c r="N84" s="120"/>
      <c r="O84" s="121"/>
      <c r="P84" s="122"/>
      <c r="Q84" s="122"/>
    </row>
    <row r="85" spans="1:17" s="6" customFormat="1" ht="15.75">
      <c r="A85" s="257" t="s">
        <v>818</v>
      </c>
      <c r="B85" s="258" t="s">
        <v>58</v>
      </c>
      <c r="C85" s="259" t="s">
        <v>14</v>
      </c>
      <c r="D85" s="259" t="s">
        <v>8</v>
      </c>
      <c r="E85" s="254">
        <v>21</v>
      </c>
      <c r="F85" s="133">
        <v>63.523809523809526</v>
      </c>
      <c r="G85" s="133">
        <v>68.571428571428569</v>
      </c>
      <c r="H85" s="255">
        <v>0.92638888888888893</v>
      </c>
      <c r="I85" s="255">
        <v>0.98</v>
      </c>
      <c r="J85" s="256">
        <v>424600</v>
      </c>
      <c r="K85" s="126"/>
      <c r="L85" s="126"/>
      <c r="M85" s="126"/>
      <c r="N85" s="120"/>
      <c r="O85" s="121"/>
      <c r="P85" s="127"/>
      <c r="Q85" s="127"/>
    </row>
    <row r="86" spans="1:17" s="6" customFormat="1" ht="15.75">
      <c r="A86" s="257" t="s">
        <v>819</v>
      </c>
      <c r="B86" s="258" t="s">
        <v>82</v>
      </c>
      <c r="C86" s="262" t="s">
        <v>398</v>
      </c>
      <c r="D86" s="261"/>
      <c r="E86" s="254">
        <v>22</v>
      </c>
      <c r="F86" s="133">
        <v>33.772727272727273</v>
      </c>
      <c r="G86" s="133">
        <v>54.954545454545453</v>
      </c>
      <c r="H86" s="255">
        <v>0.61455748552522749</v>
      </c>
      <c r="I86" s="255">
        <v>0.64</v>
      </c>
      <c r="J86" s="256">
        <v>225800</v>
      </c>
      <c r="K86" s="126"/>
      <c r="L86" s="126"/>
      <c r="M86" s="126"/>
      <c r="N86" s="120"/>
      <c r="O86" s="121"/>
      <c r="P86" s="127"/>
      <c r="Q86" s="127"/>
    </row>
    <row r="87" spans="1:17" s="6" customFormat="1" ht="15.75">
      <c r="A87" s="257" t="s">
        <v>657</v>
      </c>
      <c r="B87" s="258" t="s">
        <v>28</v>
      </c>
      <c r="C87" s="262" t="s">
        <v>6</v>
      </c>
      <c r="D87" s="262"/>
      <c r="E87" s="254">
        <v>7</v>
      </c>
      <c r="F87" s="133">
        <v>26.571428571428573</v>
      </c>
      <c r="G87" s="133">
        <v>78</v>
      </c>
      <c r="H87" s="255">
        <v>0.34065934065934067</v>
      </c>
      <c r="I87" s="255">
        <v>0</v>
      </c>
      <c r="J87" s="256">
        <v>177600</v>
      </c>
      <c r="K87" s="119"/>
      <c r="L87" s="119"/>
      <c r="M87" s="119"/>
      <c r="N87" s="120"/>
      <c r="O87" s="121"/>
      <c r="P87" s="122"/>
      <c r="Q87" s="122"/>
    </row>
    <row r="88" spans="1:17" s="6" customFormat="1" ht="15.75">
      <c r="A88" s="257" t="s">
        <v>111</v>
      </c>
      <c r="B88" s="258" t="s">
        <v>104</v>
      </c>
      <c r="C88" s="259" t="s">
        <v>398</v>
      </c>
      <c r="D88" s="259" t="s">
        <v>37</v>
      </c>
      <c r="E88" s="254">
        <v>0</v>
      </c>
      <c r="F88" s="133">
        <v>0</v>
      </c>
      <c r="G88" s="133" t="s">
        <v>808</v>
      </c>
      <c r="H88" s="255">
        <v>0</v>
      </c>
      <c r="I88" s="255">
        <v>0</v>
      </c>
      <c r="J88" s="256">
        <v>122600</v>
      </c>
      <c r="K88" s="124"/>
      <c r="L88" s="124"/>
      <c r="M88" s="124"/>
      <c r="N88" s="120"/>
      <c r="O88" s="121"/>
      <c r="P88" s="125"/>
      <c r="Q88" s="125"/>
    </row>
    <row r="89" spans="1:17" s="6" customFormat="1" ht="15.75">
      <c r="A89" s="257" t="s">
        <v>639</v>
      </c>
      <c r="B89" s="258" t="s">
        <v>58</v>
      </c>
      <c r="C89" s="261" t="s">
        <v>6</v>
      </c>
      <c r="D89" s="259"/>
      <c r="E89" s="254">
        <v>0</v>
      </c>
      <c r="F89" s="133">
        <v>0</v>
      </c>
      <c r="G89" s="133" t="s">
        <v>808</v>
      </c>
      <c r="H89" s="255">
        <v>0</v>
      </c>
      <c r="I89" s="255">
        <v>0</v>
      </c>
      <c r="J89" s="256">
        <v>122600</v>
      </c>
      <c r="K89" s="124"/>
      <c r="L89" s="124"/>
      <c r="M89" s="124"/>
      <c r="N89" s="120"/>
      <c r="O89" s="121"/>
      <c r="P89" s="125"/>
      <c r="Q89" s="125"/>
    </row>
    <row r="90" spans="1:17" s="6" customFormat="1" ht="15.75">
      <c r="A90" s="257" t="s">
        <v>624</v>
      </c>
      <c r="B90" s="258" t="s">
        <v>4</v>
      </c>
      <c r="C90" s="260" t="s">
        <v>14</v>
      </c>
      <c r="D90" s="260"/>
      <c r="E90" s="254">
        <v>0</v>
      </c>
      <c r="F90" s="133">
        <v>0</v>
      </c>
      <c r="G90" s="133" t="s">
        <v>808</v>
      </c>
      <c r="H90" s="255">
        <v>0</v>
      </c>
      <c r="I90" s="255">
        <v>1.02</v>
      </c>
      <c r="J90" s="256">
        <v>165800</v>
      </c>
      <c r="K90" s="124"/>
      <c r="L90" s="124"/>
      <c r="M90" s="124"/>
      <c r="N90" s="120"/>
      <c r="O90" s="121"/>
      <c r="P90" s="125"/>
      <c r="Q90" s="125"/>
    </row>
    <row r="91" spans="1:17" s="6" customFormat="1" ht="15.75">
      <c r="A91" s="257" t="s">
        <v>342</v>
      </c>
      <c r="B91" s="258" t="s">
        <v>106</v>
      </c>
      <c r="C91" s="260" t="s">
        <v>6</v>
      </c>
      <c r="D91" s="260"/>
      <c r="E91" s="254">
        <v>22</v>
      </c>
      <c r="F91" s="133">
        <v>29.09090909090909</v>
      </c>
      <c r="G91" s="133">
        <v>80.454545454545453</v>
      </c>
      <c r="H91" s="255">
        <v>0.3615819209039548</v>
      </c>
      <c r="I91" s="255">
        <v>0.5</v>
      </c>
      <c r="J91" s="256">
        <v>194500</v>
      </c>
      <c r="K91" s="124"/>
      <c r="L91" s="124"/>
      <c r="M91" s="124"/>
      <c r="N91" s="120"/>
      <c r="O91" s="121"/>
      <c r="P91" s="125"/>
      <c r="Q91" s="125"/>
    </row>
    <row r="92" spans="1:17" s="6" customFormat="1" ht="15.75">
      <c r="A92" s="257" t="s">
        <v>382</v>
      </c>
      <c r="B92" s="258" t="s">
        <v>55</v>
      </c>
      <c r="C92" s="260" t="s">
        <v>6</v>
      </c>
      <c r="D92" s="260"/>
      <c r="E92" s="254">
        <v>0</v>
      </c>
      <c r="F92" s="133">
        <v>0</v>
      </c>
      <c r="G92" s="133" t="s">
        <v>808</v>
      </c>
      <c r="H92" s="255">
        <v>0</v>
      </c>
      <c r="I92" s="255">
        <v>0</v>
      </c>
      <c r="J92" s="256">
        <v>122600</v>
      </c>
      <c r="K92" s="119"/>
      <c r="L92" s="119"/>
      <c r="M92" s="119"/>
      <c r="N92" s="120"/>
      <c r="O92" s="121"/>
      <c r="P92" s="122"/>
      <c r="Q92" s="122"/>
    </row>
    <row r="93" spans="1:17" s="6" customFormat="1" ht="15.75">
      <c r="A93" s="257" t="s">
        <v>461</v>
      </c>
      <c r="B93" s="258" t="s">
        <v>23</v>
      </c>
      <c r="C93" s="259" t="s">
        <v>37</v>
      </c>
      <c r="D93" s="259" t="s">
        <v>537</v>
      </c>
      <c r="E93" s="254">
        <v>0</v>
      </c>
      <c r="F93" s="133">
        <v>0</v>
      </c>
      <c r="G93" s="133" t="s">
        <v>808</v>
      </c>
      <c r="H93" s="255">
        <v>0</v>
      </c>
      <c r="I93" s="255">
        <v>0</v>
      </c>
      <c r="J93" s="256">
        <v>122600</v>
      </c>
      <c r="K93" s="119"/>
      <c r="L93" s="119"/>
      <c r="M93" s="119"/>
      <c r="N93" s="120"/>
      <c r="O93" s="121"/>
      <c r="P93" s="122"/>
      <c r="Q93" s="122"/>
    </row>
    <row r="94" spans="1:17" s="6" customFormat="1" ht="15.75">
      <c r="A94" s="257" t="s">
        <v>640</v>
      </c>
      <c r="B94" s="258" t="s">
        <v>58</v>
      </c>
      <c r="C94" s="259" t="s">
        <v>3</v>
      </c>
      <c r="D94" s="259"/>
      <c r="E94" s="254">
        <v>0</v>
      </c>
      <c r="F94" s="133">
        <v>0</v>
      </c>
      <c r="G94" s="133" t="s">
        <v>808</v>
      </c>
      <c r="H94" s="255">
        <v>0</v>
      </c>
      <c r="I94" s="255">
        <v>0</v>
      </c>
      <c r="J94" s="256">
        <v>122600</v>
      </c>
      <c r="K94" s="124"/>
      <c r="L94" s="124"/>
      <c r="M94" s="124"/>
      <c r="N94" s="120"/>
      <c r="O94" s="121"/>
      <c r="P94" s="125"/>
      <c r="Q94" s="125"/>
    </row>
    <row r="95" spans="1:17" s="6" customFormat="1" ht="15.75">
      <c r="A95" s="257" t="s">
        <v>90</v>
      </c>
      <c r="B95" s="258" t="s">
        <v>58</v>
      </c>
      <c r="C95" s="260" t="s">
        <v>6</v>
      </c>
      <c r="D95" s="260" t="s">
        <v>3</v>
      </c>
      <c r="E95" s="254">
        <v>17</v>
      </c>
      <c r="F95" s="133">
        <v>55.764705882352942</v>
      </c>
      <c r="G95" s="133">
        <v>78.764705882352942</v>
      </c>
      <c r="H95" s="255">
        <v>0.70799103808812547</v>
      </c>
      <c r="I95" s="255">
        <v>0.74</v>
      </c>
      <c r="J95" s="256">
        <v>372800</v>
      </c>
      <c r="K95" s="126"/>
      <c r="L95" s="126"/>
      <c r="M95" s="126"/>
      <c r="N95" s="120"/>
      <c r="O95" s="121"/>
      <c r="P95" s="125"/>
      <c r="Q95" s="125"/>
    </row>
    <row r="96" spans="1:17" s="6" customFormat="1" ht="15.75">
      <c r="A96" s="257" t="s">
        <v>33</v>
      </c>
      <c r="B96" s="258" t="s">
        <v>31</v>
      </c>
      <c r="C96" s="262" t="s">
        <v>8</v>
      </c>
      <c r="D96" s="262"/>
      <c r="E96" s="254">
        <v>17</v>
      </c>
      <c r="F96" s="133">
        <v>44.588235294117645</v>
      </c>
      <c r="G96" s="133">
        <v>53.294117647058819</v>
      </c>
      <c r="H96" s="255">
        <v>0.83664459161147908</v>
      </c>
      <c r="I96" s="255">
        <v>0.82</v>
      </c>
      <c r="J96" s="256">
        <v>298100</v>
      </c>
      <c r="K96" s="124"/>
      <c r="L96" s="124"/>
      <c r="M96" s="124"/>
      <c r="N96" s="120"/>
      <c r="O96" s="121"/>
      <c r="P96" s="127"/>
      <c r="Q96" s="127"/>
    </row>
    <row r="97" spans="1:17" s="6" customFormat="1" ht="15.75">
      <c r="A97" s="257" t="s">
        <v>820</v>
      </c>
      <c r="B97" s="258" t="s">
        <v>104</v>
      </c>
      <c r="C97" s="260" t="s">
        <v>6</v>
      </c>
      <c r="D97" s="261" t="s">
        <v>3</v>
      </c>
      <c r="E97" s="254">
        <v>1</v>
      </c>
      <c r="F97" s="133">
        <v>19</v>
      </c>
      <c r="G97" s="133">
        <v>80</v>
      </c>
      <c r="H97" s="255">
        <v>0.23749999999999999</v>
      </c>
      <c r="I97" s="255">
        <v>0</v>
      </c>
      <c r="J97" s="256">
        <v>143600</v>
      </c>
      <c r="K97" s="124"/>
      <c r="L97" s="124"/>
      <c r="M97" s="124"/>
      <c r="N97" s="120"/>
      <c r="O97" s="121"/>
      <c r="P97" s="125"/>
      <c r="Q97" s="125"/>
    </row>
    <row r="98" spans="1:17" s="6" customFormat="1" ht="15.75">
      <c r="A98" s="257" t="s">
        <v>204</v>
      </c>
      <c r="B98" s="258" t="s">
        <v>24</v>
      </c>
      <c r="C98" s="260" t="s">
        <v>14</v>
      </c>
      <c r="D98" s="260" t="s">
        <v>8</v>
      </c>
      <c r="E98" s="254">
        <v>8</v>
      </c>
      <c r="F98" s="133">
        <v>31</v>
      </c>
      <c r="G98" s="133">
        <v>38.375</v>
      </c>
      <c r="H98" s="255">
        <v>0.80781758957654726</v>
      </c>
      <c r="I98" s="255">
        <v>0</v>
      </c>
      <c r="J98" s="256">
        <v>207200</v>
      </c>
      <c r="K98" s="124"/>
      <c r="L98" s="124"/>
      <c r="M98" s="124"/>
      <c r="N98" s="120"/>
      <c r="O98" s="121"/>
      <c r="P98" s="125"/>
      <c r="Q98" s="125"/>
    </row>
    <row r="99" spans="1:17" s="6" customFormat="1" ht="15.75">
      <c r="A99" s="257" t="s">
        <v>112</v>
      </c>
      <c r="B99" s="258" t="s">
        <v>82</v>
      </c>
      <c r="C99" s="260" t="s">
        <v>8</v>
      </c>
      <c r="D99" s="260" t="s">
        <v>537</v>
      </c>
      <c r="E99" s="254">
        <v>24</v>
      </c>
      <c r="F99" s="133">
        <v>47.5</v>
      </c>
      <c r="G99" s="133">
        <v>60.708333333333336</v>
      </c>
      <c r="H99" s="255">
        <v>0.78242964996568287</v>
      </c>
      <c r="I99" s="255">
        <v>0</v>
      </c>
      <c r="J99" s="256">
        <v>317500</v>
      </c>
      <c r="K99" s="124"/>
      <c r="L99" s="124"/>
      <c r="M99" s="124"/>
      <c r="N99" s="120"/>
      <c r="O99" s="121"/>
      <c r="P99" s="125"/>
      <c r="Q99" s="125"/>
    </row>
    <row r="100" spans="1:17" s="6" customFormat="1" ht="15.75">
      <c r="A100" s="257" t="s">
        <v>352</v>
      </c>
      <c r="B100" s="258" t="s">
        <v>106</v>
      </c>
      <c r="C100" s="260" t="s">
        <v>37</v>
      </c>
      <c r="D100" s="260" t="s">
        <v>537</v>
      </c>
      <c r="E100" s="254">
        <v>0</v>
      </c>
      <c r="F100" s="133">
        <v>0</v>
      </c>
      <c r="G100" s="133" t="s">
        <v>808</v>
      </c>
      <c r="H100" s="255">
        <v>0</v>
      </c>
      <c r="I100" s="255">
        <v>0.65</v>
      </c>
      <c r="J100" s="256">
        <v>226700</v>
      </c>
      <c r="K100" s="119"/>
      <c r="L100" s="119"/>
      <c r="M100" s="119"/>
      <c r="N100" s="120"/>
      <c r="O100" s="121"/>
      <c r="P100" s="122"/>
      <c r="Q100" s="122"/>
    </row>
    <row r="101" spans="1:17" s="6" customFormat="1" ht="15.75">
      <c r="A101" s="257" t="s">
        <v>227</v>
      </c>
      <c r="B101" s="258" t="s">
        <v>28</v>
      </c>
      <c r="C101" s="259" t="s">
        <v>6</v>
      </c>
      <c r="D101" s="259"/>
      <c r="E101" s="254">
        <v>16</v>
      </c>
      <c r="F101" s="133">
        <v>36.625</v>
      </c>
      <c r="G101" s="133">
        <v>80.375</v>
      </c>
      <c r="H101" s="255">
        <v>0.45567651632970452</v>
      </c>
      <c r="I101" s="255">
        <v>0.61</v>
      </c>
      <c r="J101" s="256">
        <v>244800</v>
      </c>
      <c r="K101" s="119"/>
      <c r="L101" s="119"/>
      <c r="M101" s="119"/>
      <c r="N101" s="120"/>
      <c r="O101" s="121"/>
      <c r="P101" s="122"/>
      <c r="Q101" s="122"/>
    </row>
    <row r="102" spans="1:17" s="6" customFormat="1" ht="15.75">
      <c r="A102" s="257" t="s">
        <v>821</v>
      </c>
      <c r="B102" s="258" t="s">
        <v>31</v>
      </c>
      <c r="C102" s="259" t="s">
        <v>8</v>
      </c>
      <c r="D102" s="259"/>
      <c r="E102" s="254">
        <v>7</v>
      </c>
      <c r="F102" s="133">
        <v>16</v>
      </c>
      <c r="G102" s="133">
        <v>23.285714285714285</v>
      </c>
      <c r="H102" s="255">
        <v>0.68711656441717794</v>
      </c>
      <c r="I102" s="255">
        <v>0</v>
      </c>
      <c r="J102" s="256">
        <v>143600</v>
      </c>
      <c r="K102" s="119"/>
      <c r="L102" s="119"/>
      <c r="M102" s="119"/>
      <c r="N102" s="120"/>
      <c r="O102" s="121"/>
      <c r="P102" s="122"/>
      <c r="Q102" s="122"/>
    </row>
    <row r="103" spans="1:17" s="6" customFormat="1" ht="15.75">
      <c r="A103" s="257" t="s">
        <v>822</v>
      </c>
      <c r="B103" s="258" t="s">
        <v>4</v>
      </c>
      <c r="C103" s="259" t="s">
        <v>14</v>
      </c>
      <c r="D103" s="259"/>
      <c r="E103" s="254">
        <v>8</v>
      </c>
      <c r="F103" s="133">
        <v>21.125</v>
      </c>
      <c r="G103" s="133">
        <v>23.125</v>
      </c>
      <c r="H103" s="255">
        <v>0.91351351351351351</v>
      </c>
      <c r="I103" s="255">
        <v>1.19</v>
      </c>
      <c r="J103" s="256">
        <v>143600</v>
      </c>
      <c r="K103" s="124"/>
      <c r="L103" s="124"/>
      <c r="M103" s="124"/>
      <c r="N103" s="120"/>
      <c r="O103" s="121"/>
      <c r="P103" s="125"/>
      <c r="Q103" s="125"/>
    </row>
    <row r="104" spans="1:17" s="6" customFormat="1" ht="15.75">
      <c r="A104" s="257" t="s">
        <v>228</v>
      </c>
      <c r="B104" s="258" t="s">
        <v>107</v>
      </c>
      <c r="C104" s="260" t="s">
        <v>14</v>
      </c>
      <c r="D104" s="260"/>
      <c r="E104" s="254">
        <v>23</v>
      </c>
      <c r="F104" s="133">
        <v>38.173913043478258</v>
      </c>
      <c r="G104" s="133">
        <v>34.391304347826086</v>
      </c>
      <c r="H104" s="255">
        <v>1.1099873577749684</v>
      </c>
      <c r="I104" s="255">
        <v>1.42</v>
      </c>
      <c r="J104" s="256">
        <v>255200</v>
      </c>
      <c r="K104" s="124"/>
      <c r="L104" s="124"/>
      <c r="M104" s="124"/>
      <c r="N104" s="120"/>
      <c r="O104" s="121"/>
      <c r="P104" s="125"/>
      <c r="Q104" s="125"/>
    </row>
    <row r="105" spans="1:17" s="6" customFormat="1" ht="15.75">
      <c r="A105" s="263" t="s">
        <v>823</v>
      </c>
      <c r="B105" s="258" t="s">
        <v>58</v>
      </c>
      <c r="C105" s="260" t="s">
        <v>6</v>
      </c>
      <c r="D105" s="260"/>
      <c r="E105" s="254">
        <v>11</v>
      </c>
      <c r="F105" s="133">
        <v>32.454545454545453</v>
      </c>
      <c r="G105" s="133">
        <v>78.72727272727272</v>
      </c>
      <c r="H105" s="255">
        <v>0.41224018475750579</v>
      </c>
      <c r="I105" s="255">
        <v>0</v>
      </c>
      <c r="J105" s="256">
        <v>216900</v>
      </c>
      <c r="K105" s="119"/>
      <c r="L105" s="119"/>
      <c r="M105" s="119"/>
      <c r="N105" s="120"/>
      <c r="O105" s="121"/>
      <c r="P105" s="122"/>
      <c r="Q105" s="122"/>
    </row>
    <row r="106" spans="1:17" s="6" customFormat="1" ht="15.75">
      <c r="A106" s="257" t="s">
        <v>402</v>
      </c>
      <c r="B106" s="258" t="s">
        <v>31</v>
      </c>
      <c r="C106" s="259" t="s">
        <v>8</v>
      </c>
      <c r="D106" s="259"/>
      <c r="E106" s="254">
        <v>15</v>
      </c>
      <c r="F106" s="133">
        <v>29.666666666666668</v>
      </c>
      <c r="G106" s="133">
        <v>33.06666666666667</v>
      </c>
      <c r="H106" s="255">
        <v>0.89717741935483875</v>
      </c>
      <c r="I106" s="255">
        <v>0.71</v>
      </c>
      <c r="J106" s="256">
        <v>198300</v>
      </c>
      <c r="K106" s="124"/>
      <c r="L106" s="124"/>
      <c r="M106" s="124"/>
      <c r="N106" s="120"/>
      <c r="O106" s="121"/>
      <c r="P106" s="125"/>
      <c r="Q106" s="125"/>
    </row>
    <row r="107" spans="1:17" s="6" customFormat="1" ht="15.75">
      <c r="A107" s="257" t="s">
        <v>319</v>
      </c>
      <c r="B107" s="258" t="s">
        <v>768</v>
      </c>
      <c r="C107" s="259" t="s">
        <v>398</v>
      </c>
      <c r="D107" s="259"/>
      <c r="E107" s="254">
        <v>9</v>
      </c>
      <c r="F107" s="133">
        <v>51.888888888888886</v>
      </c>
      <c r="G107" s="133">
        <v>64.888888888888886</v>
      </c>
      <c r="H107" s="255">
        <v>0.79965753424657537</v>
      </c>
      <c r="I107" s="255">
        <v>0.8</v>
      </c>
      <c r="J107" s="256">
        <v>346900</v>
      </c>
      <c r="K107" s="119"/>
      <c r="L107" s="119"/>
      <c r="M107" s="119"/>
      <c r="N107" s="120"/>
      <c r="O107" s="121"/>
      <c r="P107" s="122"/>
      <c r="Q107" s="122"/>
    </row>
    <row r="108" spans="1:17" s="6" customFormat="1" ht="15.75">
      <c r="A108" s="257" t="s">
        <v>113</v>
      </c>
      <c r="B108" s="258" t="s">
        <v>82</v>
      </c>
      <c r="C108" s="260" t="s">
        <v>6</v>
      </c>
      <c r="D108" s="260"/>
      <c r="E108" s="254">
        <v>2</v>
      </c>
      <c r="F108" s="133">
        <v>49.5</v>
      </c>
      <c r="G108" s="133">
        <v>80</v>
      </c>
      <c r="H108" s="255">
        <v>0.61875000000000002</v>
      </c>
      <c r="I108" s="255">
        <v>0.53</v>
      </c>
      <c r="J108" s="256">
        <v>231600</v>
      </c>
      <c r="K108" s="124"/>
      <c r="L108" s="124"/>
      <c r="M108" s="124"/>
      <c r="N108" s="120"/>
      <c r="O108" s="121"/>
      <c r="P108" s="125"/>
      <c r="Q108" s="125"/>
    </row>
    <row r="109" spans="1:17" s="6" customFormat="1" ht="15.75">
      <c r="A109" s="257" t="s">
        <v>464</v>
      </c>
      <c r="B109" s="258" t="s">
        <v>28</v>
      </c>
      <c r="C109" s="260" t="s">
        <v>537</v>
      </c>
      <c r="D109" s="260" t="s">
        <v>3</v>
      </c>
      <c r="E109" s="254">
        <v>5</v>
      </c>
      <c r="F109" s="133">
        <v>20.8</v>
      </c>
      <c r="G109" s="133">
        <v>80</v>
      </c>
      <c r="H109" s="255">
        <v>0.26</v>
      </c>
      <c r="I109" s="255">
        <v>0</v>
      </c>
      <c r="J109" s="256">
        <v>143600</v>
      </c>
      <c r="K109" s="119"/>
      <c r="L109" s="119"/>
      <c r="M109" s="119"/>
      <c r="N109" s="120"/>
      <c r="O109" s="121"/>
      <c r="P109" s="122"/>
      <c r="Q109" s="122"/>
    </row>
    <row r="110" spans="1:17" s="6" customFormat="1" ht="15.75">
      <c r="A110" s="257" t="s">
        <v>275</v>
      </c>
      <c r="B110" s="258" t="s">
        <v>55</v>
      </c>
      <c r="C110" s="259" t="s">
        <v>6</v>
      </c>
      <c r="D110" s="259"/>
      <c r="E110" s="254">
        <v>21</v>
      </c>
      <c r="F110" s="133">
        <v>40.761904761904759</v>
      </c>
      <c r="G110" s="133">
        <v>74.285714285714278</v>
      </c>
      <c r="H110" s="255">
        <v>0.54871794871794877</v>
      </c>
      <c r="I110" s="255">
        <v>0.52</v>
      </c>
      <c r="J110" s="256">
        <v>272500</v>
      </c>
      <c r="K110" s="124"/>
      <c r="L110" s="124"/>
      <c r="M110" s="124"/>
      <c r="N110" s="120"/>
      <c r="O110" s="121"/>
      <c r="P110" s="125"/>
      <c r="Q110" s="125"/>
    </row>
    <row r="111" spans="1:17" s="6" customFormat="1" ht="15.75">
      <c r="A111" s="257" t="s">
        <v>66</v>
      </c>
      <c r="B111" s="258" t="s">
        <v>53</v>
      </c>
      <c r="C111" s="260" t="s">
        <v>6</v>
      </c>
      <c r="D111" s="260"/>
      <c r="E111" s="254">
        <v>21</v>
      </c>
      <c r="F111" s="133">
        <v>38.904761904761905</v>
      </c>
      <c r="G111" s="133">
        <v>79.952380952380949</v>
      </c>
      <c r="H111" s="255">
        <v>0.48659916617033949</v>
      </c>
      <c r="I111" s="255">
        <v>0.63</v>
      </c>
      <c r="J111" s="256">
        <v>260100</v>
      </c>
      <c r="K111" s="119"/>
      <c r="L111" s="119"/>
      <c r="M111" s="119"/>
      <c r="N111" s="120"/>
      <c r="O111" s="121"/>
      <c r="P111" s="122"/>
      <c r="Q111" s="122"/>
    </row>
    <row r="112" spans="1:17" s="6" customFormat="1" ht="15.75">
      <c r="A112" s="257" t="s">
        <v>824</v>
      </c>
      <c r="B112" s="258" t="s">
        <v>24</v>
      </c>
      <c r="C112" s="259" t="s">
        <v>14</v>
      </c>
      <c r="D112" s="259" t="s">
        <v>8</v>
      </c>
      <c r="E112" s="254">
        <v>8</v>
      </c>
      <c r="F112" s="133">
        <v>22.625</v>
      </c>
      <c r="G112" s="133">
        <v>22.875</v>
      </c>
      <c r="H112" s="255">
        <v>0.98907103825136611</v>
      </c>
      <c r="I112" s="255">
        <v>0</v>
      </c>
      <c r="J112" s="256">
        <v>151200</v>
      </c>
      <c r="K112" s="124"/>
      <c r="L112" s="124"/>
      <c r="M112" s="124"/>
      <c r="N112" s="120"/>
      <c r="O112" s="121"/>
      <c r="P112" s="125"/>
      <c r="Q112" s="125"/>
    </row>
    <row r="113" spans="1:17" s="6" customFormat="1" ht="15.75">
      <c r="A113" s="257" t="s">
        <v>205</v>
      </c>
      <c r="B113" s="258" t="s">
        <v>22</v>
      </c>
      <c r="C113" s="260" t="s">
        <v>8</v>
      </c>
      <c r="D113" s="260"/>
      <c r="E113" s="254">
        <v>14</v>
      </c>
      <c r="F113" s="133">
        <v>48.785714285714285</v>
      </c>
      <c r="G113" s="133">
        <v>51.214285714285715</v>
      </c>
      <c r="H113" s="255">
        <v>0.95258019525801951</v>
      </c>
      <c r="I113" s="255">
        <v>0.96</v>
      </c>
      <c r="J113" s="256">
        <v>326100</v>
      </c>
      <c r="K113" s="124"/>
      <c r="L113" s="124"/>
      <c r="M113" s="124"/>
      <c r="N113" s="120"/>
      <c r="O113" s="121"/>
      <c r="P113" s="125"/>
      <c r="Q113" s="125"/>
    </row>
    <row r="114" spans="1:17" s="6" customFormat="1" ht="15.75">
      <c r="A114" s="257" t="s">
        <v>399</v>
      </c>
      <c r="B114" s="258" t="s">
        <v>107</v>
      </c>
      <c r="C114" s="260" t="s">
        <v>6</v>
      </c>
      <c r="D114" s="260" t="s">
        <v>3</v>
      </c>
      <c r="E114" s="254">
        <v>22</v>
      </c>
      <c r="F114" s="133">
        <v>51.363636363636367</v>
      </c>
      <c r="G114" s="133">
        <v>79.590909090909093</v>
      </c>
      <c r="H114" s="255">
        <v>0.64534551684751573</v>
      </c>
      <c r="I114" s="255">
        <v>0.64</v>
      </c>
      <c r="J114" s="256">
        <v>343300</v>
      </c>
      <c r="K114" s="124"/>
      <c r="L114" s="124"/>
      <c r="M114" s="124"/>
      <c r="N114" s="120"/>
      <c r="O114" s="121"/>
      <c r="P114" s="125"/>
      <c r="Q114" s="125"/>
    </row>
    <row r="115" spans="1:17" s="6" customFormat="1" ht="15.75">
      <c r="A115" s="257" t="s">
        <v>825</v>
      </c>
      <c r="B115" s="258" t="s">
        <v>58</v>
      </c>
      <c r="C115" s="260" t="s">
        <v>37</v>
      </c>
      <c r="D115" s="260" t="s">
        <v>537</v>
      </c>
      <c r="E115" s="254">
        <v>0</v>
      </c>
      <c r="F115" s="133">
        <v>0</v>
      </c>
      <c r="G115" s="133" t="s">
        <v>808</v>
      </c>
      <c r="H115" s="255">
        <v>0</v>
      </c>
      <c r="I115" s="255">
        <v>0</v>
      </c>
      <c r="J115" s="256">
        <v>122600</v>
      </c>
      <c r="K115" s="124"/>
      <c r="L115" s="124"/>
      <c r="M115" s="124"/>
      <c r="N115" s="120"/>
      <c r="O115" s="121"/>
      <c r="P115" s="125"/>
      <c r="Q115" s="125"/>
    </row>
    <row r="116" spans="1:17" s="6" customFormat="1" ht="15.75">
      <c r="A116" s="257" t="s">
        <v>276</v>
      </c>
      <c r="B116" s="258" t="s">
        <v>55</v>
      </c>
      <c r="C116" s="260" t="s">
        <v>14</v>
      </c>
      <c r="D116" s="260"/>
      <c r="E116" s="254">
        <v>22</v>
      </c>
      <c r="F116" s="133">
        <v>72.090909090909093</v>
      </c>
      <c r="G116" s="133">
        <v>54.909090909090914</v>
      </c>
      <c r="H116" s="255">
        <v>1.3129139072847682</v>
      </c>
      <c r="I116" s="255">
        <v>1.36</v>
      </c>
      <c r="J116" s="256">
        <v>481900</v>
      </c>
      <c r="K116" s="124"/>
      <c r="L116" s="124"/>
      <c r="M116" s="124"/>
      <c r="N116" s="120"/>
      <c r="O116" s="121"/>
      <c r="P116" s="125"/>
      <c r="Q116" s="125"/>
    </row>
    <row r="117" spans="1:17" s="6" customFormat="1" ht="15.75">
      <c r="A117" s="257" t="s">
        <v>826</v>
      </c>
      <c r="B117" s="258" t="s">
        <v>31</v>
      </c>
      <c r="C117" s="260" t="s">
        <v>8</v>
      </c>
      <c r="D117" s="260" t="s">
        <v>6</v>
      </c>
      <c r="E117" s="254">
        <v>4</v>
      </c>
      <c r="F117" s="133">
        <v>20</v>
      </c>
      <c r="G117" s="133">
        <v>21</v>
      </c>
      <c r="H117" s="255">
        <v>0.95238095238095233</v>
      </c>
      <c r="I117" s="255">
        <v>0</v>
      </c>
      <c r="J117" s="256">
        <v>143600</v>
      </c>
      <c r="K117" s="119"/>
      <c r="L117" s="119"/>
      <c r="M117" s="119"/>
      <c r="N117" s="120"/>
      <c r="O117" s="121"/>
      <c r="P117" s="122"/>
      <c r="Q117" s="122"/>
    </row>
    <row r="118" spans="1:17" s="6" customFormat="1" ht="15.75">
      <c r="A118" s="257" t="s">
        <v>34</v>
      </c>
      <c r="B118" s="258" t="s">
        <v>23</v>
      </c>
      <c r="C118" s="260" t="s">
        <v>14</v>
      </c>
      <c r="D118" s="260" t="s">
        <v>8</v>
      </c>
      <c r="E118" s="254">
        <v>24</v>
      </c>
      <c r="F118" s="133">
        <v>57.541666666666664</v>
      </c>
      <c r="G118" s="133">
        <v>61.583333333333329</v>
      </c>
      <c r="H118" s="255">
        <v>0.93437077131258461</v>
      </c>
      <c r="I118" s="255">
        <v>0.96</v>
      </c>
      <c r="J118" s="256">
        <v>384600</v>
      </c>
      <c r="K118" s="119"/>
      <c r="L118" s="119"/>
      <c r="M118" s="119"/>
      <c r="N118" s="120"/>
      <c r="O118" s="121"/>
      <c r="P118" s="122"/>
      <c r="Q118" s="122"/>
    </row>
    <row r="119" spans="1:17" s="6" customFormat="1" ht="15.75">
      <c r="A119" s="257" t="s">
        <v>465</v>
      </c>
      <c r="B119" s="258" t="s">
        <v>104</v>
      </c>
      <c r="C119" s="259" t="s">
        <v>14</v>
      </c>
      <c r="D119" s="259" t="s">
        <v>8</v>
      </c>
      <c r="E119" s="254">
        <v>21</v>
      </c>
      <c r="F119" s="133">
        <v>42.428571428571431</v>
      </c>
      <c r="G119" s="133">
        <v>51.142857142857146</v>
      </c>
      <c r="H119" s="255">
        <v>0.82960893854748607</v>
      </c>
      <c r="I119" s="255">
        <v>0</v>
      </c>
      <c r="J119" s="256">
        <v>283600</v>
      </c>
      <c r="K119" s="124"/>
      <c r="L119" s="124"/>
      <c r="M119" s="124"/>
      <c r="N119" s="120"/>
      <c r="O119" s="121"/>
      <c r="P119" s="125"/>
      <c r="Q119" s="125"/>
    </row>
    <row r="120" spans="1:17" s="6" customFormat="1" ht="13.5" customHeight="1">
      <c r="A120" s="257" t="s">
        <v>433</v>
      </c>
      <c r="B120" s="258" t="s">
        <v>28</v>
      </c>
      <c r="C120" s="260" t="s">
        <v>8</v>
      </c>
      <c r="D120" s="260"/>
      <c r="E120" s="254">
        <v>5</v>
      </c>
      <c r="F120" s="133">
        <v>24</v>
      </c>
      <c r="G120" s="133">
        <v>39</v>
      </c>
      <c r="H120" s="255">
        <v>0.61538461538461542</v>
      </c>
      <c r="I120" s="255">
        <v>0</v>
      </c>
      <c r="J120" s="256">
        <v>160400</v>
      </c>
      <c r="K120" s="119"/>
      <c r="L120" s="119"/>
      <c r="M120" s="119"/>
      <c r="N120" s="120"/>
      <c r="O120" s="121"/>
      <c r="P120" s="122"/>
      <c r="Q120" s="122"/>
    </row>
    <row r="121" spans="1:17" s="6" customFormat="1" ht="15.75">
      <c r="A121" s="257" t="s">
        <v>827</v>
      </c>
      <c r="B121" s="258" t="s">
        <v>82</v>
      </c>
      <c r="C121" s="259" t="s">
        <v>37</v>
      </c>
      <c r="D121" s="259"/>
      <c r="E121" s="254">
        <v>0</v>
      </c>
      <c r="F121" s="133">
        <v>0</v>
      </c>
      <c r="G121" s="133" t="s">
        <v>808</v>
      </c>
      <c r="H121" s="255">
        <v>0</v>
      </c>
      <c r="I121" s="255">
        <v>0</v>
      </c>
      <c r="J121" s="256">
        <v>122600</v>
      </c>
      <c r="K121" s="119"/>
      <c r="L121" s="119"/>
      <c r="M121" s="119"/>
      <c r="N121" s="120"/>
      <c r="O121" s="121"/>
      <c r="P121" s="122"/>
      <c r="Q121" s="122"/>
    </row>
    <row r="122" spans="1:17" s="6" customFormat="1" ht="15.75">
      <c r="A122" s="257" t="s">
        <v>114</v>
      </c>
      <c r="B122" s="258" t="s">
        <v>82</v>
      </c>
      <c r="C122" s="259" t="s">
        <v>6</v>
      </c>
      <c r="D122" s="259"/>
      <c r="E122" s="254">
        <v>1</v>
      </c>
      <c r="F122" s="133">
        <v>27</v>
      </c>
      <c r="G122" s="133">
        <v>80</v>
      </c>
      <c r="H122" s="255">
        <v>0.33750000000000002</v>
      </c>
      <c r="I122" s="255">
        <v>0.5</v>
      </c>
      <c r="J122" s="256">
        <v>144400</v>
      </c>
      <c r="K122" s="124"/>
      <c r="L122" s="124"/>
      <c r="M122" s="124"/>
      <c r="N122" s="120"/>
      <c r="O122" s="121"/>
      <c r="P122" s="125"/>
      <c r="Q122" s="125"/>
    </row>
    <row r="123" spans="1:17" s="6" customFormat="1" ht="15.75">
      <c r="A123" s="257" t="s">
        <v>828</v>
      </c>
      <c r="B123" s="258" t="s">
        <v>569</v>
      </c>
      <c r="C123" s="260" t="s">
        <v>14</v>
      </c>
      <c r="D123" s="260"/>
      <c r="E123" s="254">
        <v>14</v>
      </c>
      <c r="F123" s="133">
        <v>34.571428571428569</v>
      </c>
      <c r="G123" s="133">
        <v>28</v>
      </c>
      <c r="H123" s="255">
        <v>1.2346938775510203</v>
      </c>
      <c r="I123" s="255">
        <v>0</v>
      </c>
      <c r="J123" s="256">
        <v>231100</v>
      </c>
      <c r="K123" s="124"/>
      <c r="L123" s="124"/>
      <c r="M123" s="124"/>
      <c r="N123" s="120"/>
      <c r="O123" s="121"/>
      <c r="P123" s="125"/>
      <c r="Q123" s="125"/>
    </row>
    <row r="124" spans="1:17" s="6" customFormat="1" ht="15.75">
      <c r="A124" s="257" t="s">
        <v>250</v>
      </c>
      <c r="B124" s="258" t="s">
        <v>105</v>
      </c>
      <c r="C124" s="260" t="s">
        <v>537</v>
      </c>
      <c r="D124" s="260"/>
      <c r="E124" s="254">
        <v>9</v>
      </c>
      <c r="F124" s="133">
        <v>44.111111111111114</v>
      </c>
      <c r="G124" s="133">
        <v>73.222222222222229</v>
      </c>
      <c r="H124" s="255">
        <v>0.60242792109256449</v>
      </c>
      <c r="I124" s="255">
        <v>0.63</v>
      </c>
      <c r="J124" s="256">
        <v>294900</v>
      </c>
      <c r="K124" s="124"/>
      <c r="L124" s="124"/>
      <c r="M124" s="124"/>
      <c r="N124" s="120"/>
      <c r="O124" s="121"/>
      <c r="P124" s="125"/>
      <c r="Q124" s="125"/>
    </row>
    <row r="125" spans="1:17" s="6" customFormat="1" ht="15.75">
      <c r="A125" s="257" t="s">
        <v>468</v>
      </c>
      <c r="B125" s="258" t="s">
        <v>82</v>
      </c>
      <c r="C125" s="260" t="s">
        <v>6</v>
      </c>
      <c r="D125" s="260" t="s">
        <v>3</v>
      </c>
      <c r="E125" s="254">
        <v>13</v>
      </c>
      <c r="F125" s="133">
        <v>50.384615384615387</v>
      </c>
      <c r="G125" s="133">
        <v>80</v>
      </c>
      <c r="H125" s="255">
        <v>0.62980769230769229</v>
      </c>
      <c r="I125" s="255">
        <v>0</v>
      </c>
      <c r="J125" s="256">
        <v>336800</v>
      </c>
      <c r="K125" s="126"/>
      <c r="L125" s="126"/>
      <c r="M125" s="126"/>
      <c r="N125" s="120"/>
      <c r="O125" s="121"/>
      <c r="P125" s="127"/>
      <c r="Q125" s="127"/>
    </row>
    <row r="126" spans="1:17" s="6" customFormat="1" ht="15.75">
      <c r="A126" s="257" t="s">
        <v>229</v>
      </c>
      <c r="B126" s="258" t="s">
        <v>107</v>
      </c>
      <c r="C126" s="262" t="s">
        <v>398</v>
      </c>
      <c r="D126" s="262"/>
      <c r="E126" s="254">
        <v>24</v>
      </c>
      <c r="F126" s="133">
        <v>62.916666666666664</v>
      </c>
      <c r="G126" s="133">
        <v>75.916666666666657</v>
      </c>
      <c r="H126" s="255">
        <v>0.82875960482985733</v>
      </c>
      <c r="I126" s="255">
        <v>0.85</v>
      </c>
      <c r="J126" s="256">
        <v>420600</v>
      </c>
      <c r="K126" s="124"/>
      <c r="L126" s="124"/>
      <c r="M126" s="124"/>
      <c r="N126" s="120"/>
      <c r="O126" s="121"/>
      <c r="P126" s="125"/>
      <c r="Q126" s="125"/>
    </row>
    <row r="127" spans="1:17" s="6" customFormat="1" ht="15.75">
      <c r="A127" s="257" t="s">
        <v>92</v>
      </c>
      <c r="B127" s="258" t="s">
        <v>58</v>
      </c>
      <c r="C127" s="260" t="s">
        <v>8</v>
      </c>
      <c r="D127" s="260"/>
      <c r="E127" s="254">
        <v>21</v>
      </c>
      <c r="F127" s="133">
        <v>54.571428571428569</v>
      </c>
      <c r="G127" s="133">
        <v>64.666666666666657</v>
      </c>
      <c r="H127" s="255">
        <v>0.8438880706921944</v>
      </c>
      <c r="I127" s="255">
        <v>0.78</v>
      </c>
      <c r="J127" s="256">
        <v>364800</v>
      </c>
      <c r="K127" s="119"/>
      <c r="L127" s="119"/>
      <c r="M127" s="119"/>
      <c r="N127" s="120"/>
      <c r="O127" s="121"/>
      <c r="P127" s="122"/>
      <c r="Q127" s="122"/>
    </row>
    <row r="128" spans="1:17" s="6" customFormat="1" ht="15.75">
      <c r="A128" s="257" t="s">
        <v>627</v>
      </c>
      <c r="B128" s="258" t="s">
        <v>31</v>
      </c>
      <c r="C128" s="259" t="s">
        <v>14</v>
      </c>
      <c r="D128" s="259" t="s">
        <v>8</v>
      </c>
      <c r="E128" s="254">
        <v>10</v>
      </c>
      <c r="F128" s="133">
        <v>20.7</v>
      </c>
      <c r="G128" s="133">
        <v>23.3</v>
      </c>
      <c r="H128" s="255">
        <v>0.88841201716738194</v>
      </c>
      <c r="I128" s="255">
        <v>0.93</v>
      </c>
      <c r="J128" s="256">
        <v>143600</v>
      </c>
      <c r="K128" s="124"/>
      <c r="L128" s="124"/>
      <c r="M128" s="124"/>
      <c r="N128" s="120"/>
      <c r="O128" s="121"/>
      <c r="P128" s="125"/>
      <c r="Q128" s="125"/>
    </row>
    <row r="129" spans="1:17" s="6" customFormat="1" ht="15.75">
      <c r="A129" s="257" t="s">
        <v>829</v>
      </c>
      <c r="B129" s="258" t="s">
        <v>768</v>
      </c>
      <c r="C129" s="260" t="s">
        <v>8</v>
      </c>
      <c r="D129" s="260" t="s">
        <v>6</v>
      </c>
      <c r="E129" s="254">
        <v>0</v>
      </c>
      <c r="F129" s="133">
        <v>0</v>
      </c>
      <c r="G129" s="133" t="s">
        <v>808</v>
      </c>
      <c r="H129" s="255">
        <v>0</v>
      </c>
      <c r="I129" s="255">
        <v>0</v>
      </c>
      <c r="J129" s="256">
        <v>122600</v>
      </c>
      <c r="K129" s="124"/>
      <c r="L129" s="124"/>
      <c r="M129" s="124"/>
      <c r="N129" s="120"/>
      <c r="O129" s="121"/>
      <c r="P129" s="125"/>
      <c r="Q129" s="125"/>
    </row>
    <row r="130" spans="1:17" s="6" customFormat="1" ht="15.75">
      <c r="A130" s="257" t="s">
        <v>469</v>
      </c>
      <c r="B130" s="258" t="s">
        <v>4</v>
      </c>
      <c r="C130" s="259" t="s">
        <v>8</v>
      </c>
      <c r="D130" s="259"/>
      <c r="E130" s="254">
        <v>0</v>
      </c>
      <c r="F130" s="133">
        <v>0</v>
      </c>
      <c r="G130" s="133" t="s">
        <v>808</v>
      </c>
      <c r="H130" s="255">
        <v>0</v>
      </c>
      <c r="I130" s="255">
        <v>0</v>
      </c>
      <c r="J130" s="256">
        <v>122600</v>
      </c>
      <c r="K130" s="124"/>
      <c r="L130" s="124"/>
      <c r="M130" s="124"/>
      <c r="N130" s="120"/>
      <c r="O130" s="121"/>
      <c r="P130" s="125"/>
      <c r="Q130" s="125"/>
    </row>
    <row r="131" spans="1:17" s="6" customFormat="1" ht="15.75">
      <c r="A131" s="257" t="s">
        <v>359</v>
      </c>
      <c r="B131" s="258" t="s">
        <v>105</v>
      </c>
      <c r="C131" s="260" t="s">
        <v>6</v>
      </c>
      <c r="D131" s="260" t="s">
        <v>3</v>
      </c>
      <c r="E131" s="254">
        <v>18</v>
      </c>
      <c r="F131" s="133">
        <v>50.666666666666664</v>
      </c>
      <c r="G131" s="133">
        <v>80.666666666666657</v>
      </c>
      <c r="H131" s="255">
        <v>0.62809917355371903</v>
      </c>
      <c r="I131" s="255">
        <v>0.77</v>
      </c>
      <c r="J131" s="256">
        <v>338700</v>
      </c>
      <c r="K131" s="124"/>
      <c r="L131" s="124"/>
      <c r="M131" s="124"/>
      <c r="N131" s="120"/>
      <c r="O131" s="121"/>
      <c r="P131" s="125"/>
      <c r="Q131" s="125"/>
    </row>
    <row r="132" spans="1:17" s="6" customFormat="1" ht="15.75">
      <c r="A132" s="257" t="s">
        <v>139</v>
      </c>
      <c r="B132" s="258" t="s">
        <v>28</v>
      </c>
      <c r="C132" s="260" t="s">
        <v>6</v>
      </c>
      <c r="D132" s="260" t="s">
        <v>3</v>
      </c>
      <c r="E132" s="254">
        <v>22</v>
      </c>
      <c r="F132" s="133">
        <v>44.636363636363633</v>
      </c>
      <c r="G132" s="133">
        <v>80.681818181818173</v>
      </c>
      <c r="H132" s="255">
        <v>0.55323943661971831</v>
      </c>
      <c r="I132" s="255">
        <v>0.69</v>
      </c>
      <c r="J132" s="256">
        <v>298400</v>
      </c>
      <c r="K132" s="119"/>
      <c r="L132" s="119"/>
      <c r="M132" s="119"/>
      <c r="N132" s="120"/>
      <c r="O132" s="121"/>
      <c r="P132" s="122"/>
      <c r="Q132" s="122"/>
    </row>
    <row r="133" spans="1:17" s="6" customFormat="1" ht="15.75">
      <c r="A133" s="257" t="s">
        <v>278</v>
      </c>
      <c r="B133" s="258" t="s">
        <v>28</v>
      </c>
      <c r="C133" s="259" t="s">
        <v>6</v>
      </c>
      <c r="D133" s="259"/>
      <c r="E133" s="254">
        <v>0</v>
      </c>
      <c r="F133" s="133">
        <v>0</v>
      </c>
      <c r="G133" s="133" t="s">
        <v>808</v>
      </c>
      <c r="H133" s="255">
        <v>0</v>
      </c>
      <c r="I133" s="255">
        <v>0</v>
      </c>
      <c r="J133" s="256">
        <v>143600</v>
      </c>
      <c r="K133" s="124"/>
      <c r="L133" s="124"/>
      <c r="M133" s="124"/>
      <c r="N133" s="120"/>
      <c r="O133" s="121"/>
      <c r="P133" s="125"/>
      <c r="Q133" s="125"/>
    </row>
    <row r="134" spans="1:17" s="6" customFormat="1" ht="15.75">
      <c r="A134" s="257" t="s">
        <v>279</v>
      </c>
      <c r="B134" s="258" t="s">
        <v>55</v>
      </c>
      <c r="C134" s="260" t="s">
        <v>14</v>
      </c>
      <c r="D134" s="260" t="s">
        <v>8</v>
      </c>
      <c r="E134" s="254">
        <v>18</v>
      </c>
      <c r="F134" s="133">
        <v>75.388888888888886</v>
      </c>
      <c r="G134" s="133">
        <v>64.444444444444443</v>
      </c>
      <c r="H134" s="255">
        <v>1.1698275862068965</v>
      </c>
      <c r="I134" s="255">
        <v>1.05</v>
      </c>
      <c r="J134" s="256">
        <v>503900</v>
      </c>
      <c r="K134" s="124"/>
      <c r="L134" s="124"/>
      <c r="M134" s="124"/>
      <c r="N134" s="120"/>
      <c r="O134" s="121"/>
      <c r="P134" s="125"/>
      <c r="Q134" s="125"/>
    </row>
    <row r="135" spans="1:17" s="6" customFormat="1" ht="15.75">
      <c r="A135" s="257" t="s">
        <v>93</v>
      </c>
      <c r="B135" s="258" t="s">
        <v>31</v>
      </c>
      <c r="C135" s="260" t="s">
        <v>398</v>
      </c>
      <c r="D135" s="260"/>
      <c r="E135" s="254">
        <v>10</v>
      </c>
      <c r="F135" s="133">
        <v>29</v>
      </c>
      <c r="G135" s="133">
        <v>33.200000000000003</v>
      </c>
      <c r="H135" s="255">
        <v>0.87349397590361444</v>
      </c>
      <c r="I135" s="255">
        <v>0.91</v>
      </c>
      <c r="J135" s="256">
        <v>193900</v>
      </c>
      <c r="K135" s="124"/>
      <c r="L135" s="124"/>
      <c r="M135" s="124"/>
      <c r="N135" s="120"/>
      <c r="O135" s="121"/>
      <c r="P135" s="125"/>
      <c r="Q135" s="125"/>
    </row>
    <row r="136" spans="1:17" s="6" customFormat="1" ht="15.75">
      <c r="A136" s="257" t="s">
        <v>830</v>
      </c>
      <c r="B136" s="258" t="s">
        <v>107</v>
      </c>
      <c r="C136" s="260" t="s">
        <v>398</v>
      </c>
      <c r="D136" s="260"/>
      <c r="E136" s="254">
        <v>1</v>
      </c>
      <c r="F136" s="133">
        <v>11</v>
      </c>
      <c r="G136" s="133">
        <v>14</v>
      </c>
      <c r="H136" s="255">
        <v>0.7857142857142857</v>
      </c>
      <c r="I136" s="255">
        <v>0</v>
      </c>
      <c r="J136" s="256">
        <v>143600</v>
      </c>
      <c r="K136" s="119"/>
      <c r="L136" s="119"/>
      <c r="M136" s="119"/>
      <c r="N136" s="120"/>
      <c r="O136" s="121"/>
      <c r="P136" s="122"/>
      <c r="Q136" s="122"/>
    </row>
    <row r="137" spans="1:17" s="6" customFormat="1" ht="15.75">
      <c r="A137" s="257" t="s">
        <v>831</v>
      </c>
      <c r="B137" s="258" t="s">
        <v>105</v>
      </c>
      <c r="C137" s="259" t="s">
        <v>14</v>
      </c>
      <c r="D137" s="259"/>
      <c r="E137" s="254">
        <v>10</v>
      </c>
      <c r="F137" s="133">
        <v>27.6</v>
      </c>
      <c r="G137" s="133">
        <v>29.700000000000003</v>
      </c>
      <c r="H137" s="255">
        <v>0.92929292929292928</v>
      </c>
      <c r="I137" s="255">
        <v>0.62</v>
      </c>
      <c r="J137" s="256">
        <v>184500</v>
      </c>
      <c r="K137" s="124"/>
      <c r="L137" s="124"/>
      <c r="M137" s="124"/>
      <c r="N137" s="120"/>
      <c r="O137" s="121"/>
      <c r="P137" s="125"/>
      <c r="Q137" s="125"/>
    </row>
    <row r="138" spans="1:17" s="6" customFormat="1" ht="15.75">
      <c r="A138" s="257" t="s">
        <v>832</v>
      </c>
      <c r="B138" s="258" t="s">
        <v>53</v>
      </c>
      <c r="C138" s="260" t="s">
        <v>6</v>
      </c>
      <c r="D138" s="260"/>
      <c r="E138" s="254">
        <v>0</v>
      </c>
      <c r="F138" s="133">
        <v>0</v>
      </c>
      <c r="G138" s="133" t="s">
        <v>808</v>
      </c>
      <c r="H138" s="255">
        <v>0</v>
      </c>
      <c r="I138" s="255">
        <v>0</v>
      </c>
      <c r="J138" s="256">
        <v>122600</v>
      </c>
      <c r="K138" s="119"/>
      <c r="L138" s="119"/>
      <c r="M138" s="119"/>
      <c r="N138" s="120"/>
      <c r="O138" s="121"/>
      <c r="P138" s="122"/>
      <c r="Q138" s="122"/>
    </row>
    <row r="139" spans="1:17" s="6" customFormat="1" ht="15.75">
      <c r="A139" s="257" t="s">
        <v>7</v>
      </c>
      <c r="B139" s="258" t="s">
        <v>4</v>
      </c>
      <c r="C139" s="259" t="s">
        <v>8</v>
      </c>
      <c r="D139" s="259"/>
      <c r="E139" s="254">
        <v>19</v>
      </c>
      <c r="F139" s="133">
        <v>57.368421052631582</v>
      </c>
      <c r="G139" s="133">
        <v>76.15789473684211</v>
      </c>
      <c r="H139" s="255">
        <v>0.75328265376641323</v>
      </c>
      <c r="I139" s="255">
        <v>0.75</v>
      </c>
      <c r="J139" s="256">
        <v>383500</v>
      </c>
      <c r="K139" s="124"/>
      <c r="L139" s="124"/>
      <c r="M139" s="124"/>
      <c r="N139" s="120"/>
      <c r="O139" s="121"/>
      <c r="P139" s="125"/>
      <c r="Q139" s="125"/>
    </row>
    <row r="140" spans="1:17" s="6" customFormat="1" ht="15.75">
      <c r="A140" s="257" t="s">
        <v>83</v>
      </c>
      <c r="B140" s="258" t="s">
        <v>23</v>
      </c>
      <c r="C140" s="260" t="s">
        <v>14</v>
      </c>
      <c r="D140" s="260" t="s">
        <v>8</v>
      </c>
      <c r="E140" s="254">
        <v>19</v>
      </c>
      <c r="F140" s="133">
        <v>39.10526315789474</v>
      </c>
      <c r="G140" s="133">
        <v>34.631578947368425</v>
      </c>
      <c r="H140" s="255">
        <v>1.1291793313069909</v>
      </c>
      <c r="I140" s="255">
        <v>0.98</v>
      </c>
      <c r="J140" s="256">
        <v>261400</v>
      </c>
      <c r="K140" s="119"/>
      <c r="L140" s="119"/>
      <c r="M140" s="119"/>
      <c r="N140" s="120"/>
      <c r="O140" s="121"/>
      <c r="P140" s="122"/>
      <c r="Q140" s="122"/>
    </row>
    <row r="141" spans="1:17" s="6" customFormat="1" ht="15.75">
      <c r="A141" s="257" t="s">
        <v>9</v>
      </c>
      <c r="B141" s="258" t="s">
        <v>4</v>
      </c>
      <c r="C141" s="259" t="s">
        <v>8</v>
      </c>
      <c r="D141" s="259" t="s">
        <v>6</v>
      </c>
      <c r="E141" s="254">
        <v>21</v>
      </c>
      <c r="F141" s="133">
        <v>39.80952380952381</v>
      </c>
      <c r="G141" s="133">
        <v>60.095238095238095</v>
      </c>
      <c r="H141" s="255">
        <v>0.66244057052297944</v>
      </c>
      <c r="I141" s="255">
        <v>0.76</v>
      </c>
      <c r="J141" s="256">
        <v>266100</v>
      </c>
      <c r="K141" s="124"/>
      <c r="L141" s="124"/>
      <c r="M141" s="124"/>
      <c r="N141" s="120"/>
      <c r="O141" s="121"/>
      <c r="P141" s="125"/>
      <c r="Q141" s="125"/>
    </row>
    <row r="142" spans="1:17" s="6" customFormat="1" ht="15.75">
      <c r="A142" s="257" t="s">
        <v>833</v>
      </c>
      <c r="B142" s="258" t="s">
        <v>58</v>
      </c>
      <c r="C142" s="260" t="s">
        <v>6</v>
      </c>
      <c r="D142" s="260"/>
      <c r="E142" s="254">
        <v>0</v>
      </c>
      <c r="F142" s="133">
        <v>0</v>
      </c>
      <c r="G142" s="133" t="s">
        <v>808</v>
      </c>
      <c r="H142" s="255">
        <v>0</v>
      </c>
      <c r="I142" s="255">
        <v>0.47</v>
      </c>
      <c r="J142" s="256">
        <v>132000</v>
      </c>
      <c r="K142" s="124"/>
      <c r="L142" s="124"/>
      <c r="M142" s="124"/>
      <c r="N142" s="120"/>
      <c r="O142" s="121"/>
      <c r="P142" s="125"/>
      <c r="Q142" s="125"/>
    </row>
    <row r="143" spans="1:17" s="6" customFormat="1" ht="15.75">
      <c r="A143" s="257" t="s">
        <v>645</v>
      </c>
      <c r="B143" s="258" t="s">
        <v>569</v>
      </c>
      <c r="C143" s="260" t="s">
        <v>398</v>
      </c>
      <c r="D143" s="260" t="s">
        <v>37</v>
      </c>
      <c r="E143" s="254">
        <v>2</v>
      </c>
      <c r="F143" s="133">
        <v>61</v>
      </c>
      <c r="G143" s="133">
        <v>80</v>
      </c>
      <c r="H143" s="255">
        <v>0.76249999999999996</v>
      </c>
      <c r="I143" s="255">
        <v>0</v>
      </c>
      <c r="J143" s="256">
        <v>285400</v>
      </c>
      <c r="K143" s="124"/>
      <c r="L143" s="124"/>
      <c r="M143" s="124"/>
      <c r="N143" s="120"/>
      <c r="O143" s="121"/>
      <c r="P143" s="125"/>
      <c r="Q143" s="125"/>
    </row>
    <row r="144" spans="1:17" s="6" customFormat="1" ht="15.75">
      <c r="A144" s="257" t="s">
        <v>185</v>
      </c>
      <c r="B144" s="258" t="s">
        <v>768</v>
      </c>
      <c r="C144" s="260" t="s">
        <v>6</v>
      </c>
      <c r="D144" s="260"/>
      <c r="E144" s="254">
        <v>13</v>
      </c>
      <c r="F144" s="133">
        <v>54.615384615384613</v>
      </c>
      <c r="G144" s="133">
        <v>71.384615384615387</v>
      </c>
      <c r="H144" s="255">
        <v>0.76508620689655171</v>
      </c>
      <c r="I144" s="255">
        <v>0.52</v>
      </c>
      <c r="J144" s="256">
        <v>365100</v>
      </c>
      <c r="K144" s="119"/>
      <c r="L144" s="119"/>
      <c r="M144" s="119"/>
      <c r="N144" s="120"/>
      <c r="O144" s="121"/>
      <c r="P144" s="122"/>
      <c r="Q144" s="122"/>
    </row>
    <row r="145" spans="1:17" s="6" customFormat="1" ht="15.75">
      <c r="A145" s="257" t="s">
        <v>280</v>
      </c>
      <c r="B145" s="258" t="s">
        <v>107</v>
      </c>
      <c r="C145" s="260" t="s">
        <v>6</v>
      </c>
      <c r="D145" s="259" t="s">
        <v>3</v>
      </c>
      <c r="E145" s="254">
        <v>24</v>
      </c>
      <c r="F145" s="133">
        <v>48.458333333333336</v>
      </c>
      <c r="G145" s="133">
        <v>78.333333333333329</v>
      </c>
      <c r="H145" s="255">
        <v>0.61861702127659579</v>
      </c>
      <c r="I145" s="255">
        <v>0.62</v>
      </c>
      <c r="J145" s="256">
        <v>323900</v>
      </c>
      <c r="K145" s="119"/>
      <c r="L145" s="119"/>
      <c r="M145" s="119"/>
      <c r="N145" s="120"/>
      <c r="O145" s="121"/>
      <c r="P145" s="122"/>
      <c r="Q145" s="122"/>
    </row>
    <row r="146" spans="1:17" s="6" customFormat="1" ht="15.75">
      <c r="A146" s="257" t="s">
        <v>472</v>
      </c>
      <c r="B146" s="258" t="s">
        <v>768</v>
      </c>
      <c r="C146" s="260" t="s">
        <v>8</v>
      </c>
      <c r="D146" s="260"/>
      <c r="E146" s="254">
        <v>5</v>
      </c>
      <c r="F146" s="133">
        <v>19</v>
      </c>
      <c r="G146" s="133">
        <v>37.200000000000003</v>
      </c>
      <c r="H146" s="255">
        <v>0.510752688172043</v>
      </c>
      <c r="I146" s="255">
        <v>0</v>
      </c>
      <c r="J146" s="256">
        <v>143600</v>
      </c>
      <c r="K146" s="119"/>
      <c r="L146" s="119"/>
      <c r="M146" s="119"/>
      <c r="N146" s="120"/>
      <c r="O146" s="121"/>
      <c r="P146" s="122"/>
      <c r="Q146" s="122"/>
    </row>
    <row r="147" spans="1:17" s="6" customFormat="1" ht="15.75">
      <c r="A147" s="257" t="s">
        <v>115</v>
      </c>
      <c r="B147" s="258" t="s">
        <v>82</v>
      </c>
      <c r="C147" s="259" t="s">
        <v>14</v>
      </c>
      <c r="D147" s="259" t="s">
        <v>8</v>
      </c>
      <c r="E147" s="254">
        <v>16</v>
      </c>
      <c r="F147" s="133">
        <v>38</v>
      </c>
      <c r="G147" s="133">
        <v>39.5625</v>
      </c>
      <c r="H147" s="255">
        <v>0.96050552922590837</v>
      </c>
      <c r="I147" s="255">
        <v>0.79</v>
      </c>
      <c r="J147" s="256">
        <v>254000</v>
      </c>
      <c r="K147" s="119"/>
      <c r="L147" s="119"/>
      <c r="M147" s="119"/>
      <c r="N147" s="120"/>
      <c r="O147" s="121"/>
      <c r="P147" s="122"/>
      <c r="Q147" s="122"/>
    </row>
    <row r="148" spans="1:17" s="6" customFormat="1" ht="15.75">
      <c r="A148" s="257" t="s">
        <v>35</v>
      </c>
      <c r="B148" s="258" t="s">
        <v>31</v>
      </c>
      <c r="C148" s="259" t="s">
        <v>14</v>
      </c>
      <c r="D148" s="259"/>
      <c r="E148" s="254">
        <v>24</v>
      </c>
      <c r="F148" s="133">
        <v>64.083333333333329</v>
      </c>
      <c r="G148" s="133">
        <v>61.666666666666664</v>
      </c>
      <c r="H148" s="255">
        <v>1.0391891891891891</v>
      </c>
      <c r="I148" s="255">
        <v>1.04</v>
      </c>
      <c r="J148" s="256">
        <v>428400</v>
      </c>
      <c r="K148" s="126"/>
      <c r="L148" s="126"/>
      <c r="M148" s="126"/>
      <c r="N148" s="120"/>
      <c r="O148" s="121"/>
      <c r="P148" s="127"/>
      <c r="Q148" s="127"/>
    </row>
    <row r="149" spans="1:17" s="6" customFormat="1" ht="15.75">
      <c r="A149" s="257" t="s">
        <v>281</v>
      </c>
      <c r="B149" s="258" t="s">
        <v>55</v>
      </c>
      <c r="C149" s="262" t="s">
        <v>8</v>
      </c>
      <c r="D149" s="262"/>
      <c r="E149" s="254">
        <v>23</v>
      </c>
      <c r="F149" s="133">
        <v>56.086956521739133</v>
      </c>
      <c r="G149" s="133">
        <v>78.782608695652186</v>
      </c>
      <c r="H149" s="255">
        <v>0.71192052980132448</v>
      </c>
      <c r="I149" s="255">
        <v>0.75</v>
      </c>
      <c r="J149" s="256">
        <v>374900</v>
      </c>
      <c r="K149" s="119"/>
      <c r="L149" s="119"/>
      <c r="M149" s="119"/>
      <c r="N149" s="120"/>
      <c r="O149" s="121"/>
      <c r="P149" s="122"/>
      <c r="Q149" s="122"/>
    </row>
    <row r="150" spans="1:17" s="6" customFormat="1" ht="15.75">
      <c r="A150" s="257" t="s">
        <v>179</v>
      </c>
      <c r="B150" s="258" t="s">
        <v>24</v>
      </c>
      <c r="C150" s="259" t="s">
        <v>14</v>
      </c>
      <c r="D150" s="259"/>
      <c r="E150" s="254">
        <v>22</v>
      </c>
      <c r="F150" s="133">
        <v>43.5</v>
      </c>
      <c r="G150" s="133">
        <v>49.545454545454547</v>
      </c>
      <c r="H150" s="255">
        <v>0.87798165137614681</v>
      </c>
      <c r="I150" s="255">
        <v>1.04</v>
      </c>
      <c r="J150" s="256">
        <v>290800</v>
      </c>
      <c r="K150" s="124"/>
      <c r="L150" s="124"/>
      <c r="M150" s="124"/>
      <c r="N150" s="120"/>
      <c r="O150" s="121"/>
      <c r="P150" s="125"/>
      <c r="Q150" s="125"/>
    </row>
    <row r="151" spans="1:17" s="6" customFormat="1" ht="15.75">
      <c r="A151" s="257" t="s">
        <v>59</v>
      </c>
      <c r="B151" s="258" t="s">
        <v>53</v>
      </c>
      <c r="C151" s="260" t="s">
        <v>398</v>
      </c>
      <c r="D151" s="260"/>
      <c r="E151" s="254">
        <v>22</v>
      </c>
      <c r="F151" s="133">
        <v>44.68181818181818</v>
      </c>
      <c r="G151" s="133">
        <v>61.18181818181818</v>
      </c>
      <c r="H151" s="255">
        <v>0.73031203566121838</v>
      </c>
      <c r="I151" s="255">
        <v>1.04</v>
      </c>
      <c r="J151" s="256">
        <v>298700</v>
      </c>
      <c r="K151" s="119"/>
      <c r="L151" s="119"/>
      <c r="M151" s="119"/>
      <c r="N151" s="120"/>
      <c r="O151" s="121"/>
      <c r="P151" s="122"/>
      <c r="Q151" s="122"/>
    </row>
    <row r="152" spans="1:17" s="6" customFormat="1" ht="15.75">
      <c r="A152" s="257" t="s">
        <v>388</v>
      </c>
      <c r="B152" s="258" t="s">
        <v>768</v>
      </c>
      <c r="C152" s="259" t="s">
        <v>6</v>
      </c>
      <c r="D152" s="259"/>
      <c r="E152" s="254">
        <v>21</v>
      </c>
      <c r="F152" s="133">
        <v>43.047619047619051</v>
      </c>
      <c r="G152" s="133">
        <v>79.904761904761912</v>
      </c>
      <c r="H152" s="255">
        <v>0.53873659117997619</v>
      </c>
      <c r="I152" s="255">
        <v>0.52</v>
      </c>
      <c r="J152" s="256">
        <v>287800</v>
      </c>
      <c r="K152" s="119"/>
      <c r="L152" s="119"/>
      <c r="M152" s="119"/>
      <c r="N152" s="120"/>
      <c r="O152" s="121"/>
      <c r="P152" s="122"/>
      <c r="Q152" s="122"/>
    </row>
    <row r="153" spans="1:17" s="6" customFormat="1" ht="15.75">
      <c r="A153" s="257" t="s">
        <v>473</v>
      </c>
      <c r="B153" s="258" t="s">
        <v>107</v>
      </c>
      <c r="C153" s="259" t="s">
        <v>14</v>
      </c>
      <c r="D153" s="259" t="s">
        <v>8</v>
      </c>
      <c r="E153" s="254">
        <v>0</v>
      </c>
      <c r="F153" s="133">
        <v>0</v>
      </c>
      <c r="G153" s="133" t="s">
        <v>808</v>
      </c>
      <c r="H153" s="255">
        <v>0</v>
      </c>
      <c r="I153" s="255">
        <v>0</v>
      </c>
      <c r="J153" s="256">
        <v>122600</v>
      </c>
      <c r="K153" s="124"/>
      <c r="L153" s="124"/>
      <c r="M153" s="124"/>
      <c r="N153" s="120"/>
      <c r="O153" s="121"/>
      <c r="P153" s="125"/>
      <c r="Q153" s="125"/>
    </row>
    <row r="154" spans="1:17" s="6" customFormat="1" ht="15.75">
      <c r="A154" s="257" t="s">
        <v>312</v>
      </c>
      <c r="B154" s="258" t="s">
        <v>569</v>
      </c>
      <c r="C154" s="260" t="s">
        <v>537</v>
      </c>
      <c r="D154" s="260"/>
      <c r="E154" s="254">
        <v>21</v>
      </c>
      <c r="F154" s="133">
        <v>50.80952380952381</v>
      </c>
      <c r="G154" s="133">
        <v>80.428571428571431</v>
      </c>
      <c r="H154" s="255">
        <v>0.63173475429248072</v>
      </c>
      <c r="I154" s="255">
        <v>0.67</v>
      </c>
      <c r="J154" s="256">
        <v>339600</v>
      </c>
      <c r="K154" s="124"/>
      <c r="L154" s="124"/>
      <c r="M154" s="124"/>
      <c r="N154" s="120"/>
      <c r="O154" s="121"/>
      <c r="P154" s="125"/>
      <c r="Q154" s="125"/>
    </row>
    <row r="155" spans="1:17" s="6" customFormat="1" ht="15.75">
      <c r="A155" s="257" t="s">
        <v>474</v>
      </c>
      <c r="B155" s="258" t="s">
        <v>768</v>
      </c>
      <c r="C155" s="260" t="s">
        <v>8</v>
      </c>
      <c r="D155" s="260"/>
      <c r="E155" s="254">
        <v>0</v>
      </c>
      <c r="F155" s="133">
        <v>0</v>
      </c>
      <c r="G155" s="133" t="s">
        <v>808</v>
      </c>
      <c r="H155" s="255">
        <v>0</v>
      </c>
      <c r="I155" s="255">
        <v>0</v>
      </c>
      <c r="J155" s="256">
        <v>122600</v>
      </c>
      <c r="K155" s="124"/>
      <c r="L155" s="124"/>
      <c r="M155" s="124"/>
      <c r="N155" s="120"/>
      <c r="O155" s="121"/>
      <c r="P155" s="125"/>
      <c r="Q155" s="125"/>
    </row>
    <row r="156" spans="1:17" s="6" customFormat="1" ht="15.75">
      <c r="A156" s="257" t="s">
        <v>475</v>
      </c>
      <c r="B156" s="258" t="s">
        <v>24</v>
      </c>
      <c r="C156" s="260" t="s">
        <v>14</v>
      </c>
      <c r="D156" s="260" t="s">
        <v>8</v>
      </c>
      <c r="E156" s="254">
        <v>0</v>
      </c>
      <c r="F156" s="133">
        <v>0</v>
      </c>
      <c r="G156" s="133" t="s">
        <v>808</v>
      </c>
      <c r="H156" s="255">
        <v>0</v>
      </c>
      <c r="I156" s="255">
        <v>0</v>
      </c>
      <c r="J156" s="256">
        <v>122600</v>
      </c>
      <c r="K156" s="124"/>
      <c r="L156" s="124"/>
      <c r="M156" s="124"/>
      <c r="N156" s="120"/>
      <c r="O156" s="121"/>
      <c r="P156" s="125"/>
      <c r="Q156" s="125"/>
    </row>
    <row r="157" spans="1:17" s="6" customFormat="1" ht="15.75">
      <c r="A157" s="257" t="s">
        <v>296</v>
      </c>
      <c r="B157" s="258" t="s">
        <v>23</v>
      </c>
      <c r="C157" s="260" t="s">
        <v>398</v>
      </c>
      <c r="D157" s="260" t="s">
        <v>8</v>
      </c>
      <c r="E157" s="254">
        <v>1</v>
      </c>
      <c r="F157" s="133">
        <v>30</v>
      </c>
      <c r="G157" s="133">
        <v>45</v>
      </c>
      <c r="H157" s="255">
        <v>0.66666666666666663</v>
      </c>
      <c r="I157" s="255">
        <v>0</v>
      </c>
      <c r="J157" s="256">
        <v>160400</v>
      </c>
      <c r="K157" s="119"/>
      <c r="L157" s="119"/>
      <c r="M157" s="119"/>
      <c r="N157" s="120"/>
      <c r="O157" s="121"/>
      <c r="P157" s="122"/>
      <c r="Q157" s="122"/>
    </row>
    <row r="158" spans="1:17" s="6" customFormat="1" ht="15.75">
      <c r="A158" s="257" t="s">
        <v>360</v>
      </c>
      <c r="B158" s="258" t="s">
        <v>105</v>
      </c>
      <c r="C158" s="259" t="s">
        <v>14</v>
      </c>
      <c r="D158" s="259"/>
      <c r="E158" s="254">
        <v>14</v>
      </c>
      <c r="F158" s="133">
        <v>25.857142857142858</v>
      </c>
      <c r="G158" s="133">
        <v>29.857142857142858</v>
      </c>
      <c r="H158" s="255">
        <v>0.86602870813397126</v>
      </c>
      <c r="I158" s="255">
        <v>1.0900000000000001</v>
      </c>
      <c r="J158" s="256">
        <v>172800</v>
      </c>
      <c r="K158" s="124"/>
      <c r="L158" s="124"/>
      <c r="M158" s="124"/>
      <c r="N158" s="120"/>
      <c r="O158" s="121"/>
      <c r="P158" s="125"/>
      <c r="Q158" s="125"/>
    </row>
    <row r="159" spans="1:17" s="6" customFormat="1" ht="15.75">
      <c r="A159" s="257" t="s">
        <v>230</v>
      </c>
      <c r="B159" s="258" t="s">
        <v>107</v>
      </c>
      <c r="C159" s="260" t="s">
        <v>8</v>
      </c>
      <c r="D159" s="260"/>
      <c r="E159" s="254">
        <v>21</v>
      </c>
      <c r="F159" s="133">
        <v>54.952380952380949</v>
      </c>
      <c r="G159" s="133">
        <v>68.333333333333329</v>
      </c>
      <c r="H159" s="255">
        <v>0.80418118466898958</v>
      </c>
      <c r="I159" s="255">
        <v>0.76</v>
      </c>
      <c r="J159" s="256">
        <v>367300</v>
      </c>
      <c r="K159" s="124"/>
      <c r="L159" s="124"/>
      <c r="M159" s="124"/>
      <c r="N159" s="120"/>
      <c r="O159" s="121"/>
      <c r="P159" s="125"/>
      <c r="Q159" s="125"/>
    </row>
    <row r="160" spans="1:17" s="6" customFormat="1" ht="16.5" customHeight="1">
      <c r="A160" s="257" t="s">
        <v>266</v>
      </c>
      <c r="B160" s="258" t="s">
        <v>82</v>
      </c>
      <c r="C160" s="260" t="s">
        <v>537</v>
      </c>
      <c r="D160" s="260" t="s">
        <v>6</v>
      </c>
      <c r="E160" s="254">
        <v>24</v>
      </c>
      <c r="F160" s="133">
        <v>50.291666666666664</v>
      </c>
      <c r="G160" s="133">
        <v>80</v>
      </c>
      <c r="H160" s="255">
        <v>0.62864583333333335</v>
      </c>
      <c r="I160" s="255">
        <v>0.31</v>
      </c>
      <c r="J160" s="256">
        <v>336200</v>
      </c>
      <c r="K160" s="119"/>
      <c r="L160" s="119"/>
      <c r="M160" s="119"/>
      <c r="N160" s="120"/>
      <c r="O160" s="121"/>
      <c r="P160" s="122"/>
      <c r="Q160" s="122"/>
    </row>
    <row r="161" spans="1:17" s="6" customFormat="1" ht="15.75">
      <c r="A161" s="257" t="s">
        <v>297</v>
      </c>
      <c r="B161" s="258" t="s">
        <v>53</v>
      </c>
      <c r="C161" s="259" t="s">
        <v>537</v>
      </c>
      <c r="D161" s="259" t="s">
        <v>3</v>
      </c>
      <c r="E161" s="254">
        <v>17</v>
      </c>
      <c r="F161" s="133">
        <v>22.705882352941178</v>
      </c>
      <c r="G161" s="133">
        <v>33.058823529411768</v>
      </c>
      <c r="H161" s="255">
        <v>0.68683274021352314</v>
      </c>
      <c r="I161" s="255">
        <v>0.56000000000000005</v>
      </c>
      <c r="J161" s="256">
        <v>151800</v>
      </c>
      <c r="K161" s="124"/>
      <c r="L161" s="124"/>
      <c r="M161" s="124"/>
      <c r="N161" s="120"/>
      <c r="O161" s="121"/>
      <c r="P161" s="125"/>
      <c r="Q161" s="125"/>
    </row>
    <row r="162" spans="1:17" s="6" customFormat="1" ht="15.75">
      <c r="A162" s="257" t="s">
        <v>298</v>
      </c>
      <c r="B162" s="258" t="s">
        <v>23</v>
      </c>
      <c r="C162" s="260" t="s">
        <v>8</v>
      </c>
      <c r="D162" s="260" t="s">
        <v>6</v>
      </c>
      <c r="E162" s="254">
        <v>24</v>
      </c>
      <c r="F162" s="133">
        <v>67.041666666666671</v>
      </c>
      <c r="G162" s="133">
        <v>77.625000000000014</v>
      </c>
      <c r="H162" s="255">
        <v>0.8636607622114868</v>
      </c>
      <c r="I162" s="255">
        <v>0.78</v>
      </c>
      <c r="J162" s="256">
        <v>448100</v>
      </c>
      <c r="K162" s="124"/>
      <c r="L162" s="124"/>
      <c r="M162" s="124"/>
      <c r="N162" s="120"/>
      <c r="O162" s="121"/>
      <c r="P162" s="125"/>
      <c r="Q162" s="125"/>
    </row>
    <row r="163" spans="1:17" s="6" customFormat="1" ht="15.75">
      <c r="A163" s="257" t="s">
        <v>267</v>
      </c>
      <c r="B163" s="258" t="s">
        <v>82</v>
      </c>
      <c r="C163" s="260" t="s">
        <v>14</v>
      </c>
      <c r="D163" s="260" t="s">
        <v>8</v>
      </c>
      <c r="E163" s="254">
        <v>0</v>
      </c>
      <c r="F163" s="133">
        <v>0</v>
      </c>
      <c r="G163" s="133" t="s">
        <v>808</v>
      </c>
      <c r="H163" s="255">
        <v>0</v>
      </c>
      <c r="I163" s="255">
        <v>0.81</v>
      </c>
      <c r="J163" s="256">
        <v>132000</v>
      </c>
      <c r="K163" s="119"/>
      <c r="L163" s="119"/>
      <c r="M163" s="119"/>
      <c r="N163" s="120"/>
      <c r="O163" s="121"/>
      <c r="P163" s="122"/>
      <c r="Q163" s="122"/>
    </row>
    <row r="164" spans="1:17" s="6" customFormat="1" ht="15.75">
      <c r="A164" s="257" t="s">
        <v>231</v>
      </c>
      <c r="B164" s="258" t="s">
        <v>107</v>
      </c>
      <c r="C164" s="262" t="s">
        <v>37</v>
      </c>
      <c r="D164" s="262" t="s">
        <v>537</v>
      </c>
      <c r="E164" s="254">
        <v>15</v>
      </c>
      <c r="F164" s="133">
        <v>52.466666666666669</v>
      </c>
      <c r="G164" s="133">
        <v>80.066666666666677</v>
      </c>
      <c r="H164" s="255">
        <v>0.65528726061615317</v>
      </c>
      <c r="I164" s="255">
        <v>0.52</v>
      </c>
      <c r="J164" s="256">
        <v>350700</v>
      </c>
      <c r="K164" s="126"/>
      <c r="L164" s="126"/>
      <c r="M164" s="126"/>
      <c r="N164" s="120"/>
      <c r="O164" s="121"/>
      <c r="P164" s="127"/>
      <c r="Q164" s="127"/>
    </row>
    <row r="165" spans="1:17" s="6" customFormat="1" ht="15.75">
      <c r="A165" s="257" t="s">
        <v>361</v>
      </c>
      <c r="B165" s="258" t="s">
        <v>58</v>
      </c>
      <c r="C165" s="259" t="s">
        <v>398</v>
      </c>
      <c r="D165" s="259"/>
      <c r="E165" s="254">
        <v>10</v>
      </c>
      <c r="F165" s="133">
        <v>17.8</v>
      </c>
      <c r="G165" s="133">
        <v>19.7</v>
      </c>
      <c r="H165" s="255">
        <v>0.90355329949238583</v>
      </c>
      <c r="I165" s="255">
        <v>0.95</v>
      </c>
      <c r="J165" s="256">
        <v>143600</v>
      </c>
      <c r="K165" s="119"/>
      <c r="L165" s="119"/>
      <c r="M165" s="119"/>
      <c r="N165" s="120"/>
      <c r="O165" s="121"/>
      <c r="P165" s="122"/>
      <c r="Q165" s="122"/>
    </row>
    <row r="166" spans="1:17" s="6" customFormat="1" ht="15.75">
      <c r="A166" s="257" t="s">
        <v>206</v>
      </c>
      <c r="B166" s="258" t="s">
        <v>23</v>
      </c>
      <c r="C166" s="259" t="s">
        <v>6</v>
      </c>
      <c r="D166" s="259"/>
      <c r="E166" s="254">
        <v>0</v>
      </c>
      <c r="F166" s="133">
        <v>0</v>
      </c>
      <c r="G166" s="133" t="s">
        <v>808</v>
      </c>
      <c r="H166" s="255">
        <v>0</v>
      </c>
      <c r="I166" s="255">
        <v>0.4</v>
      </c>
      <c r="J166" s="256">
        <v>143600</v>
      </c>
      <c r="K166" s="124"/>
      <c r="L166" s="124"/>
      <c r="M166" s="124"/>
      <c r="N166" s="120"/>
      <c r="O166" s="121"/>
      <c r="P166" s="125"/>
      <c r="Q166" s="125"/>
    </row>
    <row r="167" spans="1:17" s="6" customFormat="1" ht="15.75">
      <c r="A167" s="257" t="s">
        <v>834</v>
      </c>
      <c r="B167" s="258" t="s">
        <v>106</v>
      </c>
      <c r="C167" s="260" t="s">
        <v>537</v>
      </c>
      <c r="D167" s="260" t="s">
        <v>3</v>
      </c>
      <c r="E167" s="254">
        <v>5</v>
      </c>
      <c r="F167" s="133">
        <v>36.6</v>
      </c>
      <c r="G167" s="133">
        <v>71.2</v>
      </c>
      <c r="H167" s="255">
        <v>0.5140449438202247</v>
      </c>
      <c r="I167" s="255">
        <v>0</v>
      </c>
      <c r="J167" s="256">
        <v>244700</v>
      </c>
      <c r="K167" s="126"/>
      <c r="L167" s="126"/>
      <c r="M167" s="126"/>
      <c r="N167" s="120"/>
      <c r="O167" s="121"/>
      <c r="P167" s="127"/>
      <c r="Q167" s="127"/>
    </row>
    <row r="168" spans="1:17" s="6" customFormat="1" ht="15.75">
      <c r="A168" s="257" t="s">
        <v>282</v>
      </c>
      <c r="B168" s="258" t="s">
        <v>55</v>
      </c>
      <c r="C168" s="260" t="s">
        <v>14</v>
      </c>
      <c r="D168" s="260" t="s">
        <v>8</v>
      </c>
      <c r="E168" s="254">
        <v>23</v>
      </c>
      <c r="F168" s="133">
        <v>32.478260869565219</v>
      </c>
      <c r="G168" s="133">
        <v>32.826086956521742</v>
      </c>
      <c r="H168" s="255">
        <v>0.98940397350993381</v>
      </c>
      <c r="I168" s="255">
        <v>1.1100000000000001</v>
      </c>
      <c r="J168" s="256">
        <v>217100</v>
      </c>
      <c r="K168" s="124"/>
      <c r="L168" s="124"/>
      <c r="M168" s="124"/>
      <c r="N168" s="120"/>
      <c r="O168" s="121"/>
      <c r="P168" s="125"/>
      <c r="Q168" s="125"/>
    </row>
    <row r="169" spans="1:17" s="6" customFormat="1" ht="15.75">
      <c r="A169" s="257" t="s">
        <v>478</v>
      </c>
      <c r="B169" s="258" t="s">
        <v>24</v>
      </c>
      <c r="C169" s="262" t="s">
        <v>6</v>
      </c>
      <c r="D169" s="262"/>
      <c r="E169" s="254">
        <v>0</v>
      </c>
      <c r="F169" s="133">
        <v>0</v>
      </c>
      <c r="G169" s="133" t="s">
        <v>808</v>
      </c>
      <c r="H169" s="255">
        <v>0</v>
      </c>
      <c r="I169" s="255">
        <v>0</v>
      </c>
      <c r="J169" s="256">
        <v>122600</v>
      </c>
      <c r="K169" s="124"/>
      <c r="L169" s="124"/>
      <c r="M169" s="124"/>
      <c r="N169" s="120"/>
      <c r="O169" s="121"/>
      <c r="P169" s="125"/>
      <c r="Q169" s="125"/>
    </row>
    <row r="170" spans="1:17" s="6" customFormat="1" ht="15.75">
      <c r="A170" s="257" t="s">
        <v>424</v>
      </c>
      <c r="B170" s="258" t="s">
        <v>53</v>
      </c>
      <c r="C170" s="260" t="s">
        <v>8</v>
      </c>
      <c r="D170" s="260"/>
      <c r="E170" s="254">
        <v>5</v>
      </c>
      <c r="F170" s="133">
        <v>45.6</v>
      </c>
      <c r="G170" s="133">
        <v>49.199999999999996</v>
      </c>
      <c r="H170" s="255">
        <v>0.92682926829268297</v>
      </c>
      <c r="I170" s="255">
        <v>1.39</v>
      </c>
      <c r="J170" s="256">
        <v>243900</v>
      </c>
      <c r="K170" s="124"/>
      <c r="L170" s="124"/>
      <c r="M170" s="124"/>
      <c r="N170" s="120"/>
      <c r="O170" s="121"/>
      <c r="P170" s="125"/>
      <c r="Q170" s="125"/>
    </row>
    <row r="171" spans="1:17" s="6" customFormat="1" ht="15.75">
      <c r="A171" s="257" t="s">
        <v>251</v>
      </c>
      <c r="B171" s="258" t="s">
        <v>104</v>
      </c>
      <c r="C171" s="260" t="s">
        <v>6</v>
      </c>
      <c r="D171" s="260" t="s">
        <v>3</v>
      </c>
      <c r="E171" s="254">
        <v>11</v>
      </c>
      <c r="F171" s="133">
        <v>46.454545454545453</v>
      </c>
      <c r="G171" s="133">
        <v>76.545454545454547</v>
      </c>
      <c r="H171" s="255">
        <v>0.60688836104513066</v>
      </c>
      <c r="I171" s="255">
        <v>0.61</v>
      </c>
      <c r="J171" s="256">
        <v>310500</v>
      </c>
      <c r="K171" s="124"/>
      <c r="L171" s="124"/>
      <c r="M171" s="124"/>
      <c r="N171" s="120"/>
      <c r="O171" s="121"/>
      <c r="P171" s="125"/>
      <c r="Q171" s="125"/>
    </row>
    <row r="172" spans="1:17" s="6" customFormat="1" ht="15.75">
      <c r="A172" s="257" t="s">
        <v>641</v>
      </c>
      <c r="B172" s="258" t="s">
        <v>58</v>
      </c>
      <c r="C172" s="260" t="s">
        <v>14</v>
      </c>
      <c r="D172" s="260"/>
      <c r="E172" s="254">
        <v>0</v>
      </c>
      <c r="F172" s="133">
        <v>0</v>
      </c>
      <c r="G172" s="133" t="s">
        <v>808</v>
      </c>
      <c r="H172" s="255">
        <v>0</v>
      </c>
      <c r="I172" s="255">
        <v>0</v>
      </c>
      <c r="J172" s="256">
        <v>122600</v>
      </c>
      <c r="K172" s="119"/>
      <c r="L172" s="119"/>
      <c r="M172" s="119"/>
      <c r="N172" s="120"/>
      <c r="O172" s="121"/>
      <c r="P172" s="122"/>
      <c r="Q172" s="122"/>
    </row>
    <row r="173" spans="1:17" s="6" customFormat="1" ht="15.75">
      <c r="A173" s="257" t="s">
        <v>835</v>
      </c>
      <c r="B173" s="258" t="s">
        <v>105</v>
      </c>
      <c r="C173" s="259" t="s">
        <v>37</v>
      </c>
      <c r="D173" s="259" t="s">
        <v>537</v>
      </c>
      <c r="E173" s="254">
        <v>2</v>
      </c>
      <c r="F173" s="133">
        <v>27.5</v>
      </c>
      <c r="G173" s="133">
        <v>40.5</v>
      </c>
      <c r="H173" s="255">
        <v>0.67901234567901236</v>
      </c>
      <c r="I173" s="255">
        <v>0</v>
      </c>
      <c r="J173" s="256">
        <v>165400</v>
      </c>
      <c r="K173" s="124"/>
      <c r="L173" s="124"/>
      <c r="M173" s="124"/>
      <c r="N173" s="120"/>
      <c r="O173" s="121"/>
      <c r="P173" s="125"/>
      <c r="Q173" s="125"/>
    </row>
    <row r="174" spans="1:17" s="6" customFormat="1" ht="15.75">
      <c r="A174" s="257" t="s">
        <v>67</v>
      </c>
      <c r="B174" s="258" t="s">
        <v>53</v>
      </c>
      <c r="C174" s="260" t="s">
        <v>14</v>
      </c>
      <c r="D174" s="260"/>
      <c r="E174" s="254">
        <v>0</v>
      </c>
      <c r="F174" s="133">
        <v>0</v>
      </c>
      <c r="G174" s="133" t="s">
        <v>808</v>
      </c>
      <c r="H174" s="255">
        <v>0</v>
      </c>
      <c r="I174" s="255">
        <v>1.1299999999999999</v>
      </c>
      <c r="J174" s="256">
        <v>143600</v>
      </c>
      <c r="K174" s="124"/>
      <c r="L174" s="124"/>
      <c r="M174" s="124"/>
      <c r="N174" s="120"/>
      <c r="O174" s="121"/>
      <c r="P174" s="125"/>
      <c r="Q174" s="125"/>
    </row>
    <row r="175" spans="1:17" s="6" customFormat="1" ht="15.75">
      <c r="A175" s="257" t="s">
        <v>220</v>
      </c>
      <c r="B175" s="258" t="s">
        <v>22</v>
      </c>
      <c r="C175" s="260" t="s">
        <v>398</v>
      </c>
      <c r="D175" s="260"/>
      <c r="E175" s="254">
        <v>23</v>
      </c>
      <c r="F175" s="133">
        <v>62.434782608695649</v>
      </c>
      <c r="G175" s="133">
        <v>72.173913043478251</v>
      </c>
      <c r="H175" s="255">
        <v>0.86506024096385548</v>
      </c>
      <c r="I175" s="255">
        <v>0.89</v>
      </c>
      <c r="J175" s="256">
        <v>417300</v>
      </c>
      <c r="K175" s="126"/>
      <c r="L175" s="126"/>
      <c r="M175" s="126"/>
      <c r="N175" s="120"/>
      <c r="O175" s="121"/>
      <c r="P175" s="127"/>
      <c r="Q175" s="127"/>
    </row>
    <row r="176" spans="1:17" s="6" customFormat="1" ht="15.75" customHeight="1">
      <c r="A176" s="257" t="s">
        <v>36</v>
      </c>
      <c r="B176" s="258" t="s">
        <v>28</v>
      </c>
      <c r="C176" s="262" t="s">
        <v>37</v>
      </c>
      <c r="D176" s="262"/>
      <c r="E176" s="254">
        <v>23</v>
      </c>
      <c r="F176" s="133">
        <v>38.565217391304351</v>
      </c>
      <c r="G176" s="133">
        <v>80.434782608695656</v>
      </c>
      <c r="H176" s="255">
        <v>0.47945945945945945</v>
      </c>
      <c r="I176" s="255">
        <v>0.61</v>
      </c>
      <c r="J176" s="256">
        <v>257800</v>
      </c>
      <c r="K176" s="119"/>
      <c r="L176" s="119"/>
      <c r="M176" s="119"/>
      <c r="N176" s="120"/>
      <c r="O176" s="121"/>
      <c r="P176" s="122"/>
      <c r="Q176" s="122"/>
    </row>
    <row r="177" spans="1:17" s="6" customFormat="1" ht="15.75">
      <c r="A177" s="257" t="s">
        <v>338</v>
      </c>
      <c r="B177" s="258" t="s">
        <v>82</v>
      </c>
      <c r="C177" s="259" t="s">
        <v>6</v>
      </c>
      <c r="D177" s="259" t="s">
        <v>3</v>
      </c>
      <c r="E177" s="254">
        <v>24</v>
      </c>
      <c r="F177" s="133">
        <v>37.291666666666664</v>
      </c>
      <c r="G177" s="133">
        <v>80.041666666666671</v>
      </c>
      <c r="H177" s="255">
        <v>0.4659031754294638</v>
      </c>
      <c r="I177" s="255">
        <v>0.46</v>
      </c>
      <c r="J177" s="256">
        <v>249300</v>
      </c>
      <c r="K177" s="126"/>
      <c r="L177" s="126"/>
      <c r="M177" s="126"/>
      <c r="N177" s="120"/>
      <c r="O177" s="121"/>
      <c r="P177" s="127"/>
      <c r="Q177" s="127"/>
    </row>
    <row r="178" spans="1:17" s="6" customFormat="1" ht="15.75">
      <c r="A178" s="257" t="s">
        <v>356</v>
      </c>
      <c r="B178" s="258" t="s">
        <v>105</v>
      </c>
      <c r="C178" s="262" t="s">
        <v>8</v>
      </c>
      <c r="D178" s="262"/>
      <c r="E178" s="254">
        <v>23</v>
      </c>
      <c r="F178" s="133">
        <v>50.782608695652172</v>
      </c>
      <c r="G178" s="133">
        <v>80.956521739130437</v>
      </c>
      <c r="H178" s="255">
        <v>0.62728249194414609</v>
      </c>
      <c r="I178" s="255">
        <v>0.62</v>
      </c>
      <c r="J178" s="256">
        <v>339500</v>
      </c>
      <c r="K178" s="124"/>
      <c r="L178" s="124"/>
      <c r="M178" s="124"/>
      <c r="N178" s="120"/>
      <c r="O178" s="121"/>
      <c r="P178" s="125"/>
      <c r="Q178" s="125"/>
    </row>
    <row r="179" spans="1:17" s="6" customFormat="1" ht="15.75">
      <c r="A179" s="257" t="s">
        <v>628</v>
      </c>
      <c r="B179" s="258" t="s">
        <v>31</v>
      </c>
      <c r="C179" s="260" t="s">
        <v>6</v>
      </c>
      <c r="D179" s="260"/>
      <c r="E179" s="254">
        <v>14</v>
      </c>
      <c r="F179" s="133">
        <v>49.928571428571431</v>
      </c>
      <c r="G179" s="133">
        <v>80.285714285714292</v>
      </c>
      <c r="H179" s="255">
        <v>0.62188612099644125</v>
      </c>
      <c r="I179" s="255">
        <v>0</v>
      </c>
      <c r="J179" s="256">
        <v>333700</v>
      </c>
      <c r="K179" s="124"/>
      <c r="L179" s="124"/>
      <c r="M179" s="124"/>
      <c r="N179" s="120"/>
      <c r="O179" s="121"/>
      <c r="P179" s="125"/>
      <c r="Q179" s="125"/>
    </row>
    <row r="180" spans="1:17" s="6" customFormat="1" ht="15.75">
      <c r="A180" s="257" t="s">
        <v>283</v>
      </c>
      <c r="B180" s="258" t="s">
        <v>55</v>
      </c>
      <c r="C180" s="260" t="s">
        <v>6</v>
      </c>
      <c r="D180" s="260" t="s">
        <v>3</v>
      </c>
      <c r="E180" s="254">
        <v>23</v>
      </c>
      <c r="F180" s="133">
        <v>49.260869565217391</v>
      </c>
      <c r="G180" s="133">
        <v>79.608695652173907</v>
      </c>
      <c r="H180" s="255">
        <v>0.61878754778809397</v>
      </c>
      <c r="I180" s="255">
        <v>0.56999999999999995</v>
      </c>
      <c r="J180" s="256">
        <v>329300</v>
      </c>
      <c r="K180" s="124"/>
      <c r="L180" s="124"/>
      <c r="M180" s="124"/>
      <c r="N180" s="120"/>
      <c r="O180" s="121"/>
      <c r="P180" s="125"/>
      <c r="Q180" s="125"/>
    </row>
    <row r="181" spans="1:17" s="6" customFormat="1" ht="15.75">
      <c r="A181" s="257" t="s">
        <v>116</v>
      </c>
      <c r="B181" s="258" t="s">
        <v>31</v>
      </c>
      <c r="C181" s="260" t="s">
        <v>6</v>
      </c>
      <c r="D181" s="260" t="s">
        <v>3</v>
      </c>
      <c r="E181" s="254">
        <v>21</v>
      </c>
      <c r="F181" s="133">
        <v>50.761904761904759</v>
      </c>
      <c r="G181" s="133">
        <v>80.666666666666657</v>
      </c>
      <c r="H181" s="255">
        <v>0.62927981109799291</v>
      </c>
      <c r="I181" s="255">
        <v>0.54</v>
      </c>
      <c r="J181" s="256">
        <v>339300</v>
      </c>
      <c r="K181" s="126"/>
      <c r="L181" s="126"/>
      <c r="M181" s="126"/>
      <c r="N181" s="120"/>
      <c r="O181" s="121"/>
      <c r="P181" s="127"/>
      <c r="Q181" s="127"/>
    </row>
    <row r="182" spans="1:17" s="6" customFormat="1" ht="15.75">
      <c r="A182" s="257" t="s">
        <v>836</v>
      </c>
      <c r="B182" s="258" t="s">
        <v>58</v>
      </c>
      <c r="C182" s="262" t="s">
        <v>14</v>
      </c>
      <c r="D182" s="262" t="s">
        <v>8</v>
      </c>
      <c r="E182" s="254">
        <v>8</v>
      </c>
      <c r="F182" s="133">
        <v>34.625</v>
      </c>
      <c r="G182" s="133">
        <v>39.5</v>
      </c>
      <c r="H182" s="255">
        <v>0.87658227848101267</v>
      </c>
      <c r="I182" s="255">
        <v>0</v>
      </c>
      <c r="J182" s="256">
        <v>231500</v>
      </c>
      <c r="K182" s="124"/>
      <c r="L182" s="124"/>
      <c r="M182" s="124"/>
      <c r="N182" s="120"/>
      <c r="O182" s="121"/>
      <c r="P182" s="125"/>
      <c r="Q182" s="125"/>
    </row>
    <row r="183" spans="1:17" s="6" customFormat="1" ht="15.75">
      <c r="A183" s="257" t="s">
        <v>481</v>
      </c>
      <c r="B183" s="258" t="s">
        <v>53</v>
      </c>
      <c r="C183" s="260" t="s">
        <v>6</v>
      </c>
      <c r="D183" s="260"/>
      <c r="E183" s="254">
        <v>0</v>
      </c>
      <c r="F183" s="133">
        <v>0</v>
      </c>
      <c r="G183" s="133" t="s">
        <v>808</v>
      </c>
      <c r="H183" s="255">
        <v>0</v>
      </c>
      <c r="I183" s="255">
        <v>0</v>
      </c>
      <c r="J183" s="256">
        <v>122600</v>
      </c>
      <c r="K183" s="124"/>
      <c r="L183" s="124"/>
      <c r="M183" s="124"/>
      <c r="N183" s="120"/>
      <c r="O183" s="121"/>
      <c r="P183" s="125"/>
      <c r="Q183" s="125"/>
    </row>
    <row r="184" spans="1:17" s="6" customFormat="1" ht="15.75">
      <c r="A184" s="257" t="s">
        <v>482</v>
      </c>
      <c r="B184" s="258" t="s">
        <v>23</v>
      </c>
      <c r="C184" s="260" t="s">
        <v>6</v>
      </c>
      <c r="D184" s="260" t="s">
        <v>3</v>
      </c>
      <c r="E184" s="254">
        <v>1</v>
      </c>
      <c r="F184" s="133">
        <v>77</v>
      </c>
      <c r="G184" s="133">
        <v>80</v>
      </c>
      <c r="H184" s="255">
        <v>0.96250000000000002</v>
      </c>
      <c r="I184" s="255">
        <v>0</v>
      </c>
      <c r="J184" s="256">
        <v>257400</v>
      </c>
      <c r="K184" s="124"/>
      <c r="L184" s="124"/>
      <c r="M184" s="124"/>
      <c r="N184" s="120"/>
      <c r="O184" s="121"/>
      <c r="P184" s="125"/>
      <c r="Q184" s="125"/>
    </row>
    <row r="185" spans="1:17" s="6" customFormat="1" ht="15.75">
      <c r="A185" s="257" t="s">
        <v>483</v>
      </c>
      <c r="B185" s="258" t="s">
        <v>28</v>
      </c>
      <c r="C185" s="260" t="s">
        <v>6</v>
      </c>
      <c r="D185" s="260"/>
      <c r="E185" s="254">
        <v>0</v>
      </c>
      <c r="F185" s="133">
        <v>0</v>
      </c>
      <c r="G185" s="133" t="s">
        <v>808</v>
      </c>
      <c r="H185" s="255">
        <v>0</v>
      </c>
      <c r="I185" s="255">
        <v>0</v>
      </c>
      <c r="J185" s="256">
        <v>122600</v>
      </c>
      <c r="K185" s="124"/>
      <c r="L185" s="124"/>
      <c r="M185" s="124"/>
      <c r="N185" s="120"/>
      <c r="O185" s="121"/>
      <c r="P185" s="125"/>
      <c r="Q185" s="125"/>
    </row>
    <row r="186" spans="1:17" s="6" customFormat="1" ht="15.75">
      <c r="A186" s="257" t="s">
        <v>10</v>
      </c>
      <c r="B186" s="258" t="s">
        <v>4</v>
      </c>
      <c r="C186" s="260" t="s">
        <v>37</v>
      </c>
      <c r="D186" s="260"/>
      <c r="E186" s="254">
        <v>24</v>
      </c>
      <c r="F186" s="133">
        <v>55.708333333333336</v>
      </c>
      <c r="G186" s="133">
        <v>80.208333333333329</v>
      </c>
      <c r="H186" s="255">
        <v>0.69454545454545458</v>
      </c>
      <c r="I186" s="255">
        <v>0.8</v>
      </c>
      <c r="J186" s="256">
        <v>372400</v>
      </c>
      <c r="K186" s="124"/>
      <c r="L186" s="124"/>
      <c r="M186" s="124"/>
      <c r="N186" s="120"/>
      <c r="O186" s="121"/>
      <c r="P186" s="125"/>
      <c r="Q186" s="125"/>
    </row>
    <row r="187" spans="1:17" s="6" customFormat="1" ht="18.75" customHeight="1">
      <c r="A187" s="257" t="s">
        <v>299</v>
      </c>
      <c r="B187" s="258" t="s">
        <v>768</v>
      </c>
      <c r="C187" s="260" t="s">
        <v>6</v>
      </c>
      <c r="D187" s="260"/>
      <c r="E187" s="254">
        <v>13</v>
      </c>
      <c r="F187" s="133">
        <v>43.46153846153846</v>
      </c>
      <c r="G187" s="133">
        <v>74.384615384615387</v>
      </c>
      <c r="H187" s="255">
        <v>0.58428128231644261</v>
      </c>
      <c r="I187" s="255">
        <v>0.48</v>
      </c>
      <c r="J187" s="256">
        <v>290500</v>
      </c>
      <c r="K187" s="119"/>
      <c r="L187" s="119"/>
      <c r="M187" s="119"/>
      <c r="N187" s="120"/>
      <c r="O187" s="121"/>
      <c r="P187" s="122"/>
      <c r="Q187" s="122"/>
    </row>
    <row r="188" spans="1:17" s="6" customFormat="1" ht="15.75">
      <c r="A188" s="257" t="s">
        <v>117</v>
      </c>
      <c r="B188" s="258" t="s">
        <v>24</v>
      </c>
      <c r="C188" s="259" t="s">
        <v>6</v>
      </c>
      <c r="D188" s="259" t="s">
        <v>3</v>
      </c>
      <c r="E188" s="254">
        <v>1</v>
      </c>
      <c r="F188" s="133">
        <v>27</v>
      </c>
      <c r="G188" s="133">
        <v>80</v>
      </c>
      <c r="H188" s="255">
        <v>0.33750000000000002</v>
      </c>
      <c r="I188" s="255">
        <v>0.48</v>
      </c>
      <c r="J188" s="256">
        <v>144400</v>
      </c>
      <c r="K188" s="124"/>
      <c r="L188" s="124"/>
      <c r="M188" s="124"/>
      <c r="N188" s="120"/>
      <c r="O188" s="121"/>
      <c r="P188" s="125"/>
      <c r="Q188" s="125"/>
    </row>
    <row r="189" spans="1:17" s="6" customFormat="1" ht="15.75" customHeight="1">
      <c r="A189" s="257" t="s">
        <v>363</v>
      </c>
      <c r="B189" s="258" t="s">
        <v>106</v>
      </c>
      <c r="C189" s="260" t="s">
        <v>6</v>
      </c>
      <c r="D189" s="260"/>
      <c r="E189" s="254">
        <v>12</v>
      </c>
      <c r="F189" s="133">
        <v>47.166666666666664</v>
      </c>
      <c r="G189" s="133">
        <v>63.749999999999993</v>
      </c>
      <c r="H189" s="255">
        <v>0.73986928104575167</v>
      </c>
      <c r="I189" s="255">
        <v>0.62</v>
      </c>
      <c r="J189" s="256">
        <v>315300</v>
      </c>
      <c r="K189" s="119"/>
      <c r="L189" s="119"/>
      <c r="M189" s="119"/>
      <c r="N189" s="120"/>
      <c r="O189" s="121"/>
      <c r="P189" s="122"/>
      <c r="Q189" s="122"/>
    </row>
    <row r="190" spans="1:17" s="6" customFormat="1" ht="15.75">
      <c r="A190" s="257" t="s">
        <v>426</v>
      </c>
      <c r="B190" s="258" t="s">
        <v>58</v>
      </c>
      <c r="C190" s="259" t="s">
        <v>37</v>
      </c>
      <c r="D190" s="259" t="s">
        <v>537</v>
      </c>
      <c r="E190" s="254">
        <v>1</v>
      </c>
      <c r="F190" s="133">
        <v>56</v>
      </c>
      <c r="G190" s="133">
        <v>80</v>
      </c>
      <c r="H190" s="255">
        <v>0.7</v>
      </c>
      <c r="I190" s="255">
        <v>0.7</v>
      </c>
      <c r="J190" s="256">
        <v>224600</v>
      </c>
      <c r="K190" s="119"/>
      <c r="L190" s="119"/>
      <c r="M190" s="119"/>
      <c r="N190" s="120"/>
      <c r="O190" s="121"/>
      <c r="P190" s="122"/>
      <c r="Q190" s="122"/>
    </row>
    <row r="191" spans="1:17" s="6" customFormat="1" ht="15.75">
      <c r="A191" s="257" t="s">
        <v>837</v>
      </c>
      <c r="B191" s="258" t="s">
        <v>24</v>
      </c>
      <c r="C191" s="259" t="s">
        <v>8</v>
      </c>
      <c r="D191" s="259" t="s">
        <v>6</v>
      </c>
      <c r="E191" s="254">
        <v>0</v>
      </c>
      <c r="F191" s="133">
        <v>0</v>
      </c>
      <c r="G191" s="133" t="s">
        <v>808</v>
      </c>
      <c r="H191" s="255">
        <v>0</v>
      </c>
      <c r="I191" s="255">
        <v>0.81</v>
      </c>
      <c r="J191" s="256">
        <v>263600</v>
      </c>
      <c r="K191" s="119"/>
      <c r="L191" s="119"/>
      <c r="M191" s="119"/>
      <c r="N191" s="120"/>
      <c r="O191" s="121"/>
      <c r="P191" s="122"/>
      <c r="Q191" s="122"/>
    </row>
    <row r="192" spans="1:17" s="6" customFormat="1" ht="15.75">
      <c r="A192" s="257" t="s">
        <v>187</v>
      </c>
      <c r="B192" s="258" t="s">
        <v>768</v>
      </c>
      <c r="C192" s="259" t="s">
        <v>537</v>
      </c>
      <c r="D192" s="259" t="s">
        <v>3</v>
      </c>
      <c r="E192" s="254">
        <v>20</v>
      </c>
      <c r="F192" s="133">
        <v>60.15</v>
      </c>
      <c r="G192" s="133">
        <v>80</v>
      </c>
      <c r="H192" s="255">
        <v>0.75187499999999996</v>
      </c>
      <c r="I192" s="255">
        <v>0.84</v>
      </c>
      <c r="J192" s="256">
        <v>402100</v>
      </c>
      <c r="K192" s="119"/>
      <c r="L192" s="119"/>
      <c r="M192" s="119"/>
      <c r="N192" s="120"/>
      <c r="O192" s="121"/>
      <c r="P192" s="122"/>
      <c r="Q192" s="122"/>
    </row>
    <row r="193" spans="1:17" s="6" customFormat="1" ht="15.75">
      <c r="A193" s="257" t="s">
        <v>651</v>
      </c>
      <c r="B193" s="258" t="s">
        <v>23</v>
      </c>
      <c r="C193" s="259" t="s">
        <v>37</v>
      </c>
      <c r="D193" s="259" t="s">
        <v>537</v>
      </c>
      <c r="E193" s="254">
        <v>0</v>
      </c>
      <c r="F193" s="133">
        <v>0</v>
      </c>
      <c r="G193" s="133" t="s">
        <v>808</v>
      </c>
      <c r="H193" s="255">
        <v>0</v>
      </c>
      <c r="I193" s="255">
        <v>0</v>
      </c>
      <c r="J193" s="256">
        <v>122600</v>
      </c>
      <c r="K193" s="119"/>
      <c r="L193" s="119"/>
      <c r="M193" s="119"/>
      <c r="N193" s="120"/>
      <c r="O193" s="121"/>
      <c r="P193" s="122"/>
      <c r="Q193" s="122"/>
    </row>
    <row r="194" spans="1:17" s="6" customFormat="1" ht="15.75">
      <c r="A194" s="257" t="s">
        <v>38</v>
      </c>
      <c r="B194" s="258" t="s">
        <v>31</v>
      </c>
      <c r="C194" s="259" t="s">
        <v>8</v>
      </c>
      <c r="D194" s="259"/>
      <c r="E194" s="254">
        <v>22</v>
      </c>
      <c r="F194" s="133">
        <v>57.090909090909093</v>
      </c>
      <c r="G194" s="133">
        <v>73.681818181818187</v>
      </c>
      <c r="H194" s="255">
        <v>0.7748303516347933</v>
      </c>
      <c r="I194" s="255">
        <v>0.78</v>
      </c>
      <c r="J194" s="256">
        <v>381600</v>
      </c>
      <c r="K194" s="124"/>
      <c r="L194" s="124"/>
      <c r="M194" s="124"/>
      <c r="N194" s="120"/>
      <c r="O194" s="121"/>
      <c r="P194" s="125"/>
      <c r="Q194" s="125"/>
    </row>
    <row r="195" spans="1:17" s="6" customFormat="1" ht="15.75">
      <c r="A195" s="257" t="s">
        <v>345</v>
      </c>
      <c r="B195" s="258" t="s">
        <v>106</v>
      </c>
      <c r="C195" s="260" t="s">
        <v>14</v>
      </c>
      <c r="D195" s="260" t="s">
        <v>8</v>
      </c>
      <c r="E195" s="254">
        <v>24</v>
      </c>
      <c r="F195" s="133">
        <v>72.916666666666671</v>
      </c>
      <c r="G195" s="133">
        <v>59.166666666666671</v>
      </c>
      <c r="H195" s="255">
        <v>1.232394366197183</v>
      </c>
      <c r="I195" s="255">
        <v>0.62</v>
      </c>
      <c r="J195" s="256">
        <v>487400</v>
      </c>
      <c r="K195" s="119"/>
      <c r="L195" s="119"/>
      <c r="M195" s="119"/>
      <c r="N195" s="120"/>
      <c r="O195" s="121"/>
      <c r="P195" s="122"/>
      <c r="Q195" s="122"/>
    </row>
    <row r="196" spans="1:17" s="6" customFormat="1" ht="15.75">
      <c r="A196" s="257" t="s">
        <v>162</v>
      </c>
      <c r="B196" s="258" t="s">
        <v>82</v>
      </c>
      <c r="C196" s="259" t="s">
        <v>6</v>
      </c>
      <c r="D196" s="259"/>
      <c r="E196" s="254">
        <v>0</v>
      </c>
      <c r="F196" s="133">
        <v>0</v>
      </c>
      <c r="G196" s="133" t="s">
        <v>808</v>
      </c>
      <c r="H196" s="255">
        <v>0</v>
      </c>
      <c r="I196" s="255">
        <v>0.6</v>
      </c>
      <c r="J196" s="256">
        <v>184500</v>
      </c>
      <c r="K196" s="124"/>
      <c r="L196" s="124"/>
      <c r="M196" s="124"/>
      <c r="N196" s="120"/>
      <c r="O196" s="121"/>
      <c r="P196" s="125"/>
      <c r="Q196" s="125"/>
    </row>
    <row r="197" spans="1:17" s="6" customFormat="1" ht="15.75">
      <c r="A197" s="257" t="s">
        <v>232</v>
      </c>
      <c r="B197" s="258" t="s">
        <v>82</v>
      </c>
      <c r="C197" s="260" t="s">
        <v>6</v>
      </c>
      <c r="D197" s="260"/>
      <c r="E197" s="254">
        <v>19</v>
      </c>
      <c r="F197" s="133">
        <v>43.368421052631582</v>
      </c>
      <c r="G197" s="133">
        <v>77.631578947368439</v>
      </c>
      <c r="H197" s="255">
        <v>0.55864406779661013</v>
      </c>
      <c r="I197" s="255">
        <v>0.63</v>
      </c>
      <c r="J197" s="256">
        <v>289900</v>
      </c>
      <c r="K197" s="119"/>
      <c r="L197" s="119"/>
      <c r="M197" s="119"/>
      <c r="N197" s="120"/>
      <c r="O197" s="121"/>
      <c r="P197" s="122"/>
      <c r="Q197" s="122"/>
    </row>
    <row r="198" spans="1:17" s="6" customFormat="1" ht="18" customHeight="1">
      <c r="A198" s="257" t="s">
        <v>410</v>
      </c>
      <c r="B198" s="258" t="s">
        <v>768</v>
      </c>
      <c r="C198" s="259" t="s">
        <v>6</v>
      </c>
      <c r="D198" s="259"/>
      <c r="E198" s="254">
        <v>0</v>
      </c>
      <c r="F198" s="133">
        <v>0</v>
      </c>
      <c r="G198" s="133" t="s">
        <v>808</v>
      </c>
      <c r="H198" s="255">
        <v>0</v>
      </c>
      <c r="I198" s="255">
        <v>0.47</v>
      </c>
      <c r="J198" s="256">
        <v>143600</v>
      </c>
      <c r="K198" s="119"/>
      <c r="L198" s="119"/>
      <c r="M198" s="119"/>
      <c r="N198" s="120"/>
      <c r="O198" s="121"/>
      <c r="P198" s="122"/>
      <c r="Q198" s="122"/>
    </row>
    <row r="199" spans="1:17" s="6" customFormat="1" ht="18" customHeight="1">
      <c r="A199" s="257" t="s">
        <v>365</v>
      </c>
      <c r="B199" s="258" t="s">
        <v>105</v>
      </c>
      <c r="C199" s="259" t="s">
        <v>37</v>
      </c>
      <c r="D199" s="259" t="s">
        <v>537</v>
      </c>
      <c r="E199" s="254">
        <v>24</v>
      </c>
      <c r="F199" s="133">
        <v>69.458333333333329</v>
      </c>
      <c r="G199" s="133">
        <v>80.374999999999986</v>
      </c>
      <c r="H199" s="255">
        <v>0.86417833074131678</v>
      </c>
      <c r="I199" s="255">
        <v>0.91</v>
      </c>
      <c r="J199" s="256">
        <v>464300</v>
      </c>
      <c r="K199" s="119"/>
      <c r="L199" s="119"/>
      <c r="M199" s="119"/>
      <c r="N199" s="120"/>
      <c r="O199" s="121"/>
      <c r="P199" s="122"/>
      <c r="Q199" s="122"/>
    </row>
    <row r="200" spans="1:17" s="6" customFormat="1" ht="15.75">
      <c r="A200" s="257" t="s">
        <v>188</v>
      </c>
      <c r="B200" s="258" t="s">
        <v>768</v>
      </c>
      <c r="C200" s="259" t="s">
        <v>6</v>
      </c>
      <c r="D200" s="259" t="s">
        <v>3</v>
      </c>
      <c r="E200" s="254">
        <v>18</v>
      </c>
      <c r="F200" s="133">
        <v>41</v>
      </c>
      <c r="G200" s="133">
        <v>80.666666666666671</v>
      </c>
      <c r="H200" s="255">
        <v>0.50826446280991733</v>
      </c>
      <c r="I200" s="255">
        <v>0.59</v>
      </c>
      <c r="J200" s="256">
        <v>274100</v>
      </c>
      <c r="K200" s="124"/>
      <c r="L200" s="124"/>
      <c r="M200" s="124"/>
      <c r="N200" s="120"/>
      <c r="O200" s="121"/>
      <c r="P200" s="125"/>
      <c r="Q200" s="125"/>
    </row>
    <row r="201" spans="1:17" s="6" customFormat="1" ht="15.75">
      <c r="A201" s="257" t="s">
        <v>11</v>
      </c>
      <c r="B201" s="258" t="s">
        <v>4</v>
      </c>
      <c r="C201" s="260" t="s">
        <v>6</v>
      </c>
      <c r="D201" s="260" t="s">
        <v>3</v>
      </c>
      <c r="E201" s="254">
        <v>18</v>
      </c>
      <c r="F201" s="133">
        <v>43.555555555555557</v>
      </c>
      <c r="G201" s="133">
        <v>72.5</v>
      </c>
      <c r="H201" s="255">
        <v>0.60076628352490424</v>
      </c>
      <c r="I201" s="255">
        <v>0.57999999999999996</v>
      </c>
      <c r="J201" s="256">
        <v>291100</v>
      </c>
      <c r="K201" s="119"/>
      <c r="L201" s="119"/>
      <c r="M201" s="119"/>
      <c r="N201" s="120"/>
      <c r="O201" s="121"/>
      <c r="P201" s="122"/>
      <c r="Q201" s="122"/>
    </row>
    <row r="202" spans="1:17" s="6" customFormat="1" ht="15.75">
      <c r="A202" s="257" t="s">
        <v>39</v>
      </c>
      <c r="B202" s="258" t="s">
        <v>31</v>
      </c>
      <c r="C202" s="259" t="s">
        <v>14</v>
      </c>
      <c r="D202" s="259"/>
      <c r="E202" s="254">
        <v>22</v>
      </c>
      <c r="F202" s="133">
        <v>37.227272727272727</v>
      </c>
      <c r="G202" s="133">
        <v>30.09090909090909</v>
      </c>
      <c r="H202" s="255">
        <v>1.2371601208459215</v>
      </c>
      <c r="I202" s="255">
        <v>1.21</v>
      </c>
      <c r="J202" s="256">
        <v>248800</v>
      </c>
      <c r="K202" s="124"/>
      <c r="L202" s="124"/>
      <c r="M202" s="124"/>
      <c r="N202" s="120"/>
      <c r="O202" s="121"/>
      <c r="P202" s="125"/>
      <c r="Q202" s="125"/>
    </row>
    <row r="203" spans="1:17" s="6" customFormat="1" ht="15.75">
      <c r="A203" s="257" t="s">
        <v>366</v>
      </c>
      <c r="B203" s="258" t="s">
        <v>105</v>
      </c>
      <c r="C203" s="260" t="s">
        <v>6</v>
      </c>
      <c r="D203" s="260"/>
      <c r="E203" s="254">
        <v>21</v>
      </c>
      <c r="F203" s="133">
        <v>52.19047619047619</v>
      </c>
      <c r="G203" s="133">
        <v>80.571428571428569</v>
      </c>
      <c r="H203" s="255">
        <v>0.64775413711583929</v>
      </c>
      <c r="I203" s="255">
        <v>0.55000000000000004</v>
      </c>
      <c r="J203" s="256">
        <v>348900</v>
      </c>
      <c r="K203" s="124"/>
      <c r="L203" s="124"/>
      <c r="M203" s="124"/>
      <c r="N203" s="120"/>
      <c r="O203" s="121"/>
      <c r="P203" s="125"/>
      <c r="Q203" s="125"/>
    </row>
    <row r="204" spans="1:17" s="6" customFormat="1" ht="15.75">
      <c r="A204" s="257" t="s">
        <v>484</v>
      </c>
      <c r="B204" s="258" t="s">
        <v>104</v>
      </c>
      <c r="C204" s="260" t="s">
        <v>398</v>
      </c>
      <c r="D204" s="260" t="s">
        <v>8</v>
      </c>
      <c r="E204" s="254">
        <v>0</v>
      </c>
      <c r="F204" s="133">
        <v>0</v>
      </c>
      <c r="G204" s="133" t="s">
        <v>808</v>
      </c>
      <c r="H204" s="255">
        <v>0</v>
      </c>
      <c r="I204" s="255">
        <v>0</v>
      </c>
      <c r="J204" s="256">
        <v>122600</v>
      </c>
      <c r="K204" s="124"/>
      <c r="L204" s="124"/>
      <c r="M204" s="124"/>
      <c r="N204" s="120"/>
      <c r="O204" s="121"/>
      <c r="P204" s="125"/>
      <c r="Q204" s="125"/>
    </row>
    <row r="205" spans="1:17" s="6" customFormat="1" ht="15.75">
      <c r="A205" s="257" t="s">
        <v>300</v>
      </c>
      <c r="B205" s="258" t="s">
        <v>23</v>
      </c>
      <c r="C205" s="260" t="s">
        <v>14</v>
      </c>
      <c r="D205" s="260"/>
      <c r="E205" s="254">
        <v>21</v>
      </c>
      <c r="F205" s="133">
        <v>30.19047619047619</v>
      </c>
      <c r="G205" s="133">
        <v>28.999999999999996</v>
      </c>
      <c r="H205" s="255">
        <v>1.0410509031198687</v>
      </c>
      <c r="I205" s="255">
        <v>1.0900000000000001</v>
      </c>
      <c r="J205" s="256">
        <v>192600</v>
      </c>
      <c r="K205" s="124"/>
      <c r="L205" s="124"/>
      <c r="M205" s="124"/>
      <c r="N205" s="120"/>
      <c r="O205" s="121"/>
      <c r="P205" s="125"/>
      <c r="Q205" s="125"/>
    </row>
    <row r="206" spans="1:17" s="6" customFormat="1" ht="15.75">
      <c r="A206" s="257" t="s">
        <v>84</v>
      </c>
      <c r="B206" s="258" t="s">
        <v>53</v>
      </c>
      <c r="C206" s="260" t="s">
        <v>14</v>
      </c>
      <c r="D206" s="260" t="s">
        <v>8</v>
      </c>
      <c r="E206" s="254">
        <v>12</v>
      </c>
      <c r="F206" s="133">
        <v>22.75</v>
      </c>
      <c r="G206" s="133">
        <v>22.5</v>
      </c>
      <c r="H206" s="255">
        <v>1.0111111111111111</v>
      </c>
      <c r="I206" s="255">
        <v>0.63</v>
      </c>
      <c r="J206" s="256">
        <v>152100</v>
      </c>
      <c r="K206" s="124"/>
      <c r="L206" s="124"/>
      <c r="M206" s="124"/>
      <c r="N206" s="120"/>
      <c r="O206" s="121"/>
      <c r="P206" s="125"/>
      <c r="Q206" s="125"/>
    </row>
    <row r="207" spans="1:17" s="6" customFormat="1" ht="15.75">
      <c r="A207" s="257" t="s">
        <v>189</v>
      </c>
      <c r="B207" s="258" t="s">
        <v>107</v>
      </c>
      <c r="C207" s="260" t="s">
        <v>37</v>
      </c>
      <c r="D207" s="260" t="s">
        <v>537</v>
      </c>
      <c r="E207" s="254">
        <v>17</v>
      </c>
      <c r="F207" s="133">
        <v>40.764705882352942</v>
      </c>
      <c r="G207" s="133">
        <v>67.235294117647058</v>
      </c>
      <c r="H207" s="255">
        <v>0.60629921259842523</v>
      </c>
      <c r="I207" s="255">
        <v>0.49</v>
      </c>
      <c r="J207" s="256">
        <v>272500</v>
      </c>
      <c r="K207" s="124"/>
      <c r="L207" s="124"/>
      <c r="M207" s="124"/>
      <c r="N207" s="120"/>
      <c r="O207" s="121"/>
      <c r="P207" s="125"/>
      <c r="Q207" s="125"/>
    </row>
    <row r="208" spans="1:17" s="6" customFormat="1" ht="15.75">
      <c r="A208" s="257" t="s">
        <v>485</v>
      </c>
      <c r="B208" s="258" t="s">
        <v>569</v>
      </c>
      <c r="C208" s="260" t="s">
        <v>6</v>
      </c>
      <c r="D208" s="260"/>
      <c r="E208" s="254">
        <v>0</v>
      </c>
      <c r="F208" s="133">
        <v>0</v>
      </c>
      <c r="G208" s="133" t="s">
        <v>808</v>
      </c>
      <c r="H208" s="255">
        <v>0</v>
      </c>
      <c r="I208" s="255">
        <v>0</v>
      </c>
      <c r="J208" s="256">
        <v>122600</v>
      </c>
      <c r="K208" s="124"/>
      <c r="L208" s="124"/>
      <c r="M208" s="124"/>
      <c r="N208" s="120"/>
      <c r="O208" s="121"/>
      <c r="P208" s="125"/>
      <c r="Q208" s="125"/>
    </row>
    <row r="209" spans="1:17" s="6" customFormat="1" ht="15.75">
      <c r="A209" s="257" t="s">
        <v>136</v>
      </c>
      <c r="B209" s="258" t="s">
        <v>768</v>
      </c>
      <c r="C209" s="260" t="s">
        <v>398</v>
      </c>
      <c r="D209" s="260" t="s">
        <v>37</v>
      </c>
      <c r="E209" s="254">
        <v>1</v>
      </c>
      <c r="F209" s="133">
        <v>30</v>
      </c>
      <c r="G209" s="133">
        <v>80</v>
      </c>
      <c r="H209" s="255">
        <v>0.375</v>
      </c>
      <c r="I209" s="255">
        <v>0.39</v>
      </c>
      <c r="J209" s="256">
        <v>160400</v>
      </c>
      <c r="K209" s="124"/>
      <c r="L209" s="124"/>
      <c r="M209" s="124"/>
      <c r="N209" s="120"/>
      <c r="O209" s="121"/>
      <c r="P209" s="125"/>
      <c r="Q209" s="125"/>
    </row>
    <row r="210" spans="1:17" s="6" customFormat="1" ht="15.75">
      <c r="A210" s="257" t="s">
        <v>301</v>
      </c>
      <c r="B210" s="258" t="s">
        <v>31</v>
      </c>
      <c r="C210" s="260" t="s">
        <v>6</v>
      </c>
      <c r="D210" s="260"/>
      <c r="E210" s="254">
        <v>3</v>
      </c>
      <c r="F210" s="133">
        <v>54</v>
      </c>
      <c r="G210" s="133">
        <v>78.333333333333329</v>
      </c>
      <c r="H210" s="255">
        <v>0.68936170212765957</v>
      </c>
      <c r="I210" s="255">
        <v>0.37</v>
      </c>
      <c r="J210" s="256">
        <v>252700</v>
      </c>
      <c r="K210" s="119"/>
      <c r="L210" s="119"/>
      <c r="M210" s="119"/>
      <c r="N210" s="120"/>
      <c r="O210" s="121"/>
      <c r="P210" s="122"/>
      <c r="Q210" s="122"/>
    </row>
    <row r="211" spans="1:17" s="6" customFormat="1" ht="15.75">
      <c r="A211" s="257" t="s">
        <v>207</v>
      </c>
      <c r="B211" s="258" t="s">
        <v>569</v>
      </c>
      <c r="C211" s="259" t="s">
        <v>8</v>
      </c>
      <c r="D211" s="259" t="s">
        <v>6</v>
      </c>
      <c r="E211" s="254">
        <v>0</v>
      </c>
      <c r="F211" s="133">
        <v>0</v>
      </c>
      <c r="G211" s="133" t="s">
        <v>808</v>
      </c>
      <c r="H211" s="255">
        <v>0</v>
      </c>
      <c r="I211" s="255">
        <v>0.73</v>
      </c>
      <c r="J211" s="256">
        <v>165100</v>
      </c>
      <c r="K211" s="119"/>
      <c r="L211" s="119"/>
      <c r="M211" s="119"/>
      <c r="N211" s="120"/>
      <c r="O211" s="121"/>
      <c r="P211" s="122"/>
      <c r="Q211" s="122"/>
    </row>
    <row r="212" spans="1:17" s="6" customFormat="1" ht="15.75">
      <c r="A212" s="257" t="s">
        <v>233</v>
      </c>
      <c r="B212" s="258" t="s">
        <v>107</v>
      </c>
      <c r="C212" s="259" t="s">
        <v>6</v>
      </c>
      <c r="D212" s="259"/>
      <c r="E212" s="254">
        <v>19</v>
      </c>
      <c r="F212" s="133">
        <v>52.10526315789474</v>
      </c>
      <c r="G212" s="133">
        <v>79.684210526315795</v>
      </c>
      <c r="H212" s="255">
        <v>0.65389696169088507</v>
      </c>
      <c r="I212" s="255">
        <v>0.67</v>
      </c>
      <c r="J212" s="256">
        <v>348300</v>
      </c>
      <c r="K212" s="124"/>
      <c r="L212" s="124"/>
      <c r="M212" s="124"/>
      <c r="N212" s="120"/>
      <c r="O212" s="121"/>
      <c r="P212" s="125"/>
      <c r="Q212" s="125"/>
    </row>
    <row r="213" spans="1:17" s="6" customFormat="1" ht="15.75">
      <c r="A213" s="257" t="s">
        <v>642</v>
      </c>
      <c r="B213" s="258" t="s">
        <v>58</v>
      </c>
      <c r="C213" s="260" t="s">
        <v>14</v>
      </c>
      <c r="D213" s="260" t="s">
        <v>8</v>
      </c>
      <c r="E213" s="254">
        <v>0</v>
      </c>
      <c r="F213" s="133">
        <v>0</v>
      </c>
      <c r="G213" s="133" t="s">
        <v>808</v>
      </c>
      <c r="H213" s="255">
        <v>0</v>
      </c>
      <c r="I213" s="255">
        <v>0</v>
      </c>
      <c r="J213" s="256">
        <v>122600</v>
      </c>
      <c r="K213" s="124"/>
      <c r="L213" s="124"/>
      <c r="M213" s="124"/>
      <c r="N213" s="120"/>
      <c r="O213" s="121"/>
      <c r="P213" s="125"/>
      <c r="Q213" s="125"/>
    </row>
    <row r="214" spans="1:17" s="6" customFormat="1" ht="15.75">
      <c r="A214" s="257" t="s">
        <v>486</v>
      </c>
      <c r="B214" s="258" t="s">
        <v>104</v>
      </c>
      <c r="C214" s="260" t="s">
        <v>14</v>
      </c>
      <c r="D214" s="260"/>
      <c r="E214" s="254">
        <v>0</v>
      </c>
      <c r="F214" s="133">
        <v>0</v>
      </c>
      <c r="G214" s="133" t="s">
        <v>808</v>
      </c>
      <c r="H214" s="255">
        <v>0</v>
      </c>
      <c r="I214" s="255">
        <v>0</v>
      </c>
      <c r="J214" s="256">
        <v>122600</v>
      </c>
      <c r="K214" s="124"/>
      <c r="L214" s="124"/>
      <c r="M214" s="124"/>
      <c r="N214" s="120"/>
      <c r="O214" s="121"/>
      <c r="P214" s="125"/>
      <c r="Q214" s="125"/>
    </row>
    <row r="215" spans="1:17" s="6" customFormat="1" ht="15.75">
      <c r="A215" s="257" t="s">
        <v>68</v>
      </c>
      <c r="B215" s="258" t="s">
        <v>82</v>
      </c>
      <c r="C215" s="260" t="s">
        <v>398</v>
      </c>
      <c r="D215" s="260"/>
      <c r="E215" s="254">
        <v>0</v>
      </c>
      <c r="F215" s="133">
        <v>0</v>
      </c>
      <c r="G215" s="133" t="s">
        <v>808</v>
      </c>
      <c r="H215" s="255">
        <v>0</v>
      </c>
      <c r="I215" s="255">
        <v>0.77</v>
      </c>
      <c r="J215" s="256">
        <v>132000</v>
      </c>
      <c r="K215" s="119"/>
      <c r="L215" s="119"/>
      <c r="M215" s="119"/>
      <c r="N215" s="120"/>
      <c r="O215" s="121"/>
      <c r="P215" s="122"/>
      <c r="Q215" s="122"/>
    </row>
    <row r="216" spans="1:17" s="6" customFormat="1" ht="15.75">
      <c r="A216" s="257" t="s">
        <v>658</v>
      </c>
      <c r="B216" s="258" t="s">
        <v>28</v>
      </c>
      <c r="C216" s="259" t="s">
        <v>14</v>
      </c>
      <c r="D216" s="259"/>
      <c r="E216" s="254">
        <v>12</v>
      </c>
      <c r="F216" s="133">
        <v>27.083333333333332</v>
      </c>
      <c r="G216" s="133">
        <v>34.083333333333329</v>
      </c>
      <c r="H216" s="255">
        <v>0.79462102689486558</v>
      </c>
      <c r="I216" s="255">
        <v>0</v>
      </c>
      <c r="J216" s="256">
        <v>181000</v>
      </c>
      <c r="K216" s="124"/>
      <c r="L216" s="124"/>
      <c r="M216" s="124"/>
      <c r="N216" s="120"/>
      <c r="O216" s="121"/>
      <c r="P216" s="125"/>
      <c r="Q216" s="125"/>
    </row>
    <row r="217" spans="1:17" s="6" customFormat="1" ht="15.75">
      <c r="A217" s="257" t="s">
        <v>40</v>
      </c>
      <c r="B217" s="258" t="s">
        <v>31</v>
      </c>
      <c r="C217" s="260" t="s">
        <v>14</v>
      </c>
      <c r="D217" s="260" t="s">
        <v>8</v>
      </c>
      <c r="E217" s="254">
        <v>21</v>
      </c>
      <c r="F217" s="133">
        <v>56.761904761904759</v>
      </c>
      <c r="G217" s="133">
        <v>53.523809523809526</v>
      </c>
      <c r="H217" s="255">
        <v>1.0604982206405693</v>
      </c>
      <c r="I217" s="255">
        <v>1.1100000000000001</v>
      </c>
      <c r="J217" s="256">
        <v>379400</v>
      </c>
      <c r="K217" s="124"/>
      <c r="L217" s="124"/>
      <c r="M217" s="124"/>
      <c r="N217" s="120"/>
      <c r="O217" s="121"/>
      <c r="P217" s="125"/>
      <c r="Q217" s="125"/>
    </row>
    <row r="218" spans="1:17" s="6" customFormat="1" ht="15.75">
      <c r="A218" s="257" t="s">
        <v>487</v>
      </c>
      <c r="B218" s="258" t="s">
        <v>107</v>
      </c>
      <c r="C218" s="260" t="s">
        <v>14</v>
      </c>
      <c r="D218" s="260" t="s">
        <v>8</v>
      </c>
      <c r="E218" s="254">
        <v>1</v>
      </c>
      <c r="F218" s="133">
        <v>4</v>
      </c>
      <c r="G218" s="133">
        <v>15</v>
      </c>
      <c r="H218" s="255">
        <v>0.26666666666666666</v>
      </c>
      <c r="I218" s="255">
        <v>0</v>
      </c>
      <c r="J218" s="256">
        <v>143600</v>
      </c>
      <c r="K218" s="119"/>
      <c r="L218" s="119"/>
      <c r="M218" s="119"/>
      <c r="N218" s="120"/>
      <c r="O218" s="121"/>
      <c r="P218" s="122"/>
      <c r="Q218" s="122"/>
    </row>
    <row r="219" spans="1:17" s="6" customFormat="1" ht="15.75">
      <c r="A219" s="257" t="s">
        <v>178</v>
      </c>
      <c r="B219" s="258" t="s">
        <v>569</v>
      </c>
      <c r="C219" s="259" t="s">
        <v>398</v>
      </c>
      <c r="D219" s="259" t="s">
        <v>537</v>
      </c>
      <c r="E219" s="254">
        <v>18</v>
      </c>
      <c r="F219" s="133">
        <v>52.333333333333336</v>
      </c>
      <c r="G219" s="133">
        <v>71.888888888888886</v>
      </c>
      <c r="H219" s="255">
        <v>0.72797527047913446</v>
      </c>
      <c r="I219" s="255">
        <v>0.71</v>
      </c>
      <c r="J219" s="256">
        <v>349800</v>
      </c>
      <c r="K219" s="119"/>
      <c r="L219" s="119"/>
      <c r="M219" s="119"/>
      <c r="N219" s="120"/>
      <c r="O219" s="121"/>
      <c r="P219" s="122"/>
      <c r="Q219" s="122"/>
    </row>
    <row r="220" spans="1:17" s="6" customFormat="1" ht="15.75">
      <c r="A220" s="257" t="s">
        <v>69</v>
      </c>
      <c r="B220" s="258" t="s">
        <v>28</v>
      </c>
      <c r="C220" s="259" t="s">
        <v>398</v>
      </c>
      <c r="D220" s="259" t="s">
        <v>8</v>
      </c>
      <c r="E220" s="254">
        <v>23</v>
      </c>
      <c r="F220" s="133">
        <v>26.565217391304348</v>
      </c>
      <c r="G220" s="133">
        <v>41.913043478260875</v>
      </c>
      <c r="H220" s="255">
        <v>0.63381742738589208</v>
      </c>
      <c r="I220" s="255">
        <v>0.64</v>
      </c>
      <c r="J220" s="256">
        <v>177600</v>
      </c>
      <c r="K220" s="124"/>
      <c r="L220" s="124"/>
      <c r="M220" s="124"/>
      <c r="N220" s="120"/>
      <c r="O220" s="121"/>
      <c r="P220" s="125"/>
      <c r="Q220" s="125"/>
    </row>
    <row r="221" spans="1:17" s="6" customFormat="1" ht="15.75">
      <c r="A221" s="257" t="s">
        <v>41</v>
      </c>
      <c r="B221" s="258" t="s">
        <v>58</v>
      </c>
      <c r="C221" s="260" t="s">
        <v>6</v>
      </c>
      <c r="D221" s="260"/>
      <c r="E221" s="254">
        <v>18</v>
      </c>
      <c r="F221" s="133">
        <v>42.166666666666664</v>
      </c>
      <c r="G221" s="133">
        <v>76.1111111111111</v>
      </c>
      <c r="H221" s="255">
        <v>0.55401459854014601</v>
      </c>
      <c r="I221" s="255">
        <v>0.5</v>
      </c>
      <c r="J221" s="256">
        <v>281900</v>
      </c>
      <c r="K221" s="124"/>
      <c r="L221" s="124"/>
      <c r="M221" s="124"/>
      <c r="N221" s="120"/>
      <c r="O221" s="121"/>
      <c r="P221" s="125"/>
      <c r="Q221" s="125"/>
    </row>
    <row r="222" spans="1:17" s="6" customFormat="1" ht="15.75">
      <c r="A222" s="257" t="s">
        <v>488</v>
      </c>
      <c r="B222" s="258" t="s">
        <v>28</v>
      </c>
      <c r="C222" s="260" t="s">
        <v>37</v>
      </c>
      <c r="D222" s="260" t="s">
        <v>537</v>
      </c>
      <c r="E222" s="254">
        <v>3</v>
      </c>
      <c r="F222" s="133">
        <v>33</v>
      </c>
      <c r="G222" s="133">
        <v>80</v>
      </c>
      <c r="H222" s="255">
        <v>0.41249999999999998</v>
      </c>
      <c r="I222" s="255">
        <v>0</v>
      </c>
      <c r="J222" s="256">
        <v>176500</v>
      </c>
      <c r="K222" s="119"/>
      <c r="L222" s="119"/>
      <c r="M222" s="119"/>
      <c r="N222" s="120"/>
      <c r="O222" s="121"/>
      <c r="P222" s="127"/>
      <c r="Q222" s="127"/>
    </row>
    <row r="223" spans="1:17" s="6" customFormat="1" ht="15.75">
      <c r="A223" s="257" t="s">
        <v>443</v>
      </c>
      <c r="B223" s="258" t="s">
        <v>569</v>
      </c>
      <c r="C223" s="260" t="s">
        <v>8</v>
      </c>
      <c r="D223" s="261"/>
      <c r="E223" s="254">
        <v>1</v>
      </c>
      <c r="F223" s="133">
        <v>11</v>
      </c>
      <c r="G223" s="133">
        <v>21</v>
      </c>
      <c r="H223" s="255">
        <v>0.52380952380952384</v>
      </c>
      <c r="I223" s="255">
        <v>1</v>
      </c>
      <c r="J223" s="256">
        <v>143600</v>
      </c>
      <c r="K223" s="119"/>
      <c r="L223" s="119"/>
      <c r="M223" s="119"/>
      <c r="N223" s="120"/>
      <c r="O223" s="121"/>
      <c r="P223" s="127"/>
      <c r="Q223" s="127"/>
    </row>
    <row r="224" spans="1:17" s="6" customFormat="1" ht="18" customHeight="1">
      <c r="A224" s="257" t="s">
        <v>838</v>
      </c>
      <c r="B224" s="258" t="s">
        <v>104</v>
      </c>
      <c r="C224" s="262" t="s">
        <v>8</v>
      </c>
      <c r="D224" s="262" t="s">
        <v>537</v>
      </c>
      <c r="E224" s="254">
        <v>0</v>
      </c>
      <c r="F224" s="133">
        <v>0</v>
      </c>
      <c r="G224" s="133" t="s">
        <v>808</v>
      </c>
      <c r="H224" s="255">
        <v>0</v>
      </c>
      <c r="I224" s="255">
        <v>0</v>
      </c>
      <c r="J224" s="256">
        <v>132000</v>
      </c>
      <c r="K224" s="126"/>
      <c r="L224" s="126"/>
      <c r="M224" s="126"/>
      <c r="N224" s="120"/>
      <c r="O224" s="121"/>
      <c r="P224" s="122"/>
      <c r="Q224" s="122"/>
    </row>
    <row r="225" spans="1:17" s="6" customFormat="1" ht="15.75">
      <c r="A225" s="257" t="s">
        <v>164</v>
      </c>
      <c r="B225" s="258" t="s">
        <v>55</v>
      </c>
      <c r="C225" s="259" t="s">
        <v>14</v>
      </c>
      <c r="D225" s="259"/>
      <c r="E225" s="254">
        <v>17</v>
      </c>
      <c r="F225" s="133">
        <v>30.764705882352942</v>
      </c>
      <c r="G225" s="133">
        <v>28.235294117647058</v>
      </c>
      <c r="H225" s="255">
        <v>1.0895833333333333</v>
      </c>
      <c r="I225" s="255">
        <v>1.1000000000000001</v>
      </c>
      <c r="J225" s="256">
        <v>205600</v>
      </c>
      <c r="K225" s="124"/>
      <c r="L225" s="124"/>
      <c r="M225" s="124"/>
      <c r="N225" s="120"/>
      <c r="O225" s="121"/>
      <c r="P225" s="125"/>
      <c r="Q225" s="125"/>
    </row>
    <row r="226" spans="1:17" s="6" customFormat="1" ht="15.75">
      <c r="A226" s="257" t="s">
        <v>436</v>
      </c>
      <c r="B226" s="258" t="s">
        <v>104</v>
      </c>
      <c r="C226" s="260" t="s">
        <v>14</v>
      </c>
      <c r="D226" s="260"/>
      <c r="E226" s="254">
        <v>22</v>
      </c>
      <c r="F226" s="133">
        <v>47.18181818181818</v>
      </c>
      <c r="G226" s="133">
        <v>47.31818181818182</v>
      </c>
      <c r="H226" s="255">
        <v>0.99711815561959649</v>
      </c>
      <c r="I226" s="255">
        <v>1.1299999999999999</v>
      </c>
      <c r="J226" s="256">
        <v>315400</v>
      </c>
      <c r="K226" s="124"/>
      <c r="L226" s="124"/>
      <c r="M226" s="124"/>
      <c r="N226" s="120"/>
      <c r="O226" s="121"/>
      <c r="P226" s="125"/>
      <c r="Q226" s="125"/>
    </row>
    <row r="227" spans="1:17" s="6" customFormat="1" ht="15.75">
      <c r="A227" s="257" t="s">
        <v>253</v>
      </c>
      <c r="B227" s="258" t="s">
        <v>569</v>
      </c>
      <c r="C227" s="260" t="s">
        <v>14</v>
      </c>
      <c r="D227" s="260"/>
      <c r="E227" s="254">
        <v>9</v>
      </c>
      <c r="F227" s="133">
        <v>41.111111111111114</v>
      </c>
      <c r="G227" s="133">
        <v>35.555555555555557</v>
      </c>
      <c r="H227" s="255">
        <v>1.15625</v>
      </c>
      <c r="I227" s="255">
        <v>0.7</v>
      </c>
      <c r="J227" s="256">
        <v>274800</v>
      </c>
      <c r="K227" s="119"/>
      <c r="L227" s="119"/>
      <c r="M227" s="119"/>
      <c r="N227" s="120"/>
      <c r="O227" s="121"/>
      <c r="P227" s="122"/>
      <c r="Q227" s="122"/>
    </row>
    <row r="228" spans="1:17" s="6" customFormat="1" ht="15.75">
      <c r="A228" s="257" t="s">
        <v>321</v>
      </c>
      <c r="B228" s="258" t="s">
        <v>24</v>
      </c>
      <c r="C228" s="259" t="s">
        <v>8</v>
      </c>
      <c r="D228" s="259"/>
      <c r="E228" s="254">
        <v>22</v>
      </c>
      <c r="F228" s="133">
        <v>47.18181818181818</v>
      </c>
      <c r="G228" s="133">
        <v>75.227272727272734</v>
      </c>
      <c r="H228" s="255">
        <v>0.62719033232628396</v>
      </c>
      <c r="I228" s="255">
        <v>0.54</v>
      </c>
      <c r="J228" s="256">
        <v>315400</v>
      </c>
      <c r="K228" s="126"/>
      <c r="L228" s="126"/>
      <c r="M228" s="126"/>
      <c r="N228" s="120"/>
      <c r="O228" s="121"/>
      <c r="P228" s="127"/>
      <c r="Q228" s="127"/>
    </row>
    <row r="229" spans="1:17" s="6" customFormat="1" ht="15.75">
      <c r="A229" s="257" t="s">
        <v>491</v>
      </c>
      <c r="B229" s="258" t="s">
        <v>106</v>
      </c>
      <c r="C229" s="262" t="s">
        <v>398</v>
      </c>
      <c r="D229" s="262" t="s">
        <v>37</v>
      </c>
      <c r="E229" s="254">
        <v>1</v>
      </c>
      <c r="F229" s="133">
        <v>14</v>
      </c>
      <c r="G229" s="133">
        <v>46</v>
      </c>
      <c r="H229" s="255">
        <v>0.30434782608695654</v>
      </c>
      <c r="I229" s="255">
        <v>0</v>
      </c>
      <c r="J229" s="256">
        <v>143600</v>
      </c>
      <c r="K229" s="119"/>
      <c r="L229" s="119"/>
      <c r="M229" s="119"/>
      <c r="N229" s="120"/>
      <c r="O229" s="121"/>
      <c r="P229" s="122"/>
      <c r="Q229" s="122"/>
    </row>
    <row r="230" spans="1:17" s="6" customFormat="1" ht="15.75">
      <c r="A230" s="257" t="s">
        <v>492</v>
      </c>
      <c r="B230" s="258" t="s">
        <v>53</v>
      </c>
      <c r="C230" s="259" t="s">
        <v>37</v>
      </c>
      <c r="D230" s="259"/>
      <c r="E230" s="254">
        <v>0</v>
      </c>
      <c r="F230" s="133">
        <v>0</v>
      </c>
      <c r="G230" s="133" t="s">
        <v>808</v>
      </c>
      <c r="H230" s="255">
        <v>0</v>
      </c>
      <c r="I230" s="255">
        <v>0</v>
      </c>
      <c r="J230" s="256">
        <v>122600</v>
      </c>
      <c r="K230" s="119"/>
      <c r="L230" s="119"/>
      <c r="M230" s="119"/>
      <c r="N230" s="120"/>
      <c r="O230" s="121"/>
      <c r="P230" s="122"/>
      <c r="Q230" s="122"/>
    </row>
    <row r="231" spans="1:17" s="6" customFormat="1" ht="15.75">
      <c r="A231" s="257" t="s">
        <v>264</v>
      </c>
      <c r="B231" s="258" t="s">
        <v>53</v>
      </c>
      <c r="C231" s="259" t="s">
        <v>398</v>
      </c>
      <c r="D231" s="259" t="s">
        <v>8</v>
      </c>
      <c r="E231" s="254">
        <v>14</v>
      </c>
      <c r="F231" s="133">
        <v>21.857142857142858</v>
      </c>
      <c r="G231" s="133">
        <v>25.714285714285715</v>
      </c>
      <c r="H231" s="255">
        <v>0.85</v>
      </c>
      <c r="I231" s="255">
        <v>0.8</v>
      </c>
      <c r="J231" s="256">
        <v>146100</v>
      </c>
      <c r="K231" s="124"/>
      <c r="L231" s="124"/>
      <c r="M231" s="124"/>
      <c r="N231" s="120"/>
      <c r="O231" s="121"/>
      <c r="P231" s="125"/>
      <c r="Q231" s="125"/>
    </row>
    <row r="232" spans="1:17" s="6" customFormat="1" ht="15.75">
      <c r="A232" s="257" t="s">
        <v>208</v>
      </c>
      <c r="B232" s="258" t="s">
        <v>31</v>
      </c>
      <c r="C232" s="260" t="s">
        <v>6</v>
      </c>
      <c r="D232" s="260"/>
      <c r="E232" s="254">
        <v>9</v>
      </c>
      <c r="F232" s="133">
        <v>50.666666666666664</v>
      </c>
      <c r="G232" s="133">
        <v>81.666666666666657</v>
      </c>
      <c r="H232" s="255">
        <v>0.62040816326530612</v>
      </c>
      <c r="I232" s="255">
        <v>0.53</v>
      </c>
      <c r="J232" s="256">
        <v>338700</v>
      </c>
      <c r="K232" s="124"/>
      <c r="L232" s="124"/>
      <c r="M232" s="124"/>
      <c r="N232" s="120"/>
      <c r="O232" s="121"/>
      <c r="P232" s="125"/>
      <c r="Q232" s="125"/>
    </row>
    <row r="233" spans="1:17" s="6" customFormat="1" ht="15.75">
      <c r="A233" s="257" t="s">
        <v>209</v>
      </c>
      <c r="B233" s="258" t="s">
        <v>22</v>
      </c>
      <c r="C233" s="260" t="s">
        <v>6</v>
      </c>
      <c r="D233" s="260"/>
      <c r="E233" s="254">
        <v>17</v>
      </c>
      <c r="F233" s="133">
        <v>32.235294117647058</v>
      </c>
      <c r="G233" s="133">
        <v>79.764705882352942</v>
      </c>
      <c r="H233" s="255">
        <v>0.40412979351032446</v>
      </c>
      <c r="I233" s="255">
        <v>0.48</v>
      </c>
      <c r="J233" s="256">
        <v>215500</v>
      </c>
      <c r="K233" s="124"/>
      <c r="L233" s="124"/>
      <c r="M233" s="124"/>
      <c r="N233" s="120"/>
      <c r="O233" s="121"/>
      <c r="P233" s="125"/>
      <c r="Q233" s="125"/>
    </row>
    <row r="234" spans="1:17" s="6" customFormat="1" ht="15.75">
      <c r="A234" s="257" t="s">
        <v>140</v>
      </c>
      <c r="B234" s="258" t="s">
        <v>22</v>
      </c>
      <c r="C234" s="260" t="s">
        <v>6</v>
      </c>
      <c r="D234" s="260"/>
      <c r="E234" s="254">
        <v>22</v>
      </c>
      <c r="F234" s="133">
        <v>72.318181818181813</v>
      </c>
      <c r="G234" s="133">
        <v>79.86363636363636</v>
      </c>
      <c r="H234" s="255">
        <v>0.90552077404667042</v>
      </c>
      <c r="I234" s="255">
        <v>0.55000000000000004</v>
      </c>
      <c r="J234" s="256">
        <v>483400</v>
      </c>
      <c r="K234" s="119"/>
      <c r="L234" s="119"/>
      <c r="M234" s="119"/>
      <c r="N234" s="120"/>
      <c r="O234" s="121"/>
      <c r="P234" s="122"/>
      <c r="Q234" s="122"/>
    </row>
    <row r="235" spans="1:17" s="6" customFormat="1" ht="15.75">
      <c r="A235" s="257" t="s">
        <v>643</v>
      </c>
      <c r="B235" s="258" t="s">
        <v>58</v>
      </c>
      <c r="C235" s="259" t="s">
        <v>8</v>
      </c>
      <c r="D235" s="259"/>
      <c r="E235" s="254">
        <v>5</v>
      </c>
      <c r="F235" s="133">
        <v>28.4</v>
      </c>
      <c r="G235" s="133">
        <v>35.799999999999997</v>
      </c>
      <c r="H235" s="255">
        <v>0.79329608938547491</v>
      </c>
      <c r="I235" s="255">
        <v>0</v>
      </c>
      <c r="J235" s="256">
        <v>189800</v>
      </c>
      <c r="K235" s="119"/>
      <c r="L235" s="119"/>
      <c r="M235" s="119"/>
      <c r="N235" s="120"/>
      <c r="O235" s="121"/>
      <c r="P235" s="122"/>
      <c r="Q235" s="122"/>
    </row>
    <row r="236" spans="1:17" s="6" customFormat="1" ht="15.75">
      <c r="A236" s="257" t="s">
        <v>839</v>
      </c>
      <c r="B236" s="258" t="s">
        <v>104</v>
      </c>
      <c r="C236" s="259" t="s">
        <v>14</v>
      </c>
      <c r="D236" s="259"/>
      <c r="E236" s="254">
        <v>4</v>
      </c>
      <c r="F236" s="133">
        <v>17</v>
      </c>
      <c r="G236" s="133">
        <v>16</v>
      </c>
      <c r="H236" s="255">
        <v>1.0625</v>
      </c>
      <c r="I236" s="255">
        <v>0</v>
      </c>
      <c r="J236" s="256">
        <v>143600</v>
      </c>
      <c r="K236" s="126"/>
      <c r="L236" s="126"/>
      <c r="M236" s="126"/>
      <c r="N236" s="120"/>
      <c r="O236" s="121"/>
      <c r="P236" s="127"/>
      <c r="Q236" s="127"/>
    </row>
    <row r="237" spans="1:17" s="6" customFormat="1" ht="15.75">
      <c r="A237" s="257" t="s">
        <v>652</v>
      </c>
      <c r="B237" s="258" t="s">
        <v>23</v>
      </c>
      <c r="C237" s="262" t="s">
        <v>14</v>
      </c>
      <c r="D237" s="262" t="s">
        <v>8</v>
      </c>
      <c r="E237" s="254">
        <v>2</v>
      </c>
      <c r="F237" s="133">
        <v>10.5</v>
      </c>
      <c r="G237" s="133">
        <v>11</v>
      </c>
      <c r="H237" s="255">
        <v>0.95454545454545459</v>
      </c>
      <c r="I237" s="255">
        <v>0</v>
      </c>
      <c r="J237" s="256">
        <v>143600</v>
      </c>
      <c r="K237" s="119"/>
      <c r="L237" s="119"/>
      <c r="M237" s="119"/>
      <c r="N237" s="120"/>
      <c r="O237" s="121"/>
      <c r="P237" s="122"/>
      <c r="Q237" s="122"/>
    </row>
    <row r="238" spans="1:17" s="6" customFormat="1" ht="16.5" customHeight="1">
      <c r="A238" s="257" t="s">
        <v>284</v>
      </c>
      <c r="B238" s="258" t="s">
        <v>55</v>
      </c>
      <c r="C238" s="259" t="s">
        <v>6</v>
      </c>
      <c r="D238" s="259"/>
      <c r="E238" s="254">
        <v>16</v>
      </c>
      <c r="F238" s="133">
        <v>44.75</v>
      </c>
      <c r="G238" s="133">
        <v>66.3125</v>
      </c>
      <c r="H238" s="255">
        <v>0.67483506126295945</v>
      </c>
      <c r="I238" s="255">
        <v>0.59</v>
      </c>
      <c r="J238" s="256">
        <v>299100</v>
      </c>
      <c r="K238" s="119"/>
      <c r="L238" s="119"/>
      <c r="M238" s="119"/>
      <c r="N238" s="120"/>
      <c r="O238" s="121"/>
      <c r="P238" s="122"/>
      <c r="Q238" s="122"/>
    </row>
    <row r="239" spans="1:17" s="6" customFormat="1" ht="15.75">
      <c r="A239" s="257" t="s">
        <v>425</v>
      </c>
      <c r="B239" s="258" t="s">
        <v>28</v>
      </c>
      <c r="C239" s="259" t="s">
        <v>398</v>
      </c>
      <c r="D239" s="259"/>
      <c r="E239" s="254">
        <v>18</v>
      </c>
      <c r="F239" s="133">
        <v>30.111111111111111</v>
      </c>
      <c r="G239" s="133">
        <v>54.388888888888886</v>
      </c>
      <c r="H239" s="255">
        <v>0.55362614913176711</v>
      </c>
      <c r="I239" s="255">
        <v>0.93</v>
      </c>
      <c r="J239" s="256">
        <v>201300</v>
      </c>
      <c r="K239" s="124"/>
      <c r="L239" s="124"/>
      <c r="M239" s="124"/>
      <c r="N239" s="120"/>
      <c r="O239" s="121"/>
      <c r="P239" s="125"/>
      <c r="Q239" s="125"/>
    </row>
    <row r="240" spans="1:17" s="6" customFormat="1" ht="15.75">
      <c r="A240" s="257" t="s">
        <v>840</v>
      </c>
      <c r="B240" s="258" t="s">
        <v>58</v>
      </c>
      <c r="C240" s="260" t="s">
        <v>8</v>
      </c>
      <c r="D240" s="260"/>
      <c r="E240" s="254">
        <v>0</v>
      </c>
      <c r="F240" s="133">
        <v>0</v>
      </c>
      <c r="G240" s="133" t="s">
        <v>808</v>
      </c>
      <c r="H240" s="255">
        <v>0</v>
      </c>
      <c r="I240" s="255">
        <v>0</v>
      </c>
      <c r="J240" s="256">
        <v>122600</v>
      </c>
      <c r="K240" s="124"/>
      <c r="L240" s="124"/>
      <c r="M240" s="124"/>
      <c r="N240" s="120"/>
      <c r="O240" s="121"/>
      <c r="P240" s="125"/>
      <c r="Q240" s="125"/>
    </row>
    <row r="241" spans="1:17" s="6" customFormat="1" ht="15.75">
      <c r="A241" s="257" t="s">
        <v>629</v>
      </c>
      <c r="B241" s="258" t="s">
        <v>31</v>
      </c>
      <c r="C241" s="260" t="s">
        <v>537</v>
      </c>
      <c r="D241" s="260"/>
      <c r="E241" s="254">
        <v>0</v>
      </c>
      <c r="F241" s="133">
        <v>0</v>
      </c>
      <c r="G241" s="133" t="s">
        <v>808</v>
      </c>
      <c r="H241" s="255">
        <v>0</v>
      </c>
      <c r="I241" s="255">
        <v>0</v>
      </c>
      <c r="J241" s="256">
        <v>122600</v>
      </c>
      <c r="K241" s="119"/>
      <c r="L241" s="119"/>
      <c r="M241" s="119"/>
      <c r="N241" s="120"/>
      <c r="O241" s="121"/>
      <c r="P241" s="122"/>
      <c r="Q241" s="122"/>
    </row>
    <row r="242" spans="1:17" s="6" customFormat="1" ht="15.75">
      <c r="A242" s="257" t="s">
        <v>285</v>
      </c>
      <c r="B242" s="258" t="s">
        <v>55</v>
      </c>
      <c r="C242" s="259" t="s">
        <v>8</v>
      </c>
      <c r="D242" s="260"/>
      <c r="E242" s="254">
        <v>23</v>
      </c>
      <c r="F242" s="133">
        <v>52.739130434782609</v>
      </c>
      <c r="G242" s="133">
        <v>66.130434782608702</v>
      </c>
      <c r="H242" s="255">
        <v>0.79750164365548981</v>
      </c>
      <c r="I242" s="255">
        <v>0.91</v>
      </c>
      <c r="J242" s="256">
        <v>352500</v>
      </c>
      <c r="K242" s="119"/>
      <c r="L242" s="119"/>
      <c r="M242" s="119"/>
      <c r="N242" s="120"/>
      <c r="O242" s="121"/>
      <c r="P242" s="122"/>
      <c r="Q242" s="122"/>
    </row>
    <row r="243" spans="1:17" s="6" customFormat="1" ht="15.75">
      <c r="A243" s="257" t="s">
        <v>54</v>
      </c>
      <c r="B243" s="258" t="s">
        <v>31</v>
      </c>
      <c r="C243" s="259" t="s">
        <v>398</v>
      </c>
      <c r="D243" s="259"/>
      <c r="E243" s="254">
        <v>21</v>
      </c>
      <c r="F243" s="133">
        <v>52.714285714285715</v>
      </c>
      <c r="G243" s="133">
        <v>76.047619047619051</v>
      </c>
      <c r="H243" s="255">
        <v>0.69317470256731373</v>
      </c>
      <c r="I243" s="255">
        <v>0.72</v>
      </c>
      <c r="J243" s="256">
        <v>352400</v>
      </c>
      <c r="K243" s="119"/>
      <c r="L243" s="119"/>
      <c r="M243" s="119"/>
      <c r="N243" s="120"/>
      <c r="O243" s="121"/>
      <c r="P243" s="122"/>
      <c r="Q243" s="122"/>
    </row>
    <row r="244" spans="1:17" s="6" customFormat="1" ht="15.75">
      <c r="A244" s="257" t="s">
        <v>841</v>
      </c>
      <c r="B244" s="258" t="s">
        <v>24</v>
      </c>
      <c r="C244" s="259" t="s">
        <v>398</v>
      </c>
      <c r="D244" s="259"/>
      <c r="E244" s="254">
        <v>1</v>
      </c>
      <c r="F244" s="133">
        <v>50</v>
      </c>
      <c r="G244" s="133">
        <v>34</v>
      </c>
      <c r="H244" s="255">
        <v>1.4705882352941178</v>
      </c>
      <c r="I244" s="255">
        <v>0</v>
      </c>
      <c r="J244" s="256">
        <v>234000</v>
      </c>
      <c r="K244" s="124"/>
      <c r="L244" s="124"/>
      <c r="M244" s="124"/>
      <c r="N244" s="120"/>
      <c r="O244" s="121"/>
      <c r="P244" s="125"/>
      <c r="Q244" s="125"/>
    </row>
    <row r="245" spans="1:17" s="6" customFormat="1" ht="15.75">
      <c r="A245" s="257" t="s">
        <v>368</v>
      </c>
      <c r="B245" s="258" t="s">
        <v>105</v>
      </c>
      <c r="C245" s="260" t="s">
        <v>14</v>
      </c>
      <c r="D245" s="260"/>
      <c r="E245" s="254">
        <v>22</v>
      </c>
      <c r="F245" s="133">
        <v>46.68181818181818</v>
      </c>
      <c r="G245" s="133">
        <v>46.909090909090907</v>
      </c>
      <c r="H245" s="255">
        <v>0.99515503875968991</v>
      </c>
      <c r="I245" s="255">
        <v>0.92</v>
      </c>
      <c r="J245" s="256">
        <v>312000</v>
      </c>
      <c r="K245" s="124"/>
      <c r="L245" s="124"/>
      <c r="M245" s="124"/>
      <c r="N245" s="120"/>
      <c r="O245" s="121"/>
      <c r="P245" s="125"/>
      <c r="Q245" s="125"/>
    </row>
    <row r="246" spans="1:17" s="6" customFormat="1" ht="15.75">
      <c r="A246" s="257" t="s">
        <v>493</v>
      </c>
      <c r="B246" s="258" t="s">
        <v>22</v>
      </c>
      <c r="C246" s="260" t="s">
        <v>14</v>
      </c>
      <c r="D246" s="260"/>
      <c r="E246" s="254">
        <v>6</v>
      </c>
      <c r="F246" s="133">
        <v>31.333333333333332</v>
      </c>
      <c r="G246" s="133">
        <v>29.833333333333332</v>
      </c>
      <c r="H246" s="255">
        <v>1.0502793296089385</v>
      </c>
      <c r="I246" s="255">
        <v>0</v>
      </c>
      <c r="J246" s="256">
        <v>209400</v>
      </c>
      <c r="K246" s="124"/>
      <c r="L246" s="124"/>
      <c r="M246" s="124"/>
      <c r="N246" s="120"/>
      <c r="O246" s="121"/>
      <c r="P246" s="125"/>
      <c r="Q246" s="125"/>
    </row>
    <row r="247" spans="1:17" s="6" customFormat="1" ht="15.75">
      <c r="A247" s="257" t="s">
        <v>70</v>
      </c>
      <c r="B247" s="258" t="s">
        <v>53</v>
      </c>
      <c r="C247" s="260" t="s">
        <v>6</v>
      </c>
      <c r="D247" s="260"/>
      <c r="E247" s="254">
        <v>21</v>
      </c>
      <c r="F247" s="133">
        <v>44.857142857142854</v>
      </c>
      <c r="G247" s="133">
        <v>78.047619047619051</v>
      </c>
      <c r="H247" s="255">
        <v>0.57474069554606466</v>
      </c>
      <c r="I247" s="255">
        <v>0.65</v>
      </c>
      <c r="J247" s="256">
        <v>299800</v>
      </c>
      <c r="K247" s="119"/>
      <c r="L247" s="119"/>
      <c r="M247" s="119"/>
      <c r="N247" s="120"/>
      <c r="O247" s="121"/>
      <c r="P247" s="122"/>
      <c r="Q247" s="122"/>
    </row>
    <row r="248" spans="1:17" s="6" customFormat="1" ht="15.75">
      <c r="A248" s="257" t="s">
        <v>438</v>
      </c>
      <c r="B248" s="258" t="s">
        <v>105</v>
      </c>
      <c r="C248" s="259" t="s">
        <v>37</v>
      </c>
      <c r="D248" s="259" t="s">
        <v>537</v>
      </c>
      <c r="E248" s="254">
        <v>0</v>
      </c>
      <c r="F248" s="133">
        <v>0</v>
      </c>
      <c r="G248" s="133" t="s">
        <v>808</v>
      </c>
      <c r="H248" s="255">
        <v>0</v>
      </c>
      <c r="I248" s="255">
        <v>0.2</v>
      </c>
      <c r="J248" s="256">
        <v>132000</v>
      </c>
      <c r="K248" s="119"/>
      <c r="L248" s="119"/>
      <c r="M248" s="119"/>
      <c r="N248" s="120"/>
      <c r="O248" s="121"/>
      <c r="P248" s="122"/>
      <c r="Q248" s="122"/>
    </row>
    <row r="249" spans="1:17" s="6" customFormat="1" ht="15.75">
      <c r="A249" s="257" t="s">
        <v>377</v>
      </c>
      <c r="B249" s="258" t="s">
        <v>105</v>
      </c>
      <c r="C249" s="259" t="s">
        <v>14</v>
      </c>
      <c r="D249" s="259" t="s">
        <v>8</v>
      </c>
      <c r="E249" s="254">
        <v>21</v>
      </c>
      <c r="F249" s="133">
        <v>31.571428571428573</v>
      </c>
      <c r="G249" s="133">
        <v>30.523809523809529</v>
      </c>
      <c r="H249" s="255">
        <v>1.0343213728549141</v>
      </c>
      <c r="I249" s="255">
        <v>1.04</v>
      </c>
      <c r="J249" s="256">
        <v>211000</v>
      </c>
      <c r="K249" s="124"/>
      <c r="L249" s="124"/>
      <c r="M249" s="124"/>
      <c r="N249" s="120"/>
      <c r="O249" s="121"/>
      <c r="P249" s="125"/>
      <c r="Q249" s="125"/>
    </row>
    <row r="250" spans="1:17" s="6" customFormat="1" ht="15.75">
      <c r="A250" s="257" t="s">
        <v>254</v>
      </c>
      <c r="B250" s="258" t="s">
        <v>24</v>
      </c>
      <c r="C250" s="260" t="s">
        <v>37</v>
      </c>
      <c r="D250" s="260" t="s">
        <v>537</v>
      </c>
      <c r="E250" s="254">
        <v>3</v>
      </c>
      <c r="F250" s="133">
        <v>28.333333333333332</v>
      </c>
      <c r="G250" s="133">
        <v>79.999999999999986</v>
      </c>
      <c r="H250" s="255">
        <v>0.35416666666666669</v>
      </c>
      <c r="I250" s="255">
        <v>0</v>
      </c>
      <c r="J250" s="256">
        <v>170500</v>
      </c>
      <c r="K250" s="119"/>
      <c r="L250" s="119"/>
      <c r="M250" s="119"/>
      <c r="N250" s="120"/>
      <c r="O250" s="121"/>
      <c r="P250" s="122"/>
      <c r="Q250" s="122"/>
    </row>
    <row r="251" spans="1:17" s="6" customFormat="1" ht="14.25" customHeight="1">
      <c r="A251" s="257" t="s">
        <v>234</v>
      </c>
      <c r="B251" s="258" t="s">
        <v>107</v>
      </c>
      <c r="C251" s="259" t="s">
        <v>14</v>
      </c>
      <c r="D251" s="259" t="s">
        <v>8</v>
      </c>
      <c r="E251" s="254">
        <v>22</v>
      </c>
      <c r="F251" s="133">
        <v>40.363636363636367</v>
      </c>
      <c r="G251" s="133">
        <v>44.545454545454547</v>
      </c>
      <c r="H251" s="255">
        <v>0.90612244897959182</v>
      </c>
      <c r="I251" s="255">
        <v>0</v>
      </c>
      <c r="J251" s="256">
        <v>269800</v>
      </c>
      <c r="K251" s="119"/>
      <c r="L251" s="119"/>
      <c r="M251" s="119"/>
      <c r="N251" s="120"/>
      <c r="O251" s="121"/>
      <c r="P251" s="122"/>
      <c r="Q251" s="122"/>
    </row>
    <row r="252" spans="1:17" s="6" customFormat="1" ht="15.75">
      <c r="A252" s="257" t="s">
        <v>646</v>
      </c>
      <c r="B252" s="258" t="s">
        <v>569</v>
      </c>
      <c r="C252" s="259" t="s">
        <v>6</v>
      </c>
      <c r="D252" s="259" t="s">
        <v>3</v>
      </c>
      <c r="E252" s="254">
        <v>0</v>
      </c>
      <c r="F252" s="133">
        <v>0</v>
      </c>
      <c r="G252" s="133" t="s">
        <v>808</v>
      </c>
      <c r="H252" s="255">
        <v>0</v>
      </c>
      <c r="I252" s="255">
        <v>0</v>
      </c>
      <c r="J252" s="256">
        <v>187700</v>
      </c>
      <c r="K252" s="119"/>
      <c r="L252" s="119"/>
      <c r="M252" s="119"/>
      <c r="N252" s="120"/>
      <c r="O252" s="121"/>
      <c r="P252" s="122"/>
      <c r="Q252" s="122"/>
    </row>
    <row r="253" spans="1:17" s="6" customFormat="1" ht="15.75">
      <c r="A253" s="257" t="s">
        <v>405</v>
      </c>
      <c r="B253" s="258" t="s">
        <v>24</v>
      </c>
      <c r="C253" s="259" t="s">
        <v>8</v>
      </c>
      <c r="D253" s="259"/>
      <c r="E253" s="254">
        <v>0</v>
      </c>
      <c r="F253" s="133">
        <v>0</v>
      </c>
      <c r="G253" s="133" t="s">
        <v>808</v>
      </c>
      <c r="H253" s="255">
        <v>0</v>
      </c>
      <c r="I253" s="255">
        <v>0</v>
      </c>
      <c r="J253" s="256">
        <v>122600</v>
      </c>
      <c r="K253" s="119"/>
      <c r="L253" s="119"/>
      <c r="M253" s="119"/>
      <c r="N253" s="120"/>
      <c r="O253" s="121"/>
      <c r="P253" s="122"/>
      <c r="Q253" s="122"/>
    </row>
    <row r="254" spans="1:17" s="6" customFormat="1" ht="15.75">
      <c r="A254" s="257" t="s">
        <v>369</v>
      </c>
      <c r="B254" s="258" t="s">
        <v>105</v>
      </c>
      <c r="C254" s="259" t="s">
        <v>6</v>
      </c>
      <c r="D254" s="259" t="s">
        <v>3</v>
      </c>
      <c r="E254" s="254">
        <v>22</v>
      </c>
      <c r="F254" s="133">
        <v>44.18181818181818</v>
      </c>
      <c r="G254" s="133">
        <v>68.590909090909093</v>
      </c>
      <c r="H254" s="255">
        <v>0.64413518886679921</v>
      </c>
      <c r="I254" s="255">
        <v>0.61</v>
      </c>
      <c r="J254" s="256">
        <v>295300</v>
      </c>
      <c r="K254" s="119"/>
      <c r="L254" s="119"/>
      <c r="M254" s="119"/>
      <c r="N254" s="120"/>
      <c r="O254" s="121"/>
      <c r="P254" s="122"/>
      <c r="Q254" s="122"/>
    </row>
    <row r="255" spans="1:17" s="6" customFormat="1" ht="15.75">
      <c r="A255" s="257" t="s">
        <v>322</v>
      </c>
      <c r="B255" s="258" t="s">
        <v>24</v>
      </c>
      <c r="C255" s="259" t="s">
        <v>8</v>
      </c>
      <c r="D255" s="259" t="s">
        <v>6</v>
      </c>
      <c r="E255" s="254">
        <v>22</v>
      </c>
      <c r="F255" s="133">
        <v>39.454545454545453</v>
      </c>
      <c r="G255" s="133">
        <v>53.090909090909093</v>
      </c>
      <c r="H255" s="255">
        <v>0.74315068493150682</v>
      </c>
      <c r="I255" s="255">
        <v>0.7</v>
      </c>
      <c r="J255" s="256">
        <v>263700</v>
      </c>
      <c r="K255" s="119"/>
      <c r="L255" s="119"/>
      <c r="M255" s="119"/>
      <c r="N255" s="120"/>
      <c r="O255" s="121"/>
      <c r="P255" s="122"/>
      <c r="Q255" s="122"/>
    </row>
    <row r="256" spans="1:17" s="6" customFormat="1" ht="15.75">
      <c r="A256" s="257" t="s">
        <v>71</v>
      </c>
      <c r="B256" s="258" t="s">
        <v>53</v>
      </c>
      <c r="C256" s="259" t="s">
        <v>8</v>
      </c>
      <c r="D256" s="259"/>
      <c r="E256" s="254">
        <v>24</v>
      </c>
      <c r="F256" s="133">
        <v>64.291666666666671</v>
      </c>
      <c r="G256" s="133">
        <v>78.041666666666671</v>
      </c>
      <c r="H256" s="255">
        <v>0.82381206620395087</v>
      </c>
      <c r="I256" s="255">
        <v>0.71</v>
      </c>
      <c r="J256" s="256">
        <v>429800</v>
      </c>
      <c r="K256" s="124"/>
      <c r="L256" s="124"/>
      <c r="M256" s="124"/>
      <c r="N256" s="120"/>
      <c r="O256" s="121"/>
      <c r="P256" s="125"/>
      <c r="Q256" s="125"/>
    </row>
    <row r="257" spans="1:17" s="6" customFormat="1" ht="15.75">
      <c r="A257" s="257" t="s">
        <v>380</v>
      </c>
      <c r="B257" s="258" t="s">
        <v>22</v>
      </c>
      <c r="C257" s="260" t="s">
        <v>14</v>
      </c>
      <c r="D257" s="260" t="s">
        <v>8</v>
      </c>
      <c r="E257" s="254">
        <v>10</v>
      </c>
      <c r="F257" s="133">
        <v>23.9</v>
      </c>
      <c r="G257" s="133">
        <v>25.9</v>
      </c>
      <c r="H257" s="255">
        <v>0.92277992277992282</v>
      </c>
      <c r="I257" s="255">
        <v>0.77</v>
      </c>
      <c r="J257" s="256">
        <v>159800</v>
      </c>
      <c r="K257" s="124"/>
      <c r="L257" s="124"/>
      <c r="M257" s="124"/>
      <c r="N257" s="120"/>
      <c r="O257" s="121"/>
      <c r="P257" s="125"/>
      <c r="Q257" s="125"/>
    </row>
    <row r="258" spans="1:17" s="6" customFormat="1" ht="15.75">
      <c r="A258" s="257" t="s">
        <v>190</v>
      </c>
      <c r="B258" s="258" t="s">
        <v>105</v>
      </c>
      <c r="C258" s="260" t="s">
        <v>398</v>
      </c>
      <c r="D258" s="260"/>
      <c r="E258" s="254">
        <v>20</v>
      </c>
      <c r="F258" s="133">
        <v>63.45</v>
      </c>
      <c r="G258" s="133">
        <v>71.45</v>
      </c>
      <c r="H258" s="255">
        <v>0.88803358992302306</v>
      </c>
      <c r="I258" s="255">
        <v>0.79</v>
      </c>
      <c r="J258" s="256">
        <v>424100</v>
      </c>
      <c r="K258" s="119"/>
      <c r="L258" s="119"/>
      <c r="M258" s="119"/>
      <c r="N258" s="120"/>
      <c r="O258" s="121"/>
      <c r="P258" s="122"/>
      <c r="Q258" s="122"/>
    </row>
    <row r="259" spans="1:17" s="6" customFormat="1" ht="15.75">
      <c r="A259" s="257" t="s">
        <v>118</v>
      </c>
      <c r="B259" s="258" t="s">
        <v>569</v>
      </c>
      <c r="C259" s="259" t="s">
        <v>14</v>
      </c>
      <c r="D259" s="259" t="s">
        <v>8</v>
      </c>
      <c r="E259" s="254">
        <v>19</v>
      </c>
      <c r="F259" s="133">
        <v>40.473684210526315</v>
      </c>
      <c r="G259" s="133">
        <v>42.736842105263158</v>
      </c>
      <c r="H259" s="255">
        <v>0.94704433497536944</v>
      </c>
      <c r="I259" s="255">
        <v>0.97</v>
      </c>
      <c r="J259" s="256">
        <v>270500</v>
      </c>
      <c r="K259" s="124"/>
      <c r="L259" s="124"/>
      <c r="M259" s="124"/>
      <c r="N259" s="120"/>
      <c r="O259" s="121"/>
      <c r="P259" s="125"/>
      <c r="Q259" s="125"/>
    </row>
    <row r="260" spans="1:17" s="6" customFormat="1" ht="15.75">
      <c r="A260" s="257" t="s">
        <v>235</v>
      </c>
      <c r="B260" s="258" t="s">
        <v>58</v>
      </c>
      <c r="C260" s="260" t="s">
        <v>6</v>
      </c>
      <c r="D260" s="260"/>
      <c r="E260" s="254">
        <v>22</v>
      </c>
      <c r="F260" s="133">
        <v>42.31818181818182</v>
      </c>
      <c r="G260" s="133">
        <v>80.500000000000014</v>
      </c>
      <c r="H260" s="255">
        <v>0.52569169960474305</v>
      </c>
      <c r="I260" s="255">
        <v>0.56000000000000005</v>
      </c>
      <c r="J260" s="256">
        <v>282900</v>
      </c>
      <c r="K260" s="119"/>
      <c r="L260" s="119"/>
      <c r="M260" s="119"/>
      <c r="N260" s="120"/>
      <c r="O260" s="121"/>
      <c r="P260" s="122"/>
      <c r="Q260" s="122"/>
    </row>
    <row r="261" spans="1:17" s="6" customFormat="1" ht="15.75">
      <c r="A261" s="257" t="s">
        <v>224</v>
      </c>
      <c r="B261" s="258" t="s">
        <v>53</v>
      </c>
      <c r="C261" s="259" t="s">
        <v>8</v>
      </c>
      <c r="D261" s="259"/>
      <c r="E261" s="254">
        <v>0</v>
      </c>
      <c r="F261" s="133">
        <v>0</v>
      </c>
      <c r="G261" s="133" t="s">
        <v>808</v>
      </c>
      <c r="H261" s="255">
        <v>0</v>
      </c>
      <c r="I261" s="255">
        <v>0</v>
      </c>
      <c r="J261" s="256">
        <v>122600</v>
      </c>
      <c r="K261" s="119"/>
      <c r="L261" s="119"/>
      <c r="M261" s="119"/>
      <c r="N261" s="120"/>
      <c r="O261" s="121"/>
      <c r="P261" s="122"/>
      <c r="Q261" s="122"/>
    </row>
    <row r="262" spans="1:17" s="6" customFormat="1" ht="15.75">
      <c r="A262" s="257" t="s">
        <v>635</v>
      </c>
      <c r="B262" s="258" t="s">
        <v>22</v>
      </c>
      <c r="C262" s="260" t="s">
        <v>8</v>
      </c>
      <c r="D262" s="259"/>
      <c r="E262" s="254">
        <v>0</v>
      </c>
      <c r="F262" s="133">
        <v>0</v>
      </c>
      <c r="G262" s="133" t="s">
        <v>808</v>
      </c>
      <c r="H262" s="255">
        <v>0</v>
      </c>
      <c r="I262" s="255">
        <v>0</v>
      </c>
      <c r="J262" s="256">
        <v>122600</v>
      </c>
      <c r="K262" s="119"/>
      <c r="L262" s="119"/>
      <c r="M262" s="119"/>
      <c r="N262" s="120"/>
      <c r="O262" s="121"/>
      <c r="P262" s="122"/>
      <c r="Q262" s="122"/>
    </row>
    <row r="263" spans="1:17" s="6" customFormat="1" ht="15.75">
      <c r="A263" s="257" t="s">
        <v>236</v>
      </c>
      <c r="B263" s="258" t="s">
        <v>55</v>
      </c>
      <c r="C263" s="259" t="s">
        <v>37</v>
      </c>
      <c r="D263" s="259" t="s">
        <v>537</v>
      </c>
      <c r="E263" s="254">
        <v>22</v>
      </c>
      <c r="F263" s="133">
        <v>50.136363636363633</v>
      </c>
      <c r="G263" s="133">
        <v>77.227272727272734</v>
      </c>
      <c r="H263" s="255">
        <v>0.64920541494997053</v>
      </c>
      <c r="I263" s="255">
        <v>0.83</v>
      </c>
      <c r="J263" s="256">
        <v>335100</v>
      </c>
      <c r="K263" s="124"/>
      <c r="L263" s="124"/>
      <c r="M263" s="124"/>
      <c r="N263" s="120"/>
      <c r="O263" s="121"/>
      <c r="P263" s="125"/>
      <c r="Q263" s="125"/>
    </row>
    <row r="264" spans="1:17" s="6" customFormat="1" ht="15.75">
      <c r="A264" s="257" t="s">
        <v>303</v>
      </c>
      <c r="B264" s="258" t="s">
        <v>58</v>
      </c>
      <c r="C264" s="260" t="s">
        <v>6</v>
      </c>
      <c r="D264" s="260" t="s">
        <v>3</v>
      </c>
      <c r="E264" s="254">
        <v>13</v>
      </c>
      <c r="F264" s="133">
        <v>44.46153846153846</v>
      </c>
      <c r="G264" s="133">
        <v>80</v>
      </c>
      <c r="H264" s="255">
        <v>0.55576923076923079</v>
      </c>
      <c r="I264" s="255">
        <v>0.5</v>
      </c>
      <c r="J264" s="256">
        <v>297200</v>
      </c>
      <c r="K264" s="119"/>
      <c r="L264" s="119"/>
      <c r="M264" s="119"/>
      <c r="N264" s="120"/>
      <c r="O264" s="121"/>
      <c r="P264" s="122"/>
      <c r="Q264" s="122"/>
    </row>
    <row r="265" spans="1:17" s="6" customFormat="1" ht="18" customHeight="1">
      <c r="A265" s="257" t="s">
        <v>119</v>
      </c>
      <c r="B265" s="258" t="s">
        <v>82</v>
      </c>
      <c r="C265" s="259" t="s">
        <v>14</v>
      </c>
      <c r="D265" s="259"/>
      <c r="E265" s="254">
        <v>14</v>
      </c>
      <c r="F265" s="133">
        <v>42.5</v>
      </c>
      <c r="G265" s="133">
        <v>39.428571428571431</v>
      </c>
      <c r="H265" s="255">
        <v>1.0778985507246377</v>
      </c>
      <c r="I265" s="255">
        <v>1.21</v>
      </c>
      <c r="J265" s="256">
        <v>284100</v>
      </c>
      <c r="K265" s="119"/>
      <c r="L265" s="119"/>
      <c r="M265" s="119"/>
      <c r="N265" s="120"/>
      <c r="O265" s="121"/>
      <c r="P265" s="122"/>
      <c r="Q265" s="122"/>
    </row>
    <row r="266" spans="1:17" s="6" customFormat="1" ht="15.75">
      <c r="A266" s="257" t="s">
        <v>371</v>
      </c>
      <c r="B266" s="258" t="s">
        <v>105</v>
      </c>
      <c r="C266" s="259" t="s">
        <v>8</v>
      </c>
      <c r="D266" s="259"/>
      <c r="E266" s="254">
        <v>22</v>
      </c>
      <c r="F266" s="133">
        <v>67.409090909090907</v>
      </c>
      <c r="G266" s="133">
        <v>77.454545454545453</v>
      </c>
      <c r="H266" s="255">
        <v>0.87030516431924887</v>
      </c>
      <c r="I266" s="255">
        <v>0.89</v>
      </c>
      <c r="J266" s="256">
        <v>450600</v>
      </c>
      <c r="K266" s="124"/>
      <c r="L266" s="124"/>
      <c r="M266" s="124"/>
      <c r="N266" s="120"/>
      <c r="O266" s="121"/>
      <c r="P266" s="125"/>
      <c r="Q266" s="125"/>
    </row>
    <row r="267" spans="1:17" s="6" customFormat="1" ht="15.75">
      <c r="A267" s="257" t="s">
        <v>165</v>
      </c>
      <c r="B267" s="258" t="s">
        <v>104</v>
      </c>
      <c r="C267" s="260" t="s">
        <v>6</v>
      </c>
      <c r="D267" s="260"/>
      <c r="E267" s="254">
        <v>23</v>
      </c>
      <c r="F267" s="133">
        <v>63.130434782608695</v>
      </c>
      <c r="G267" s="133">
        <v>80.391304347826093</v>
      </c>
      <c r="H267" s="255">
        <v>0.78528934559221197</v>
      </c>
      <c r="I267" s="255">
        <v>0.7</v>
      </c>
      <c r="J267" s="256">
        <v>422000</v>
      </c>
      <c r="K267" s="124"/>
      <c r="L267" s="124"/>
      <c r="M267" s="124"/>
      <c r="N267" s="120"/>
      <c r="O267" s="121"/>
      <c r="P267" s="125"/>
      <c r="Q267" s="125"/>
    </row>
    <row r="268" spans="1:17" s="6" customFormat="1" ht="15.75">
      <c r="A268" s="257" t="s">
        <v>619</v>
      </c>
      <c r="B268" s="258" t="s">
        <v>107</v>
      </c>
      <c r="C268" s="260" t="s">
        <v>6</v>
      </c>
      <c r="D268" s="260" t="s">
        <v>3</v>
      </c>
      <c r="E268" s="254">
        <v>3</v>
      </c>
      <c r="F268" s="133">
        <v>33.333333333333336</v>
      </c>
      <c r="G268" s="133">
        <v>80</v>
      </c>
      <c r="H268" s="255">
        <v>0.41666666666666669</v>
      </c>
      <c r="I268" s="255">
        <v>0</v>
      </c>
      <c r="J268" s="256">
        <v>178300</v>
      </c>
      <c r="K268" s="124"/>
      <c r="L268" s="124"/>
      <c r="M268" s="124"/>
      <c r="N268" s="120"/>
      <c r="O268" s="121"/>
      <c r="P268" s="125"/>
      <c r="Q268" s="125"/>
    </row>
    <row r="269" spans="1:17" s="6" customFormat="1" ht="15.75">
      <c r="A269" s="257" t="s">
        <v>102</v>
      </c>
      <c r="B269" s="258" t="s">
        <v>58</v>
      </c>
      <c r="C269" s="260" t="s">
        <v>398</v>
      </c>
      <c r="D269" s="260" t="s">
        <v>8</v>
      </c>
      <c r="E269" s="254">
        <v>18</v>
      </c>
      <c r="F269" s="133">
        <v>28.666666666666668</v>
      </c>
      <c r="G269" s="133">
        <v>31.722222222222221</v>
      </c>
      <c r="H269" s="255">
        <v>0.90367775831873909</v>
      </c>
      <c r="I269" s="255">
        <v>0.64</v>
      </c>
      <c r="J269" s="256">
        <v>191600</v>
      </c>
      <c r="K269" s="124"/>
      <c r="L269" s="124"/>
      <c r="M269" s="124"/>
      <c r="N269" s="120"/>
      <c r="O269" s="121"/>
      <c r="P269" s="125"/>
      <c r="Q269" s="125"/>
    </row>
    <row r="270" spans="1:17" s="6" customFormat="1" ht="15.75">
      <c r="A270" s="257" t="s">
        <v>94</v>
      </c>
      <c r="B270" s="258" t="s">
        <v>4</v>
      </c>
      <c r="C270" s="260" t="s">
        <v>37</v>
      </c>
      <c r="D270" s="260" t="s">
        <v>6</v>
      </c>
      <c r="E270" s="254">
        <v>16</v>
      </c>
      <c r="F270" s="133">
        <v>44.8125</v>
      </c>
      <c r="G270" s="133">
        <v>80.375</v>
      </c>
      <c r="H270" s="255">
        <v>0.55754276827371696</v>
      </c>
      <c r="I270" s="255">
        <v>0.6</v>
      </c>
      <c r="J270" s="256">
        <v>299600</v>
      </c>
      <c r="K270" s="124"/>
      <c r="L270" s="124"/>
      <c r="M270" s="124"/>
      <c r="N270" s="120"/>
      <c r="O270" s="121"/>
      <c r="P270" s="125"/>
      <c r="Q270" s="125"/>
    </row>
    <row r="271" spans="1:17" s="6" customFormat="1" ht="15.75">
      <c r="A271" s="257" t="s">
        <v>630</v>
      </c>
      <c r="B271" s="258" t="s">
        <v>31</v>
      </c>
      <c r="C271" s="260" t="s">
        <v>8</v>
      </c>
      <c r="D271" s="260"/>
      <c r="E271" s="254">
        <v>0</v>
      </c>
      <c r="F271" s="133">
        <v>0</v>
      </c>
      <c r="G271" s="133" t="s">
        <v>808</v>
      </c>
      <c r="H271" s="255">
        <v>0</v>
      </c>
      <c r="I271" s="255">
        <v>0</v>
      </c>
      <c r="J271" s="256">
        <v>122600</v>
      </c>
      <c r="K271" s="124"/>
      <c r="L271" s="124"/>
      <c r="M271" s="124"/>
      <c r="N271" s="120"/>
      <c r="O271" s="121"/>
      <c r="P271" s="125"/>
      <c r="Q271" s="125"/>
    </row>
    <row r="272" spans="1:17" s="6" customFormat="1" ht="15.75">
      <c r="A272" s="257" t="s">
        <v>842</v>
      </c>
      <c r="B272" s="258" t="s">
        <v>104</v>
      </c>
      <c r="C272" s="260" t="s">
        <v>37</v>
      </c>
      <c r="D272" s="260" t="s">
        <v>537</v>
      </c>
      <c r="E272" s="254">
        <v>6</v>
      </c>
      <c r="F272" s="133">
        <v>49.666666666666664</v>
      </c>
      <c r="G272" s="133">
        <v>72.5</v>
      </c>
      <c r="H272" s="255">
        <v>0.68505747126436778</v>
      </c>
      <c r="I272" s="255">
        <v>0</v>
      </c>
      <c r="J272" s="256">
        <v>298800</v>
      </c>
      <c r="K272" s="124"/>
      <c r="L272" s="124"/>
      <c r="M272" s="124"/>
      <c r="N272" s="120"/>
      <c r="O272" s="121"/>
      <c r="P272" s="125"/>
      <c r="Q272" s="125"/>
    </row>
    <row r="273" spans="1:17" s="6" customFormat="1" ht="15.75">
      <c r="A273" s="257" t="s">
        <v>495</v>
      </c>
      <c r="B273" s="258" t="s">
        <v>58</v>
      </c>
      <c r="C273" s="260" t="s">
        <v>14</v>
      </c>
      <c r="D273" s="260"/>
      <c r="E273" s="254">
        <v>0</v>
      </c>
      <c r="F273" s="133">
        <v>0</v>
      </c>
      <c r="G273" s="133" t="s">
        <v>808</v>
      </c>
      <c r="H273" s="255">
        <v>0</v>
      </c>
      <c r="I273" s="255">
        <v>0</v>
      </c>
      <c r="J273" s="256">
        <v>143600</v>
      </c>
      <c r="K273" s="124"/>
      <c r="L273" s="124"/>
      <c r="M273" s="124"/>
      <c r="N273" s="120"/>
      <c r="O273" s="121"/>
      <c r="P273" s="125"/>
      <c r="Q273" s="125"/>
    </row>
    <row r="274" spans="1:17" s="6" customFormat="1" ht="15.75">
      <c r="A274" s="257" t="s">
        <v>372</v>
      </c>
      <c r="B274" s="258" t="s">
        <v>82</v>
      </c>
      <c r="C274" s="260" t="s">
        <v>14</v>
      </c>
      <c r="D274" s="260"/>
      <c r="E274" s="254">
        <v>21</v>
      </c>
      <c r="F274" s="133">
        <v>28.80952380952381</v>
      </c>
      <c r="G274" s="133">
        <v>30.380952380952383</v>
      </c>
      <c r="H274" s="255">
        <v>0.94827586206896552</v>
      </c>
      <c r="I274" s="255">
        <v>1.1100000000000001</v>
      </c>
      <c r="J274" s="256">
        <v>192600</v>
      </c>
      <c r="K274" s="124"/>
      <c r="L274" s="124"/>
      <c r="M274" s="124"/>
      <c r="N274" s="120"/>
      <c r="O274" s="121"/>
      <c r="P274" s="125"/>
      <c r="Q274" s="125"/>
    </row>
    <row r="275" spans="1:17" s="6" customFormat="1" ht="18.75" customHeight="1">
      <c r="A275" s="257" t="s">
        <v>256</v>
      </c>
      <c r="B275" s="258" t="s">
        <v>569</v>
      </c>
      <c r="C275" s="260" t="s">
        <v>6</v>
      </c>
      <c r="D275" s="260"/>
      <c r="E275" s="254">
        <v>8</v>
      </c>
      <c r="F275" s="133">
        <v>33.5</v>
      </c>
      <c r="G275" s="133">
        <v>78.75</v>
      </c>
      <c r="H275" s="255">
        <v>0.42539682539682538</v>
      </c>
      <c r="I275" s="255">
        <v>0.43</v>
      </c>
      <c r="J275" s="256">
        <v>223900</v>
      </c>
      <c r="K275" s="119"/>
      <c r="L275" s="119"/>
      <c r="M275" s="119"/>
      <c r="N275" s="120"/>
      <c r="O275" s="121"/>
      <c r="P275" s="122"/>
      <c r="Q275" s="122"/>
    </row>
    <row r="276" spans="1:17" s="6" customFormat="1" ht="15.75">
      <c r="A276" s="257" t="s">
        <v>157</v>
      </c>
      <c r="B276" s="258" t="s">
        <v>28</v>
      </c>
      <c r="C276" s="259" t="s">
        <v>14</v>
      </c>
      <c r="D276" s="259"/>
      <c r="E276" s="254">
        <v>20</v>
      </c>
      <c r="F276" s="133">
        <v>47.05</v>
      </c>
      <c r="G276" s="133">
        <v>45.599999999999994</v>
      </c>
      <c r="H276" s="255">
        <v>1.0317982456140351</v>
      </c>
      <c r="I276" s="255">
        <v>1.0900000000000001</v>
      </c>
      <c r="J276" s="256">
        <v>314500</v>
      </c>
      <c r="K276" s="124"/>
      <c r="L276" s="124"/>
      <c r="M276" s="124"/>
      <c r="N276" s="120"/>
      <c r="O276" s="121"/>
      <c r="P276" s="125"/>
      <c r="Q276" s="125"/>
    </row>
    <row r="277" spans="1:17" s="6" customFormat="1" ht="15.75">
      <c r="A277" s="257" t="s">
        <v>843</v>
      </c>
      <c r="B277" s="258" t="s">
        <v>28</v>
      </c>
      <c r="C277" s="260" t="s">
        <v>6</v>
      </c>
      <c r="D277" s="260"/>
      <c r="E277" s="254">
        <v>1</v>
      </c>
      <c r="F277" s="133">
        <v>26</v>
      </c>
      <c r="G277" s="133">
        <v>80</v>
      </c>
      <c r="H277" s="255">
        <v>0.32500000000000001</v>
      </c>
      <c r="I277" s="255">
        <v>0.28000000000000003</v>
      </c>
      <c r="J277" s="256">
        <v>156400</v>
      </c>
      <c r="K277" s="124"/>
      <c r="L277" s="124"/>
      <c r="M277" s="124"/>
      <c r="N277" s="120"/>
      <c r="O277" s="121"/>
      <c r="P277" s="125"/>
      <c r="Q277" s="125"/>
    </row>
    <row r="278" spans="1:17" s="6" customFormat="1" ht="15.75">
      <c r="A278" s="257" t="s">
        <v>844</v>
      </c>
      <c r="B278" s="258" t="s">
        <v>28</v>
      </c>
      <c r="C278" s="260" t="s">
        <v>6</v>
      </c>
      <c r="D278" s="260"/>
      <c r="E278" s="254">
        <v>14</v>
      </c>
      <c r="F278" s="133">
        <v>39.142857142857146</v>
      </c>
      <c r="G278" s="133">
        <v>73.214285714285722</v>
      </c>
      <c r="H278" s="255">
        <v>0.53463414634146345</v>
      </c>
      <c r="I278" s="255">
        <v>0</v>
      </c>
      <c r="J278" s="256">
        <v>261700</v>
      </c>
      <c r="K278" s="119"/>
      <c r="L278" s="119"/>
      <c r="M278" s="119"/>
      <c r="N278" s="120"/>
      <c r="O278" s="121"/>
      <c r="P278" s="122"/>
      <c r="Q278" s="122"/>
    </row>
    <row r="279" spans="1:17" s="6" customFormat="1" ht="15.75">
      <c r="A279" s="257" t="s">
        <v>845</v>
      </c>
      <c r="B279" s="258" t="s">
        <v>28</v>
      </c>
      <c r="C279" s="260" t="s">
        <v>6</v>
      </c>
      <c r="D279" s="260" t="s">
        <v>3</v>
      </c>
      <c r="E279" s="254">
        <v>16</v>
      </c>
      <c r="F279" s="133">
        <v>34.5</v>
      </c>
      <c r="G279" s="133">
        <v>76.6875</v>
      </c>
      <c r="H279" s="255">
        <v>0.44987775061124696</v>
      </c>
      <c r="I279" s="255">
        <v>0.53</v>
      </c>
      <c r="J279" s="256">
        <v>230600</v>
      </c>
      <c r="K279" s="119"/>
      <c r="L279" s="119"/>
      <c r="M279" s="119"/>
      <c r="N279" s="120"/>
      <c r="O279" s="121"/>
      <c r="P279" s="122"/>
      <c r="Q279" s="122"/>
    </row>
    <row r="280" spans="1:17" s="6" customFormat="1" ht="15.75">
      <c r="A280" s="257" t="s">
        <v>846</v>
      </c>
      <c r="B280" s="258" t="s">
        <v>28</v>
      </c>
      <c r="C280" s="259" t="s">
        <v>8</v>
      </c>
      <c r="D280" s="259" t="s">
        <v>6</v>
      </c>
      <c r="E280" s="254">
        <v>16</v>
      </c>
      <c r="F280" s="133">
        <v>46.1875</v>
      </c>
      <c r="G280" s="133">
        <v>75.5</v>
      </c>
      <c r="H280" s="255">
        <v>0.61175496688741726</v>
      </c>
      <c r="I280" s="255">
        <v>0.51</v>
      </c>
      <c r="J280" s="256">
        <v>308700</v>
      </c>
      <c r="K280" s="119"/>
      <c r="L280" s="119"/>
      <c r="M280" s="119"/>
      <c r="N280" s="120"/>
      <c r="O280" s="121"/>
      <c r="P280" s="122"/>
      <c r="Q280" s="122"/>
    </row>
    <row r="281" spans="1:17" s="6" customFormat="1" ht="15.75">
      <c r="A281" s="257" t="s">
        <v>496</v>
      </c>
      <c r="B281" s="258" t="s">
        <v>107</v>
      </c>
      <c r="C281" s="259" t="s">
        <v>537</v>
      </c>
      <c r="D281" s="259" t="s">
        <v>6</v>
      </c>
      <c r="E281" s="254">
        <v>15</v>
      </c>
      <c r="F281" s="133">
        <v>41.4</v>
      </c>
      <c r="G281" s="133">
        <v>55.599999999999994</v>
      </c>
      <c r="H281" s="255">
        <v>0.74460431654676262</v>
      </c>
      <c r="I281" s="255">
        <v>0</v>
      </c>
      <c r="J281" s="256">
        <v>276700</v>
      </c>
      <c r="K281" s="119"/>
      <c r="L281" s="119"/>
      <c r="M281" s="119"/>
      <c r="N281" s="120"/>
      <c r="O281" s="121"/>
      <c r="P281" s="122"/>
      <c r="Q281" s="122"/>
    </row>
    <row r="282" spans="1:17" s="6" customFormat="1" ht="15.75">
      <c r="A282" s="257" t="s">
        <v>109</v>
      </c>
      <c r="B282" s="258" t="s">
        <v>58</v>
      </c>
      <c r="C282" s="259" t="s">
        <v>8</v>
      </c>
      <c r="D282" s="259" t="s">
        <v>6</v>
      </c>
      <c r="E282" s="254">
        <v>20</v>
      </c>
      <c r="F282" s="133">
        <v>32.450000000000003</v>
      </c>
      <c r="G282" s="133">
        <v>42.400000000000006</v>
      </c>
      <c r="H282" s="255">
        <v>0.76533018867924529</v>
      </c>
      <c r="I282" s="255">
        <v>0.77</v>
      </c>
      <c r="J282" s="256">
        <v>216900</v>
      </c>
      <c r="K282" s="119"/>
      <c r="L282" s="119"/>
      <c r="M282" s="119"/>
      <c r="N282" s="120"/>
      <c r="O282" s="121"/>
      <c r="P282" s="122"/>
      <c r="Q282" s="122"/>
    </row>
    <row r="283" spans="1:17" s="6" customFormat="1" ht="15.75">
      <c r="A283" s="257" t="s">
        <v>373</v>
      </c>
      <c r="B283" s="258" t="s">
        <v>105</v>
      </c>
      <c r="C283" s="259" t="s">
        <v>14</v>
      </c>
      <c r="D283" s="259" t="s">
        <v>8</v>
      </c>
      <c r="E283" s="254">
        <v>23</v>
      </c>
      <c r="F283" s="133">
        <v>52.260869565217391</v>
      </c>
      <c r="G283" s="133">
        <v>52.173913043478258</v>
      </c>
      <c r="H283" s="255">
        <v>1.0016666666666667</v>
      </c>
      <c r="I283" s="255">
        <v>1.06</v>
      </c>
      <c r="J283" s="256">
        <v>349300</v>
      </c>
      <c r="K283" s="119"/>
      <c r="L283" s="119"/>
      <c r="M283" s="119"/>
      <c r="N283" s="120"/>
      <c r="O283" s="121"/>
      <c r="P283" s="122"/>
      <c r="Q283" s="122"/>
    </row>
    <row r="284" spans="1:17" s="6" customFormat="1" ht="15.75">
      <c r="A284" s="257" t="s">
        <v>847</v>
      </c>
      <c r="B284" s="258" t="s">
        <v>82</v>
      </c>
      <c r="C284" s="259" t="s">
        <v>8</v>
      </c>
      <c r="D284" s="259" t="s">
        <v>6</v>
      </c>
      <c r="E284" s="254">
        <v>22</v>
      </c>
      <c r="F284" s="133">
        <v>57.863636363636367</v>
      </c>
      <c r="G284" s="133">
        <v>78.545454545454561</v>
      </c>
      <c r="H284" s="255">
        <v>0.73668981481481477</v>
      </c>
      <c r="I284" s="255">
        <v>0.72</v>
      </c>
      <c r="J284" s="256">
        <v>386800</v>
      </c>
      <c r="K284" s="124"/>
      <c r="L284" s="124"/>
      <c r="M284" s="124"/>
      <c r="N284" s="120"/>
      <c r="O284" s="121"/>
      <c r="P284" s="125"/>
      <c r="Q284" s="125"/>
    </row>
    <row r="285" spans="1:17" s="6" customFormat="1" ht="15.75">
      <c r="A285" s="257" t="s">
        <v>408</v>
      </c>
      <c r="B285" s="258" t="s">
        <v>105</v>
      </c>
      <c r="C285" s="260" t="s">
        <v>6</v>
      </c>
      <c r="D285" s="260"/>
      <c r="E285" s="254">
        <v>10</v>
      </c>
      <c r="F285" s="133">
        <v>30.4</v>
      </c>
      <c r="G285" s="133">
        <v>74.900000000000006</v>
      </c>
      <c r="H285" s="255">
        <v>0.40587449933244324</v>
      </c>
      <c r="I285" s="255">
        <v>0.38</v>
      </c>
      <c r="J285" s="256">
        <v>203200</v>
      </c>
      <c r="K285" s="119"/>
      <c r="L285" s="119"/>
      <c r="M285" s="119"/>
      <c r="N285" s="120"/>
      <c r="O285" s="121"/>
      <c r="P285" s="122"/>
      <c r="Q285" s="122"/>
    </row>
    <row r="286" spans="1:17" s="6" customFormat="1" ht="15.75">
      <c r="A286" s="257" t="s">
        <v>848</v>
      </c>
      <c r="B286" s="258" t="s">
        <v>104</v>
      </c>
      <c r="C286" s="259" t="s">
        <v>3</v>
      </c>
      <c r="D286" s="259" t="s">
        <v>537</v>
      </c>
      <c r="E286" s="254">
        <v>0</v>
      </c>
      <c r="F286" s="133">
        <v>0</v>
      </c>
      <c r="G286" s="133" t="s">
        <v>808</v>
      </c>
      <c r="H286" s="255">
        <v>0</v>
      </c>
      <c r="I286" s="255">
        <v>0</v>
      </c>
      <c r="J286" s="256">
        <v>122600</v>
      </c>
      <c r="K286" s="124"/>
      <c r="L286" s="124"/>
      <c r="M286" s="124"/>
      <c r="N286" s="120"/>
      <c r="O286" s="121"/>
      <c r="P286" s="125"/>
      <c r="Q286" s="125"/>
    </row>
    <row r="287" spans="1:17" s="6" customFormat="1" ht="15.75">
      <c r="A287" s="257" t="s">
        <v>42</v>
      </c>
      <c r="B287" s="258" t="s">
        <v>31</v>
      </c>
      <c r="C287" s="260" t="s">
        <v>37</v>
      </c>
      <c r="D287" s="259"/>
      <c r="E287" s="254">
        <v>24</v>
      </c>
      <c r="F287" s="133">
        <v>58.958333333333336</v>
      </c>
      <c r="G287" s="133">
        <v>79.958333333333329</v>
      </c>
      <c r="H287" s="255">
        <v>0.7373632100052111</v>
      </c>
      <c r="I287" s="255">
        <v>0.55000000000000004</v>
      </c>
      <c r="J287" s="256">
        <v>394100</v>
      </c>
      <c r="K287" s="124"/>
      <c r="L287" s="124"/>
      <c r="M287" s="124"/>
      <c r="N287" s="120"/>
      <c r="O287" s="121"/>
      <c r="P287" s="125"/>
      <c r="Q287" s="125"/>
    </row>
    <row r="288" spans="1:17" s="6" customFormat="1" ht="15.75">
      <c r="A288" s="257" t="s">
        <v>497</v>
      </c>
      <c r="B288" s="258" t="s">
        <v>58</v>
      </c>
      <c r="C288" s="260" t="s">
        <v>8</v>
      </c>
      <c r="D288" s="259"/>
      <c r="E288" s="254">
        <v>2</v>
      </c>
      <c r="F288" s="133">
        <v>26</v>
      </c>
      <c r="G288" s="133">
        <v>32.5</v>
      </c>
      <c r="H288" s="255">
        <v>0.8</v>
      </c>
      <c r="I288" s="255">
        <v>0</v>
      </c>
      <c r="J288" s="256">
        <v>156400</v>
      </c>
      <c r="K288" s="124"/>
      <c r="L288" s="124"/>
      <c r="M288" s="124"/>
      <c r="N288" s="120"/>
      <c r="O288" s="121"/>
      <c r="P288" s="125"/>
      <c r="Q288" s="125"/>
    </row>
    <row r="289" spans="1:17" s="6" customFormat="1" ht="15.75">
      <c r="A289" s="257" t="s">
        <v>849</v>
      </c>
      <c r="B289" s="258" t="s">
        <v>58</v>
      </c>
      <c r="C289" s="260" t="s">
        <v>398</v>
      </c>
      <c r="D289" s="260" t="s">
        <v>37</v>
      </c>
      <c r="E289" s="254">
        <v>7</v>
      </c>
      <c r="F289" s="133">
        <v>27.428571428571427</v>
      </c>
      <c r="G289" s="133">
        <v>80</v>
      </c>
      <c r="H289" s="255">
        <v>0.34285714285714286</v>
      </c>
      <c r="I289" s="255">
        <v>0.45</v>
      </c>
      <c r="J289" s="256">
        <v>183300</v>
      </c>
      <c r="K289" s="124"/>
      <c r="L289" s="124"/>
      <c r="M289" s="124"/>
      <c r="N289" s="120"/>
      <c r="O289" s="121"/>
      <c r="P289" s="125"/>
      <c r="Q289" s="125"/>
    </row>
    <row r="290" spans="1:17" s="6" customFormat="1" ht="15.75">
      <c r="A290" s="257" t="s">
        <v>13</v>
      </c>
      <c r="B290" s="258" t="s">
        <v>4</v>
      </c>
      <c r="C290" s="260" t="s">
        <v>398</v>
      </c>
      <c r="D290" s="260"/>
      <c r="E290" s="254">
        <v>19</v>
      </c>
      <c r="F290" s="133">
        <v>48.157894736842103</v>
      </c>
      <c r="G290" s="133">
        <v>67.210526315789465</v>
      </c>
      <c r="H290" s="255">
        <v>0.71652310101801098</v>
      </c>
      <c r="I290" s="255">
        <v>0.84</v>
      </c>
      <c r="J290" s="256">
        <v>321900</v>
      </c>
      <c r="K290" s="124"/>
      <c r="L290" s="124"/>
      <c r="M290" s="124"/>
      <c r="N290" s="120"/>
      <c r="O290" s="121"/>
      <c r="P290" s="125"/>
      <c r="Q290" s="125"/>
    </row>
    <row r="291" spans="1:17" s="6" customFormat="1" ht="15.75">
      <c r="A291" s="257" t="s">
        <v>15</v>
      </c>
      <c r="B291" s="258" t="s">
        <v>4</v>
      </c>
      <c r="C291" s="260" t="s">
        <v>14</v>
      </c>
      <c r="D291" s="260"/>
      <c r="E291" s="254">
        <v>22</v>
      </c>
      <c r="F291" s="133">
        <v>58</v>
      </c>
      <c r="G291" s="133">
        <v>57.54545454545454</v>
      </c>
      <c r="H291" s="255">
        <v>1.0078988941548184</v>
      </c>
      <c r="I291" s="255">
        <v>1.1200000000000001</v>
      </c>
      <c r="J291" s="256">
        <v>387700</v>
      </c>
      <c r="K291" s="124"/>
      <c r="L291" s="124"/>
      <c r="M291" s="124"/>
      <c r="N291" s="120"/>
      <c r="O291" s="121"/>
      <c r="P291" s="125"/>
      <c r="Q291" s="125"/>
    </row>
    <row r="292" spans="1:17" s="6" customFormat="1" ht="15.75">
      <c r="A292" s="257" t="s">
        <v>211</v>
      </c>
      <c r="B292" s="258" t="s">
        <v>24</v>
      </c>
      <c r="C292" s="260" t="s">
        <v>398</v>
      </c>
      <c r="D292" s="260"/>
      <c r="E292" s="254">
        <v>2</v>
      </c>
      <c r="F292" s="133">
        <v>11.5</v>
      </c>
      <c r="G292" s="133">
        <v>24</v>
      </c>
      <c r="H292" s="255">
        <v>0.47916666666666669</v>
      </c>
      <c r="I292" s="255">
        <v>0.65</v>
      </c>
      <c r="J292" s="256">
        <v>143600</v>
      </c>
      <c r="K292" s="119"/>
      <c r="L292" s="119"/>
      <c r="M292" s="119"/>
      <c r="N292" s="120"/>
      <c r="O292" s="121"/>
      <c r="P292" s="122"/>
      <c r="Q292" s="122"/>
    </row>
    <row r="293" spans="1:17" s="6" customFormat="1" ht="15.75">
      <c r="A293" s="257" t="s">
        <v>191</v>
      </c>
      <c r="B293" s="258" t="s">
        <v>58</v>
      </c>
      <c r="C293" s="260" t="s">
        <v>398</v>
      </c>
      <c r="D293" s="259"/>
      <c r="E293" s="254">
        <v>19</v>
      </c>
      <c r="F293" s="133">
        <v>55.263157894736842</v>
      </c>
      <c r="G293" s="133">
        <v>62.84210526315789</v>
      </c>
      <c r="H293" s="255">
        <v>0.87939698492462315</v>
      </c>
      <c r="I293" s="255">
        <v>0.98</v>
      </c>
      <c r="J293" s="256">
        <v>369400</v>
      </c>
      <c r="K293" s="119"/>
      <c r="L293" s="119"/>
      <c r="M293" s="119"/>
      <c r="N293" s="120"/>
      <c r="O293" s="121"/>
      <c r="P293" s="122"/>
      <c r="Q293" s="122"/>
    </row>
    <row r="294" spans="1:17" s="6" customFormat="1" ht="15.75">
      <c r="A294" s="257" t="s">
        <v>166</v>
      </c>
      <c r="B294" s="258" t="s">
        <v>104</v>
      </c>
      <c r="C294" s="259" t="s">
        <v>14</v>
      </c>
      <c r="D294" s="259"/>
      <c r="E294" s="254">
        <v>12</v>
      </c>
      <c r="F294" s="133">
        <v>35.75</v>
      </c>
      <c r="G294" s="133">
        <v>34.166666666666664</v>
      </c>
      <c r="H294" s="255">
        <v>1.0463414634146342</v>
      </c>
      <c r="I294" s="255">
        <v>1.04</v>
      </c>
      <c r="J294" s="256">
        <v>239000</v>
      </c>
      <c r="K294" s="124"/>
      <c r="L294" s="124"/>
      <c r="M294" s="124"/>
      <c r="N294" s="120"/>
      <c r="O294" s="121"/>
      <c r="P294" s="125"/>
      <c r="Q294" s="125"/>
    </row>
    <row r="295" spans="1:17" s="6" customFormat="1" ht="15.75">
      <c r="A295" s="257" t="s">
        <v>304</v>
      </c>
      <c r="B295" s="258" t="s">
        <v>23</v>
      </c>
      <c r="C295" s="260" t="s">
        <v>14</v>
      </c>
      <c r="D295" s="260"/>
      <c r="E295" s="254">
        <v>18</v>
      </c>
      <c r="F295" s="133">
        <v>36.611111111111114</v>
      </c>
      <c r="G295" s="133">
        <v>38.666666666666671</v>
      </c>
      <c r="H295" s="255">
        <v>0.94683908045977017</v>
      </c>
      <c r="I295" s="255">
        <v>0.91</v>
      </c>
      <c r="J295" s="256">
        <v>244700</v>
      </c>
      <c r="K295" s="124"/>
      <c r="L295" s="124"/>
      <c r="M295" s="124"/>
      <c r="N295" s="120"/>
      <c r="O295" s="121"/>
      <c r="P295" s="125"/>
      <c r="Q295" s="125"/>
    </row>
    <row r="296" spans="1:17" s="6" customFormat="1" ht="15.75">
      <c r="A296" s="257" t="s">
        <v>192</v>
      </c>
      <c r="B296" s="258" t="s">
        <v>106</v>
      </c>
      <c r="C296" s="260" t="s">
        <v>8</v>
      </c>
      <c r="D296" s="260" t="s">
        <v>6</v>
      </c>
      <c r="E296" s="254">
        <v>24</v>
      </c>
      <c r="F296" s="133">
        <v>45.458333333333336</v>
      </c>
      <c r="G296" s="133">
        <v>69.708333333333329</v>
      </c>
      <c r="H296" s="255">
        <v>0.65212193664076512</v>
      </c>
      <c r="I296" s="255">
        <v>0.57999999999999996</v>
      </c>
      <c r="J296" s="256">
        <v>303900</v>
      </c>
      <c r="K296" s="124"/>
      <c r="L296" s="124"/>
      <c r="M296" s="124"/>
      <c r="N296" s="120"/>
      <c r="O296" s="121"/>
      <c r="P296" s="125"/>
      <c r="Q296" s="125"/>
    </row>
    <row r="297" spans="1:17" s="6" customFormat="1" ht="15.75">
      <c r="A297" s="257" t="s">
        <v>346</v>
      </c>
      <c r="B297" s="258" t="s">
        <v>4</v>
      </c>
      <c r="C297" s="260" t="s">
        <v>6</v>
      </c>
      <c r="D297" s="260" t="s">
        <v>3</v>
      </c>
      <c r="E297" s="254">
        <v>17</v>
      </c>
      <c r="F297" s="133">
        <v>39.529411764705884</v>
      </c>
      <c r="G297" s="133">
        <v>78.764705882352942</v>
      </c>
      <c r="H297" s="255">
        <v>0.50186706497386113</v>
      </c>
      <c r="I297" s="255">
        <v>0.41</v>
      </c>
      <c r="J297" s="256">
        <v>264200</v>
      </c>
      <c r="K297" s="124"/>
      <c r="L297" s="124"/>
      <c r="M297" s="124"/>
      <c r="N297" s="120"/>
      <c r="O297" s="121"/>
      <c r="P297" s="125"/>
      <c r="Q297" s="125"/>
    </row>
    <row r="298" spans="1:17" s="6" customFormat="1" ht="15.75">
      <c r="A298" s="257" t="s">
        <v>96</v>
      </c>
      <c r="B298" s="258" t="s">
        <v>104</v>
      </c>
      <c r="C298" s="260" t="s">
        <v>14</v>
      </c>
      <c r="D298" s="260" t="s">
        <v>8</v>
      </c>
      <c r="E298" s="254">
        <v>23</v>
      </c>
      <c r="F298" s="133">
        <v>73.739130434782609</v>
      </c>
      <c r="G298" s="133">
        <v>66.913043478260875</v>
      </c>
      <c r="H298" s="255">
        <v>1.1020142949967511</v>
      </c>
      <c r="I298" s="255">
        <v>1.1299999999999999</v>
      </c>
      <c r="J298" s="256">
        <v>492900</v>
      </c>
      <c r="K298" s="124"/>
      <c r="L298" s="124"/>
      <c r="M298" s="124"/>
      <c r="N298" s="120"/>
      <c r="O298" s="121"/>
      <c r="P298" s="125"/>
      <c r="Q298" s="125"/>
    </row>
    <row r="299" spans="1:17" s="6" customFormat="1" ht="15.75">
      <c r="A299" s="257" t="s">
        <v>21</v>
      </c>
      <c r="B299" s="258" t="s">
        <v>4</v>
      </c>
      <c r="C299" s="260" t="s">
        <v>537</v>
      </c>
      <c r="D299" s="260"/>
      <c r="E299" s="254">
        <v>24</v>
      </c>
      <c r="F299" s="133">
        <v>66.541666666666671</v>
      </c>
      <c r="G299" s="133">
        <v>80.208333333333343</v>
      </c>
      <c r="H299" s="255">
        <v>0.82961038961038958</v>
      </c>
      <c r="I299" s="255">
        <v>0.81</v>
      </c>
      <c r="J299" s="256">
        <v>444800</v>
      </c>
      <c r="K299" s="119"/>
      <c r="L299" s="119"/>
      <c r="M299" s="119"/>
      <c r="N299" s="120"/>
      <c r="O299" s="121"/>
      <c r="P299" s="122"/>
      <c r="Q299" s="122"/>
    </row>
    <row r="300" spans="1:17" s="6" customFormat="1" ht="15.75">
      <c r="A300" s="257" t="s">
        <v>500</v>
      </c>
      <c r="B300" s="258" t="s">
        <v>58</v>
      </c>
      <c r="C300" s="259" t="s">
        <v>6</v>
      </c>
      <c r="D300" s="259"/>
      <c r="E300" s="254">
        <v>7</v>
      </c>
      <c r="F300" s="133">
        <v>54.142857142857146</v>
      </c>
      <c r="G300" s="133">
        <v>71</v>
      </c>
      <c r="H300" s="255">
        <v>0.76257545271629779</v>
      </c>
      <c r="I300" s="255">
        <v>0</v>
      </c>
      <c r="J300" s="256">
        <v>325700</v>
      </c>
      <c r="K300" s="119"/>
      <c r="L300" s="119"/>
      <c r="M300" s="119"/>
      <c r="N300" s="120"/>
      <c r="O300" s="121"/>
      <c r="P300" s="122"/>
      <c r="Q300" s="122"/>
    </row>
    <row r="301" spans="1:17" s="6" customFormat="1" ht="15.75">
      <c r="A301" s="257" t="s">
        <v>435</v>
      </c>
      <c r="B301" s="258" t="s">
        <v>107</v>
      </c>
      <c r="C301" s="259" t="s">
        <v>6</v>
      </c>
      <c r="D301" s="259" t="s">
        <v>3</v>
      </c>
      <c r="E301" s="254">
        <v>24</v>
      </c>
      <c r="F301" s="133">
        <v>43.416666666666664</v>
      </c>
      <c r="G301" s="133">
        <v>75.416666666666657</v>
      </c>
      <c r="H301" s="255">
        <v>0.57569060773480663</v>
      </c>
      <c r="I301" s="255">
        <v>0</v>
      </c>
      <c r="J301" s="256">
        <v>290200</v>
      </c>
      <c r="K301" s="124"/>
      <c r="L301" s="124"/>
      <c r="M301" s="124"/>
      <c r="N301" s="120"/>
      <c r="O301" s="121"/>
      <c r="P301" s="122"/>
      <c r="Q301" s="122"/>
    </row>
    <row r="302" spans="1:17" s="6" customFormat="1" ht="15.75">
      <c r="A302" s="257" t="s">
        <v>501</v>
      </c>
      <c r="B302" s="258" t="s">
        <v>107</v>
      </c>
      <c r="C302" s="259" t="s">
        <v>14</v>
      </c>
      <c r="D302" s="259"/>
      <c r="E302" s="254">
        <v>0</v>
      </c>
      <c r="F302" s="133">
        <v>0</v>
      </c>
      <c r="G302" s="133" t="s">
        <v>808</v>
      </c>
      <c r="H302" s="255">
        <v>0</v>
      </c>
      <c r="I302" s="255">
        <v>0</v>
      </c>
      <c r="J302" s="256">
        <v>122600</v>
      </c>
      <c r="K302" s="119"/>
      <c r="L302" s="119"/>
      <c r="M302" s="119"/>
      <c r="N302" s="120"/>
      <c r="O302" s="121"/>
      <c r="P302" s="122"/>
      <c r="Q302" s="122"/>
    </row>
    <row r="303" spans="1:17" s="6" customFormat="1" ht="15.75">
      <c r="A303" s="257" t="s">
        <v>121</v>
      </c>
      <c r="B303" s="258" t="s">
        <v>82</v>
      </c>
      <c r="C303" s="259" t="s">
        <v>8</v>
      </c>
      <c r="D303" s="259"/>
      <c r="E303" s="254">
        <v>22</v>
      </c>
      <c r="F303" s="133">
        <v>42.68181818181818</v>
      </c>
      <c r="G303" s="133">
        <v>59.772727272727273</v>
      </c>
      <c r="H303" s="255">
        <v>0.71406844106463874</v>
      </c>
      <c r="I303" s="255">
        <v>0.65</v>
      </c>
      <c r="J303" s="256">
        <v>285300</v>
      </c>
      <c r="K303" s="119"/>
      <c r="L303" s="119"/>
      <c r="M303" s="119"/>
      <c r="N303" s="120"/>
      <c r="O303" s="121"/>
      <c r="P303" s="125"/>
      <c r="Q303" s="125"/>
    </row>
    <row r="304" spans="1:17" s="6" customFormat="1" ht="15.75">
      <c r="A304" s="257" t="s">
        <v>72</v>
      </c>
      <c r="B304" s="258" t="s">
        <v>4</v>
      </c>
      <c r="C304" s="260" t="s">
        <v>6</v>
      </c>
      <c r="D304" s="260"/>
      <c r="E304" s="254">
        <v>1</v>
      </c>
      <c r="F304" s="133">
        <v>25</v>
      </c>
      <c r="G304" s="133">
        <v>80</v>
      </c>
      <c r="H304" s="255">
        <v>0.3125</v>
      </c>
      <c r="I304" s="255">
        <v>0.48</v>
      </c>
      <c r="J304" s="256">
        <v>167100</v>
      </c>
      <c r="K304" s="119"/>
      <c r="L304" s="119"/>
      <c r="M304" s="119"/>
      <c r="N304" s="120"/>
      <c r="O304" s="121"/>
      <c r="P304" s="122"/>
      <c r="Q304" s="122"/>
    </row>
    <row r="305" spans="1:17" s="6" customFormat="1" ht="15.75">
      <c r="A305" s="257" t="s">
        <v>383</v>
      </c>
      <c r="B305" s="258" t="s">
        <v>4</v>
      </c>
      <c r="C305" s="259" t="s">
        <v>14</v>
      </c>
      <c r="D305" s="259"/>
      <c r="E305" s="254">
        <v>0</v>
      </c>
      <c r="F305" s="133">
        <v>0</v>
      </c>
      <c r="G305" s="133" t="s">
        <v>808</v>
      </c>
      <c r="H305" s="255">
        <v>0</v>
      </c>
      <c r="I305" s="255">
        <v>0.89</v>
      </c>
      <c r="J305" s="256">
        <v>132000</v>
      </c>
      <c r="K305" s="119"/>
      <c r="L305" s="119"/>
      <c r="M305" s="119"/>
      <c r="N305" s="120"/>
      <c r="O305" s="121"/>
      <c r="P305" s="122"/>
      <c r="Q305" s="122"/>
    </row>
    <row r="306" spans="1:17" s="6" customFormat="1" ht="15.75">
      <c r="A306" s="257" t="s">
        <v>73</v>
      </c>
      <c r="B306" s="258" t="s">
        <v>53</v>
      </c>
      <c r="C306" s="259" t="s">
        <v>537</v>
      </c>
      <c r="D306" s="259"/>
      <c r="E306" s="254">
        <v>19</v>
      </c>
      <c r="F306" s="133">
        <v>58.578947368421055</v>
      </c>
      <c r="G306" s="133">
        <v>80.26315789473685</v>
      </c>
      <c r="H306" s="255">
        <v>0.72983606557377045</v>
      </c>
      <c r="I306" s="255">
        <v>0.76</v>
      </c>
      <c r="J306" s="256">
        <v>391600</v>
      </c>
      <c r="K306" s="124"/>
      <c r="L306" s="124"/>
      <c r="M306" s="124"/>
      <c r="N306" s="120"/>
      <c r="O306" s="121"/>
      <c r="P306" s="125"/>
      <c r="Q306" s="125"/>
    </row>
    <row r="307" spans="1:17" s="6" customFormat="1" ht="15.75">
      <c r="A307" s="257" t="s">
        <v>57</v>
      </c>
      <c r="B307" s="258" t="s">
        <v>31</v>
      </c>
      <c r="C307" s="260" t="s">
        <v>6</v>
      </c>
      <c r="D307" s="260" t="s">
        <v>3</v>
      </c>
      <c r="E307" s="254">
        <v>10</v>
      </c>
      <c r="F307" s="133">
        <v>54.4</v>
      </c>
      <c r="G307" s="133">
        <v>81</v>
      </c>
      <c r="H307" s="255">
        <v>0.67160493827160495</v>
      </c>
      <c r="I307" s="255">
        <v>0.74</v>
      </c>
      <c r="J307" s="256">
        <v>363600</v>
      </c>
      <c r="K307" s="124"/>
      <c r="L307" s="124"/>
      <c r="M307" s="124"/>
      <c r="N307" s="120"/>
      <c r="O307" s="121"/>
      <c r="P307" s="125"/>
      <c r="Q307" s="125"/>
    </row>
    <row r="308" spans="1:17" s="6" customFormat="1" ht="15.75">
      <c r="A308" s="257" t="s">
        <v>43</v>
      </c>
      <c r="B308" s="258" t="s">
        <v>31</v>
      </c>
      <c r="C308" s="260" t="s">
        <v>6</v>
      </c>
      <c r="D308" s="260"/>
      <c r="E308" s="254">
        <v>22</v>
      </c>
      <c r="F308" s="133">
        <v>44.909090909090907</v>
      </c>
      <c r="G308" s="133">
        <v>80.63636363636364</v>
      </c>
      <c r="H308" s="255">
        <v>0.55693348365276207</v>
      </c>
      <c r="I308" s="255">
        <v>0.66</v>
      </c>
      <c r="J308" s="256">
        <v>300200</v>
      </c>
      <c r="K308" s="124"/>
      <c r="L308" s="124"/>
      <c r="M308" s="124"/>
      <c r="N308" s="120"/>
      <c r="O308" s="121"/>
      <c r="P308" s="125"/>
      <c r="Q308" s="125"/>
    </row>
    <row r="309" spans="1:17" s="6" customFormat="1" ht="15.75">
      <c r="A309" s="257" t="s">
        <v>347</v>
      </c>
      <c r="B309" s="258" t="s">
        <v>55</v>
      </c>
      <c r="C309" s="260" t="s">
        <v>398</v>
      </c>
      <c r="D309" s="260" t="s">
        <v>37</v>
      </c>
      <c r="E309" s="254">
        <v>7</v>
      </c>
      <c r="F309" s="133">
        <v>38.571428571428569</v>
      </c>
      <c r="G309" s="133">
        <v>35.571428571428569</v>
      </c>
      <c r="H309" s="255">
        <v>1.0843373493975903</v>
      </c>
      <c r="I309" s="255">
        <v>0.7</v>
      </c>
      <c r="J309" s="256">
        <v>232000</v>
      </c>
      <c r="K309" s="124"/>
      <c r="L309" s="124"/>
      <c r="M309" s="124"/>
      <c r="N309" s="120"/>
      <c r="O309" s="121"/>
      <c r="P309" s="125"/>
      <c r="Q309" s="125"/>
    </row>
    <row r="310" spans="1:17" s="6" customFormat="1" ht="15.75">
      <c r="A310" s="257" t="s">
        <v>336</v>
      </c>
      <c r="B310" s="258" t="s">
        <v>106</v>
      </c>
      <c r="C310" s="260" t="s">
        <v>398</v>
      </c>
      <c r="D310" s="260"/>
      <c r="E310" s="254">
        <v>4</v>
      </c>
      <c r="F310" s="133">
        <v>22.5</v>
      </c>
      <c r="G310" s="133">
        <v>33.25</v>
      </c>
      <c r="H310" s="255">
        <v>0.67669172932330823</v>
      </c>
      <c r="I310" s="255">
        <v>0.7</v>
      </c>
      <c r="J310" s="256">
        <v>150400</v>
      </c>
      <c r="K310" s="124"/>
      <c r="L310" s="124"/>
      <c r="M310" s="124"/>
      <c r="N310" s="120"/>
      <c r="O310" s="121"/>
      <c r="P310" s="125"/>
      <c r="Q310" s="125"/>
    </row>
    <row r="311" spans="1:17" s="6" customFormat="1" ht="15.75">
      <c r="A311" s="257" t="s">
        <v>324</v>
      </c>
      <c r="B311" s="258" t="s">
        <v>24</v>
      </c>
      <c r="C311" s="260" t="s">
        <v>537</v>
      </c>
      <c r="D311" s="260"/>
      <c r="E311" s="254">
        <v>23</v>
      </c>
      <c r="F311" s="133">
        <v>55.521739130434781</v>
      </c>
      <c r="G311" s="133">
        <v>80.217391304347814</v>
      </c>
      <c r="H311" s="255">
        <v>0.69214092140921413</v>
      </c>
      <c r="I311" s="255">
        <v>0.47</v>
      </c>
      <c r="J311" s="256">
        <v>371100</v>
      </c>
      <c r="K311" s="119"/>
      <c r="L311" s="119"/>
      <c r="M311" s="119"/>
      <c r="N311" s="120"/>
      <c r="O311" s="121"/>
      <c r="P311" s="122"/>
      <c r="Q311" s="122"/>
    </row>
    <row r="312" spans="1:17" s="6" customFormat="1" ht="15.75">
      <c r="A312" s="257" t="s">
        <v>168</v>
      </c>
      <c r="B312" s="258" t="s">
        <v>104</v>
      </c>
      <c r="C312" s="259" t="s">
        <v>537</v>
      </c>
      <c r="D312" s="260" t="s">
        <v>3</v>
      </c>
      <c r="E312" s="254">
        <v>19</v>
      </c>
      <c r="F312" s="133">
        <v>63</v>
      </c>
      <c r="G312" s="133">
        <v>79.421052631578945</v>
      </c>
      <c r="H312" s="255">
        <v>0.79324055666003979</v>
      </c>
      <c r="I312" s="255">
        <v>0</v>
      </c>
      <c r="J312" s="256">
        <v>421100</v>
      </c>
      <c r="K312" s="119"/>
      <c r="L312" s="119"/>
      <c r="M312" s="119"/>
      <c r="N312" s="120"/>
      <c r="O312" s="121"/>
      <c r="P312" s="122"/>
      <c r="Q312" s="122"/>
    </row>
    <row r="313" spans="1:17" s="6" customFormat="1" ht="15.75">
      <c r="A313" s="257" t="s">
        <v>146</v>
      </c>
      <c r="B313" s="258" t="s">
        <v>28</v>
      </c>
      <c r="C313" s="259" t="s">
        <v>37</v>
      </c>
      <c r="D313" s="259" t="s">
        <v>537</v>
      </c>
      <c r="E313" s="254">
        <v>14</v>
      </c>
      <c r="F313" s="133">
        <v>37.428571428571431</v>
      </c>
      <c r="G313" s="133">
        <v>71.785714285714292</v>
      </c>
      <c r="H313" s="255">
        <v>0.52139303482587063</v>
      </c>
      <c r="I313" s="255">
        <v>0.71</v>
      </c>
      <c r="J313" s="256">
        <v>250200</v>
      </c>
      <c r="K313" s="124"/>
      <c r="L313" s="124"/>
      <c r="M313" s="124"/>
      <c r="N313" s="120"/>
      <c r="O313" s="121"/>
      <c r="P313" s="125"/>
      <c r="Q313" s="125"/>
    </row>
    <row r="314" spans="1:17" s="6" customFormat="1" ht="15.75">
      <c r="A314" s="257" t="s">
        <v>305</v>
      </c>
      <c r="B314" s="258" t="s">
        <v>23</v>
      </c>
      <c r="C314" s="260" t="s">
        <v>6</v>
      </c>
      <c r="D314" s="260" t="s">
        <v>3</v>
      </c>
      <c r="E314" s="254">
        <v>21</v>
      </c>
      <c r="F314" s="133">
        <v>68.952380952380949</v>
      </c>
      <c r="G314" s="133">
        <v>80.428571428571431</v>
      </c>
      <c r="H314" s="255">
        <v>0.85731201894612197</v>
      </c>
      <c r="I314" s="255">
        <v>0.77</v>
      </c>
      <c r="J314" s="256">
        <v>460900</v>
      </c>
      <c r="K314" s="124"/>
      <c r="L314" s="124"/>
      <c r="M314" s="124"/>
      <c r="N314" s="120"/>
      <c r="O314" s="121"/>
      <c r="P314" s="125"/>
      <c r="Q314" s="125"/>
    </row>
    <row r="315" spans="1:17" s="6" customFormat="1" ht="15.75">
      <c r="A315" s="257" t="s">
        <v>850</v>
      </c>
      <c r="B315" s="258" t="s">
        <v>768</v>
      </c>
      <c r="C315" s="260" t="s">
        <v>14</v>
      </c>
      <c r="D315" s="260"/>
      <c r="E315" s="254">
        <v>6</v>
      </c>
      <c r="F315" s="133">
        <v>33.666666666666664</v>
      </c>
      <c r="G315" s="133">
        <v>36.5</v>
      </c>
      <c r="H315" s="255">
        <v>0.92237442922374424</v>
      </c>
      <c r="I315" s="255">
        <v>0</v>
      </c>
      <c r="J315" s="256">
        <v>225000</v>
      </c>
      <c r="K315" s="124"/>
      <c r="L315" s="124"/>
      <c r="M315" s="124"/>
      <c r="N315" s="120"/>
      <c r="O315" s="121"/>
      <c r="P315" s="125"/>
      <c r="Q315" s="125"/>
    </row>
    <row r="316" spans="1:17" s="6" customFormat="1" ht="15.75">
      <c r="A316" s="257" t="s">
        <v>348</v>
      </c>
      <c r="B316" s="258" t="s">
        <v>569</v>
      </c>
      <c r="C316" s="260" t="s">
        <v>14</v>
      </c>
      <c r="D316" s="260" t="s">
        <v>8</v>
      </c>
      <c r="E316" s="254">
        <v>16</v>
      </c>
      <c r="F316" s="133">
        <v>40.125</v>
      </c>
      <c r="G316" s="133">
        <v>42.5</v>
      </c>
      <c r="H316" s="255">
        <v>0.94411764705882351</v>
      </c>
      <c r="I316" s="255">
        <v>0.87</v>
      </c>
      <c r="J316" s="256">
        <v>268200</v>
      </c>
      <c r="K316" s="119"/>
      <c r="L316" s="119"/>
      <c r="M316" s="119"/>
      <c r="N316" s="120"/>
      <c r="O316" s="121"/>
      <c r="P316" s="122"/>
      <c r="Q316" s="122"/>
    </row>
    <row r="317" spans="1:17" s="6" customFormat="1" ht="15.75">
      <c r="A317" s="257" t="s">
        <v>334</v>
      </c>
      <c r="B317" s="258" t="s">
        <v>24</v>
      </c>
      <c r="C317" s="259" t="s">
        <v>6</v>
      </c>
      <c r="D317" s="259"/>
      <c r="E317" s="254">
        <v>23</v>
      </c>
      <c r="F317" s="133">
        <v>51.913043478260867</v>
      </c>
      <c r="G317" s="133">
        <v>80</v>
      </c>
      <c r="H317" s="255">
        <v>0.64891304347826084</v>
      </c>
      <c r="I317" s="255">
        <v>0.5</v>
      </c>
      <c r="J317" s="256">
        <v>347000</v>
      </c>
      <c r="K317" s="119"/>
      <c r="L317" s="119"/>
      <c r="M317" s="119"/>
      <c r="N317" s="120"/>
      <c r="O317" s="121"/>
      <c r="P317" s="122"/>
      <c r="Q317" s="122"/>
    </row>
    <row r="318" spans="1:17" s="6" customFormat="1" ht="15.75">
      <c r="A318" s="257" t="s">
        <v>238</v>
      </c>
      <c r="B318" s="258" t="s">
        <v>107</v>
      </c>
      <c r="C318" s="259" t="s">
        <v>14</v>
      </c>
      <c r="D318" s="259" t="s">
        <v>8</v>
      </c>
      <c r="E318" s="254">
        <v>23</v>
      </c>
      <c r="F318" s="133">
        <v>52.391304347826086</v>
      </c>
      <c r="G318" s="133">
        <v>56.782608695652172</v>
      </c>
      <c r="H318" s="255">
        <v>0.92266462480857581</v>
      </c>
      <c r="I318" s="255">
        <v>0.94</v>
      </c>
      <c r="J318" s="256">
        <v>350200</v>
      </c>
      <c r="K318" s="124"/>
      <c r="L318" s="124"/>
      <c r="M318" s="124"/>
      <c r="N318" s="120"/>
      <c r="O318" s="121"/>
      <c r="P318" s="125"/>
      <c r="Q318" s="125"/>
    </row>
    <row r="319" spans="1:17" s="6" customFormat="1" ht="15.75">
      <c r="A319" s="257" t="s">
        <v>131</v>
      </c>
      <c r="B319" s="258" t="s">
        <v>82</v>
      </c>
      <c r="C319" s="260" t="s">
        <v>398</v>
      </c>
      <c r="D319" s="260" t="s">
        <v>8</v>
      </c>
      <c r="E319" s="254">
        <v>2</v>
      </c>
      <c r="F319" s="133">
        <v>11.5</v>
      </c>
      <c r="G319" s="133">
        <v>14.999999999999998</v>
      </c>
      <c r="H319" s="255">
        <v>0.76666666666666672</v>
      </c>
      <c r="I319" s="255">
        <v>0.79</v>
      </c>
      <c r="J319" s="256">
        <v>143600</v>
      </c>
      <c r="K319" s="119"/>
      <c r="L319" s="119"/>
      <c r="M319" s="119"/>
      <c r="N319" s="120"/>
      <c r="O319" s="121"/>
      <c r="P319" s="122"/>
      <c r="Q319" s="122"/>
    </row>
    <row r="320" spans="1:17" s="6" customFormat="1" ht="15.75">
      <c r="A320" s="257" t="s">
        <v>851</v>
      </c>
      <c r="B320" s="258" t="s">
        <v>105</v>
      </c>
      <c r="C320" s="259" t="s">
        <v>37</v>
      </c>
      <c r="D320" s="259" t="s">
        <v>537</v>
      </c>
      <c r="E320" s="254">
        <v>0</v>
      </c>
      <c r="F320" s="133">
        <v>0</v>
      </c>
      <c r="G320" s="133" t="s">
        <v>808</v>
      </c>
      <c r="H320" s="255">
        <v>0</v>
      </c>
      <c r="I320" s="255">
        <v>0</v>
      </c>
      <c r="J320" s="256">
        <v>122600</v>
      </c>
      <c r="K320" s="124"/>
      <c r="L320" s="124"/>
      <c r="M320" s="124"/>
      <c r="N320" s="120"/>
      <c r="O320" s="121"/>
      <c r="P320" s="125"/>
      <c r="Q320" s="125"/>
    </row>
    <row r="321" spans="1:17" s="6" customFormat="1" ht="15.75">
      <c r="A321" s="257" t="s">
        <v>852</v>
      </c>
      <c r="B321" s="258" t="s">
        <v>104</v>
      </c>
      <c r="C321" s="260" t="s">
        <v>37</v>
      </c>
      <c r="D321" s="260"/>
      <c r="E321" s="254">
        <v>0</v>
      </c>
      <c r="F321" s="133">
        <v>0</v>
      </c>
      <c r="G321" s="133" t="s">
        <v>808</v>
      </c>
      <c r="H321" s="255">
        <v>0</v>
      </c>
      <c r="I321" s="255">
        <v>0</v>
      </c>
      <c r="J321" s="256">
        <v>122600</v>
      </c>
      <c r="K321" s="124"/>
      <c r="L321" s="124"/>
      <c r="M321" s="124"/>
      <c r="N321" s="120"/>
      <c r="O321" s="121"/>
      <c r="P321" s="125"/>
      <c r="Q321" s="125"/>
    </row>
    <row r="322" spans="1:17" s="6" customFormat="1" ht="15.75">
      <c r="A322" s="257" t="s">
        <v>212</v>
      </c>
      <c r="B322" s="258" t="s">
        <v>23</v>
      </c>
      <c r="C322" s="260" t="s">
        <v>14</v>
      </c>
      <c r="D322" s="260" t="s">
        <v>8</v>
      </c>
      <c r="E322" s="254">
        <v>0</v>
      </c>
      <c r="F322" s="133">
        <v>0</v>
      </c>
      <c r="G322" s="133" t="s">
        <v>808</v>
      </c>
      <c r="H322" s="255">
        <v>0</v>
      </c>
      <c r="I322" s="255">
        <v>1.19</v>
      </c>
      <c r="J322" s="256">
        <v>143600</v>
      </c>
      <c r="K322" s="126"/>
      <c r="L322" s="126"/>
      <c r="M322" s="126"/>
      <c r="N322" s="120"/>
      <c r="O322" s="121"/>
      <c r="P322" s="127"/>
      <c r="Q322" s="127"/>
    </row>
    <row r="323" spans="1:17" s="6" customFormat="1" ht="15.75">
      <c r="A323" s="257" t="s">
        <v>853</v>
      </c>
      <c r="B323" s="258" t="s">
        <v>768</v>
      </c>
      <c r="C323" s="262" t="s">
        <v>6</v>
      </c>
      <c r="D323" s="262"/>
      <c r="E323" s="254">
        <v>7</v>
      </c>
      <c r="F323" s="133">
        <v>39.142857142857146</v>
      </c>
      <c r="G323" s="133">
        <v>81.142857142857139</v>
      </c>
      <c r="H323" s="255">
        <v>0.48239436619718312</v>
      </c>
      <c r="I323" s="255">
        <v>0.63</v>
      </c>
      <c r="J323" s="256">
        <v>235500</v>
      </c>
      <c r="K323" s="126"/>
      <c r="L323" s="126"/>
      <c r="M323" s="126"/>
      <c r="N323" s="120"/>
      <c r="O323" s="121"/>
      <c r="P323" s="127"/>
      <c r="Q323" s="127"/>
    </row>
    <row r="324" spans="1:17" s="6" customFormat="1" ht="15.75">
      <c r="A324" s="257" t="s">
        <v>97</v>
      </c>
      <c r="B324" s="258" t="s">
        <v>58</v>
      </c>
      <c r="C324" s="262" t="s">
        <v>6</v>
      </c>
      <c r="D324" s="262"/>
      <c r="E324" s="254">
        <v>24</v>
      </c>
      <c r="F324" s="133">
        <v>53.875</v>
      </c>
      <c r="G324" s="133">
        <v>80.25</v>
      </c>
      <c r="H324" s="255">
        <v>0.67133956386292837</v>
      </c>
      <c r="I324" s="255">
        <v>0.61</v>
      </c>
      <c r="J324" s="256">
        <v>360100</v>
      </c>
      <c r="K324" s="119"/>
      <c r="L324" s="119"/>
      <c r="M324" s="119"/>
      <c r="N324" s="120"/>
      <c r="O324" s="121"/>
      <c r="P324" s="122"/>
      <c r="Q324" s="122"/>
    </row>
    <row r="325" spans="1:17" s="6" customFormat="1" ht="15.75">
      <c r="A325" s="257" t="s">
        <v>506</v>
      </c>
      <c r="B325" s="258" t="s">
        <v>107</v>
      </c>
      <c r="C325" s="259" t="s">
        <v>398</v>
      </c>
      <c r="D325" s="259" t="s">
        <v>537</v>
      </c>
      <c r="E325" s="254">
        <v>7</v>
      </c>
      <c r="F325" s="133">
        <v>25.714285714285715</v>
      </c>
      <c r="G325" s="133">
        <v>60.571428571428569</v>
      </c>
      <c r="H325" s="255">
        <v>0.42452830188679247</v>
      </c>
      <c r="I325" s="255">
        <v>0</v>
      </c>
      <c r="J325" s="256">
        <v>171900</v>
      </c>
      <c r="K325" s="119"/>
      <c r="L325" s="119"/>
      <c r="M325" s="119"/>
      <c r="N325" s="120"/>
      <c r="O325" s="121"/>
      <c r="P325" s="122"/>
      <c r="Q325" s="122"/>
    </row>
    <row r="326" spans="1:17" s="6" customFormat="1" ht="15.75">
      <c r="A326" s="257" t="s">
        <v>26</v>
      </c>
      <c r="B326" s="258" t="s">
        <v>4</v>
      </c>
      <c r="C326" s="259" t="s">
        <v>398</v>
      </c>
      <c r="D326" s="259" t="s">
        <v>537</v>
      </c>
      <c r="E326" s="254">
        <v>16</v>
      </c>
      <c r="F326" s="133">
        <v>29.3125</v>
      </c>
      <c r="G326" s="133">
        <v>37.625</v>
      </c>
      <c r="H326" s="255">
        <v>0.77906976744186052</v>
      </c>
      <c r="I326" s="255">
        <v>0.9</v>
      </c>
      <c r="J326" s="256">
        <v>195900</v>
      </c>
      <c r="K326" s="119"/>
      <c r="L326" s="119"/>
      <c r="M326" s="119"/>
      <c r="N326" s="120"/>
      <c r="O326" s="121"/>
      <c r="P326" s="122"/>
      <c r="Q326" s="122"/>
    </row>
    <row r="327" spans="1:17" s="6" customFormat="1" ht="15.75">
      <c r="A327" s="257" t="s">
        <v>507</v>
      </c>
      <c r="B327" s="258" t="s">
        <v>82</v>
      </c>
      <c r="C327" s="259" t="s">
        <v>6</v>
      </c>
      <c r="D327" s="259"/>
      <c r="E327" s="254">
        <v>0</v>
      </c>
      <c r="F327" s="133">
        <v>0</v>
      </c>
      <c r="G327" s="133" t="s">
        <v>808</v>
      </c>
      <c r="H327" s="255">
        <v>0</v>
      </c>
      <c r="I327" s="255">
        <v>0</v>
      </c>
      <c r="J327" s="256">
        <v>122600</v>
      </c>
      <c r="K327" s="124"/>
      <c r="L327" s="124"/>
      <c r="M327" s="124"/>
      <c r="N327" s="120"/>
      <c r="O327" s="121"/>
      <c r="P327" s="125"/>
      <c r="Q327" s="125"/>
    </row>
    <row r="328" spans="1:17" s="6" customFormat="1" ht="15.75">
      <c r="A328" s="257" t="s">
        <v>325</v>
      </c>
      <c r="B328" s="258" t="s">
        <v>24</v>
      </c>
      <c r="C328" s="260" t="s">
        <v>6</v>
      </c>
      <c r="D328" s="260"/>
      <c r="E328" s="254">
        <v>23</v>
      </c>
      <c r="F328" s="133">
        <v>59.869565217391305</v>
      </c>
      <c r="G328" s="133">
        <v>80</v>
      </c>
      <c r="H328" s="255">
        <v>0.74836956521739129</v>
      </c>
      <c r="I328" s="255">
        <v>0.68</v>
      </c>
      <c r="J328" s="256">
        <v>400200</v>
      </c>
      <c r="K328" s="119"/>
      <c r="L328" s="119"/>
      <c r="M328" s="119"/>
      <c r="N328" s="120"/>
      <c r="O328" s="121"/>
      <c r="P328" s="122"/>
      <c r="Q328" s="122"/>
    </row>
    <row r="329" spans="1:17" s="6" customFormat="1" ht="15.75">
      <c r="A329" s="257" t="s">
        <v>313</v>
      </c>
      <c r="B329" s="258" t="s">
        <v>58</v>
      </c>
      <c r="C329" s="259" t="s">
        <v>37</v>
      </c>
      <c r="D329" s="259" t="s">
        <v>537</v>
      </c>
      <c r="E329" s="254">
        <v>0</v>
      </c>
      <c r="F329" s="133">
        <v>0</v>
      </c>
      <c r="G329" s="133" t="s">
        <v>808</v>
      </c>
      <c r="H329" s="255">
        <v>0</v>
      </c>
      <c r="I329" s="255">
        <v>0</v>
      </c>
      <c r="J329" s="256">
        <v>122600</v>
      </c>
      <c r="K329" s="124"/>
      <c r="L329" s="124"/>
      <c r="M329" s="124"/>
      <c r="N329" s="120"/>
      <c r="O329" s="121"/>
      <c r="P329" s="125"/>
      <c r="Q329" s="125"/>
    </row>
    <row r="330" spans="1:17" s="6" customFormat="1" ht="15.75">
      <c r="A330" s="257" t="s">
        <v>123</v>
      </c>
      <c r="B330" s="258" t="s">
        <v>82</v>
      </c>
      <c r="C330" s="260" t="s">
        <v>537</v>
      </c>
      <c r="D330" s="260"/>
      <c r="E330" s="254">
        <v>16</v>
      </c>
      <c r="F330" s="133">
        <v>55</v>
      </c>
      <c r="G330" s="133">
        <v>76.6875</v>
      </c>
      <c r="H330" s="255">
        <v>0.71719641401792988</v>
      </c>
      <c r="I330" s="255">
        <v>0.62</v>
      </c>
      <c r="J330" s="256">
        <v>367600</v>
      </c>
      <c r="K330" s="124"/>
      <c r="L330" s="124"/>
      <c r="M330" s="124"/>
      <c r="N330" s="120"/>
      <c r="O330" s="121"/>
      <c r="P330" s="125"/>
      <c r="Q330" s="125"/>
    </row>
    <row r="331" spans="1:17" s="6" customFormat="1" ht="15.75">
      <c r="A331" s="257" t="s">
        <v>16</v>
      </c>
      <c r="B331" s="258" t="s">
        <v>4</v>
      </c>
      <c r="C331" s="260" t="s">
        <v>8</v>
      </c>
      <c r="D331" s="260" t="s">
        <v>6</v>
      </c>
      <c r="E331" s="254">
        <v>20</v>
      </c>
      <c r="F331" s="133">
        <v>50.3</v>
      </c>
      <c r="G331" s="133">
        <v>73.55</v>
      </c>
      <c r="H331" s="255">
        <v>0.68388851121685923</v>
      </c>
      <c r="I331" s="255">
        <v>0.63</v>
      </c>
      <c r="J331" s="256">
        <v>336200</v>
      </c>
      <c r="K331" s="124"/>
      <c r="L331" s="124"/>
      <c r="M331" s="124"/>
      <c r="N331" s="120"/>
      <c r="O331" s="121"/>
      <c r="P331" s="125"/>
      <c r="Q331" s="125"/>
    </row>
    <row r="332" spans="1:17" s="6" customFormat="1" ht="15.75">
      <c r="A332" s="257" t="s">
        <v>854</v>
      </c>
      <c r="B332" s="258" t="s">
        <v>82</v>
      </c>
      <c r="C332" s="260" t="s">
        <v>14</v>
      </c>
      <c r="D332" s="260"/>
      <c r="E332" s="254">
        <v>9</v>
      </c>
      <c r="F332" s="133">
        <v>22</v>
      </c>
      <c r="G332" s="133">
        <v>25.555555555555554</v>
      </c>
      <c r="H332" s="255">
        <v>0.86086956521739133</v>
      </c>
      <c r="I332" s="255">
        <v>1.17</v>
      </c>
      <c r="J332" s="256">
        <v>147100</v>
      </c>
      <c r="K332" s="124"/>
      <c r="L332" s="124"/>
      <c r="M332" s="124"/>
      <c r="N332" s="120"/>
      <c r="O332" s="121"/>
      <c r="P332" s="125"/>
      <c r="Q332" s="125"/>
    </row>
    <row r="333" spans="1:17" s="6" customFormat="1" ht="15.75">
      <c r="A333" s="257" t="s">
        <v>384</v>
      </c>
      <c r="B333" s="258" t="s">
        <v>4</v>
      </c>
      <c r="C333" s="260" t="s">
        <v>14</v>
      </c>
      <c r="D333" s="260" t="s">
        <v>8</v>
      </c>
      <c r="E333" s="254">
        <v>16</v>
      </c>
      <c r="F333" s="133">
        <v>29.875</v>
      </c>
      <c r="G333" s="133">
        <v>31.0625</v>
      </c>
      <c r="H333" s="255">
        <v>0.9617706237424547</v>
      </c>
      <c r="I333" s="255">
        <v>0.99</v>
      </c>
      <c r="J333" s="256">
        <v>199700</v>
      </c>
      <c r="K333" s="124"/>
      <c r="L333" s="124"/>
      <c r="M333" s="124"/>
      <c r="N333" s="120"/>
      <c r="O333" s="121"/>
      <c r="P333" s="125"/>
      <c r="Q333" s="125"/>
    </row>
    <row r="334" spans="1:17" s="6" customFormat="1" ht="15.75">
      <c r="A334" s="257" t="s">
        <v>653</v>
      </c>
      <c r="B334" s="258" t="s">
        <v>23</v>
      </c>
      <c r="C334" s="260" t="s">
        <v>6</v>
      </c>
      <c r="D334" s="260"/>
      <c r="E334" s="254">
        <v>0</v>
      </c>
      <c r="F334" s="133">
        <v>0</v>
      </c>
      <c r="G334" s="133" t="s">
        <v>808</v>
      </c>
      <c r="H334" s="255">
        <v>0</v>
      </c>
      <c r="I334" s="255">
        <v>0</v>
      </c>
      <c r="J334" s="256">
        <v>132000</v>
      </c>
      <c r="K334" s="124"/>
      <c r="L334" s="124"/>
      <c r="M334" s="124"/>
      <c r="N334" s="120"/>
      <c r="O334" s="121"/>
      <c r="P334" s="125"/>
      <c r="Q334" s="125"/>
    </row>
    <row r="335" spans="1:17" s="6" customFormat="1" ht="18" customHeight="1">
      <c r="A335" s="257" t="s">
        <v>508</v>
      </c>
      <c r="B335" s="258" t="s">
        <v>104</v>
      </c>
      <c r="C335" s="260" t="s">
        <v>6</v>
      </c>
      <c r="D335" s="260"/>
      <c r="E335" s="254">
        <v>4</v>
      </c>
      <c r="F335" s="133">
        <v>28.75</v>
      </c>
      <c r="G335" s="133">
        <v>65.5</v>
      </c>
      <c r="H335" s="255">
        <v>0.43893129770992367</v>
      </c>
      <c r="I335" s="255">
        <v>0</v>
      </c>
      <c r="J335" s="256">
        <v>192200</v>
      </c>
      <c r="K335" s="119"/>
      <c r="L335" s="119"/>
      <c r="M335" s="119"/>
      <c r="N335" s="120"/>
      <c r="O335" s="121"/>
      <c r="P335" s="122"/>
      <c r="Q335" s="122"/>
    </row>
    <row r="336" spans="1:17" s="6" customFormat="1" ht="15.75">
      <c r="A336" s="257" t="s">
        <v>430</v>
      </c>
      <c r="B336" s="258" t="s">
        <v>106</v>
      </c>
      <c r="C336" s="259" t="s">
        <v>6</v>
      </c>
      <c r="D336" s="259"/>
      <c r="E336" s="254">
        <v>4</v>
      </c>
      <c r="F336" s="133">
        <v>33</v>
      </c>
      <c r="G336" s="133">
        <v>80</v>
      </c>
      <c r="H336" s="255">
        <v>0.41249999999999998</v>
      </c>
      <c r="I336" s="255">
        <v>0.23</v>
      </c>
      <c r="J336" s="256">
        <v>198500</v>
      </c>
      <c r="K336" s="119"/>
      <c r="L336" s="119"/>
      <c r="M336" s="119"/>
      <c r="N336" s="120"/>
      <c r="O336" s="121"/>
      <c r="P336" s="122"/>
      <c r="Q336" s="122"/>
    </row>
    <row r="337" spans="1:17" s="6" customFormat="1" ht="15.75">
      <c r="A337" s="257" t="s">
        <v>855</v>
      </c>
      <c r="B337" s="258" t="s">
        <v>53</v>
      </c>
      <c r="C337" s="259" t="s">
        <v>6</v>
      </c>
      <c r="D337" s="259"/>
      <c r="E337" s="254">
        <v>22</v>
      </c>
      <c r="F337" s="133">
        <v>44.590909090909093</v>
      </c>
      <c r="G337" s="133">
        <v>79.63636363636364</v>
      </c>
      <c r="H337" s="255">
        <v>0.55993150684931503</v>
      </c>
      <c r="I337" s="255">
        <v>0.59</v>
      </c>
      <c r="J337" s="256">
        <v>298100</v>
      </c>
      <c r="K337" s="119"/>
      <c r="L337" s="119"/>
      <c r="M337" s="119"/>
      <c r="N337" s="120"/>
      <c r="O337" s="121"/>
      <c r="P337" s="122"/>
      <c r="Q337" s="122"/>
    </row>
    <row r="338" spans="1:17" s="6" customFormat="1" ht="15.75">
      <c r="A338" s="257" t="s">
        <v>509</v>
      </c>
      <c r="B338" s="258" t="s">
        <v>4</v>
      </c>
      <c r="C338" s="259" t="s">
        <v>6</v>
      </c>
      <c r="D338" s="259"/>
      <c r="E338" s="254">
        <v>8</v>
      </c>
      <c r="F338" s="133">
        <v>41.625</v>
      </c>
      <c r="G338" s="133">
        <v>64.125</v>
      </c>
      <c r="H338" s="255">
        <v>0.64912280701754388</v>
      </c>
      <c r="I338" s="255">
        <v>0</v>
      </c>
      <c r="J338" s="256">
        <v>278200</v>
      </c>
      <c r="K338" s="124"/>
      <c r="L338" s="124"/>
      <c r="M338" s="124"/>
      <c r="N338" s="120"/>
      <c r="O338" s="121"/>
      <c r="P338" s="125"/>
      <c r="Q338" s="125"/>
    </row>
    <row r="339" spans="1:17" s="6" customFormat="1" ht="20.25" customHeight="1">
      <c r="A339" s="257" t="s">
        <v>856</v>
      </c>
      <c r="B339" s="258" t="s">
        <v>22</v>
      </c>
      <c r="C339" s="260" t="s">
        <v>6</v>
      </c>
      <c r="D339" s="260"/>
      <c r="E339" s="254">
        <v>0</v>
      </c>
      <c r="F339" s="133">
        <v>0</v>
      </c>
      <c r="G339" s="133" t="s">
        <v>808</v>
      </c>
      <c r="H339" s="255">
        <v>0</v>
      </c>
      <c r="I339" s="255">
        <v>0</v>
      </c>
      <c r="J339" s="256">
        <v>122600</v>
      </c>
      <c r="K339" s="119"/>
      <c r="L339" s="119"/>
      <c r="M339" s="119"/>
      <c r="N339" s="120"/>
      <c r="O339" s="121"/>
      <c r="P339" s="122"/>
      <c r="Q339" s="122"/>
    </row>
    <row r="340" spans="1:17" s="6" customFormat="1" ht="15.75">
      <c r="A340" s="257" t="s">
        <v>421</v>
      </c>
      <c r="B340" s="258" t="s">
        <v>106</v>
      </c>
      <c r="C340" s="259" t="s">
        <v>14</v>
      </c>
      <c r="D340" s="259" t="s">
        <v>8</v>
      </c>
      <c r="E340" s="254">
        <v>24</v>
      </c>
      <c r="F340" s="133">
        <v>46.625</v>
      </c>
      <c r="G340" s="133">
        <v>43.625</v>
      </c>
      <c r="H340" s="255">
        <v>1.0687679083094557</v>
      </c>
      <c r="I340" s="255">
        <v>0.79</v>
      </c>
      <c r="J340" s="256">
        <v>311700</v>
      </c>
      <c r="K340" s="124"/>
      <c r="L340" s="124"/>
      <c r="M340" s="124"/>
      <c r="N340" s="120"/>
      <c r="O340" s="121"/>
      <c r="P340" s="125"/>
      <c r="Q340" s="125"/>
    </row>
    <row r="341" spans="1:17" s="6" customFormat="1" ht="15.75">
      <c r="A341" s="257" t="s">
        <v>857</v>
      </c>
      <c r="B341" s="258" t="s">
        <v>58</v>
      </c>
      <c r="C341" s="260" t="s">
        <v>14</v>
      </c>
      <c r="D341" s="260"/>
      <c r="E341" s="254">
        <v>22</v>
      </c>
      <c r="F341" s="133">
        <v>40.18181818181818</v>
      </c>
      <c r="G341" s="133">
        <v>42.136363636363633</v>
      </c>
      <c r="H341" s="255">
        <v>0.95361380798273998</v>
      </c>
      <c r="I341" s="255">
        <v>0</v>
      </c>
      <c r="J341" s="256">
        <v>268600</v>
      </c>
      <c r="K341" s="119"/>
      <c r="L341" s="119"/>
      <c r="M341" s="119"/>
      <c r="N341" s="120"/>
      <c r="O341" s="121"/>
      <c r="P341" s="122"/>
      <c r="Q341" s="122"/>
    </row>
    <row r="342" spans="1:17" s="6" customFormat="1" ht="15.75">
      <c r="A342" s="257" t="s">
        <v>511</v>
      </c>
      <c r="B342" s="258" t="s">
        <v>28</v>
      </c>
      <c r="C342" s="259" t="s">
        <v>14</v>
      </c>
      <c r="D342" s="259"/>
      <c r="E342" s="254">
        <v>15</v>
      </c>
      <c r="F342" s="133">
        <v>29.6</v>
      </c>
      <c r="G342" s="133">
        <v>29.733333333333334</v>
      </c>
      <c r="H342" s="255">
        <v>0.99551569506726456</v>
      </c>
      <c r="I342" s="255">
        <v>0</v>
      </c>
      <c r="J342" s="256">
        <v>197900</v>
      </c>
      <c r="K342" s="119"/>
      <c r="L342" s="119"/>
      <c r="M342" s="119"/>
      <c r="N342" s="120"/>
      <c r="O342" s="121"/>
      <c r="P342" s="122"/>
      <c r="Q342" s="122"/>
    </row>
    <row r="343" spans="1:17" s="6" customFormat="1" ht="15.75">
      <c r="A343" s="257" t="s">
        <v>625</v>
      </c>
      <c r="B343" s="258" t="s">
        <v>4</v>
      </c>
      <c r="C343" s="259" t="s">
        <v>6</v>
      </c>
      <c r="D343" s="259"/>
      <c r="E343" s="254">
        <v>0</v>
      </c>
      <c r="F343" s="133">
        <v>0</v>
      </c>
      <c r="G343" s="133" t="s">
        <v>808</v>
      </c>
      <c r="H343" s="255">
        <v>0</v>
      </c>
      <c r="I343" s="255">
        <v>0</v>
      </c>
      <c r="J343" s="256">
        <v>122600</v>
      </c>
      <c r="K343" s="119"/>
      <c r="L343" s="119"/>
      <c r="M343" s="119"/>
      <c r="N343" s="120"/>
      <c r="O343" s="121"/>
      <c r="P343" s="122"/>
      <c r="Q343" s="122"/>
    </row>
    <row r="344" spans="1:17" s="6" customFormat="1" ht="20.25" customHeight="1">
      <c r="A344" s="257" t="s">
        <v>213</v>
      </c>
      <c r="B344" s="258" t="s">
        <v>4</v>
      </c>
      <c r="C344" s="259" t="s">
        <v>14</v>
      </c>
      <c r="D344" s="259" t="s">
        <v>8</v>
      </c>
      <c r="E344" s="254">
        <v>12</v>
      </c>
      <c r="F344" s="133">
        <v>33.5</v>
      </c>
      <c r="G344" s="133">
        <v>24.333333333333336</v>
      </c>
      <c r="H344" s="255">
        <v>1.3767123287671232</v>
      </c>
      <c r="I344" s="255">
        <v>0</v>
      </c>
      <c r="J344" s="256">
        <v>223900</v>
      </c>
      <c r="K344" s="119"/>
      <c r="L344" s="119"/>
      <c r="M344" s="119"/>
      <c r="N344" s="120"/>
      <c r="O344" s="121"/>
      <c r="P344" s="122"/>
      <c r="Q344" s="122"/>
    </row>
    <row r="345" spans="1:17" s="6" customFormat="1" ht="15.75">
      <c r="A345" s="257" t="s">
        <v>214</v>
      </c>
      <c r="B345" s="258" t="s">
        <v>22</v>
      </c>
      <c r="C345" s="259" t="s">
        <v>14</v>
      </c>
      <c r="D345" s="259" t="s">
        <v>8</v>
      </c>
      <c r="E345" s="254">
        <v>22</v>
      </c>
      <c r="F345" s="133">
        <v>62.81818181818182</v>
      </c>
      <c r="G345" s="133">
        <v>79.818181818181813</v>
      </c>
      <c r="H345" s="255">
        <v>0.78701594533029617</v>
      </c>
      <c r="I345" s="255">
        <v>0.78</v>
      </c>
      <c r="J345" s="256">
        <v>419900</v>
      </c>
      <c r="K345" s="119"/>
      <c r="L345" s="119"/>
      <c r="M345" s="119"/>
      <c r="N345" s="120"/>
      <c r="O345" s="121"/>
      <c r="P345" s="122"/>
      <c r="Q345" s="122"/>
    </row>
    <row r="346" spans="1:17" s="6" customFormat="1" ht="15.75">
      <c r="A346" s="257" t="s">
        <v>621</v>
      </c>
      <c r="B346" s="258" t="s">
        <v>569</v>
      </c>
      <c r="C346" s="259" t="s">
        <v>6</v>
      </c>
      <c r="D346" s="259"/>
      <c r="E346" s="254">
        <v>4</v>
      </c>
      <c r="F346" s="133">
        <v>26.5</v>
      </c>
      <c r="G346" s="133">
        <v>81</v>
      </c>
      <c r="H346" s="255">
        <v>0.3271604938271605</v>
      </c>
      <c r="I346" s="255">
        <v>0</v>
      </c>
      <c r="J346" s="256">
        <v>177100</v>
      </c>
      <c r="K346" s="124"/>
      <c r="L346" s="124"/>
      <c r="M346" s="124"/>
      <c r="N346" s="120"/>
      <c r="O346" s="121"/>
      <c r="P346" s="125"/>
      <c r="Q346" s="125"/>
    </row>
    <row r="347" spans="1:17" s="6" customFormat="1" ht="15.75">
      <c r="A347" s="257" t="s">
        <v>124</v>
      </c>
      <c r="B347" s="258" t="s">
        <v>28</v>
      </c>
      <c r="C347" s="260" t="s">
        <v>14</v>
      </c>
      <c r="D347" s="260" t="s">
        <v>8</v>
      </c>
      <c r="E347" s="254">
        <v>15</v>
      </c>
      <c r="F347" s="133">
        <v>40.666666666666664</v>
      </c>
      <c r="G347" s="133">
        <v>51.93333333333333</v>
      </c>
      <c r="H347" s="255">
        <v>0.78305519897304232</v>
      </c>
      <c r="I347" s="255">
        <v>0.75</v>
      </c>
      <c r="J347" s="256">
        <v>271800</v>
      </c>
      <c r="K347" s="124"/>
      <c r="L347" s="124"/>
      <c r="M347" s="124"/>
      <c r="N347" s="120"/>
      <c r="O347" s="121"/>
      <c r="P347" s="125"/>
      <c r="Q347" s="125"/>
    </row>
    <row r="348" spans="1:17" s="6" customFormat="1" ht="15.75">
      <c r="A348" s="257" t="s">
        <v>135</v>
      </c>
      <c r="B348" s="258" t="s">
        <v>55</v>
      </c>
      <c r="C348" s="260" t="s">
        <v>8</v>
      </c>
      <c r="D348" s="260" t="s">
        <v>537</v>
      </c>
      <c r="E348" s="254">
        <v>20</v>
      </c>
      <c r="F348" s="133">
        <v>22.55</v>
      </c>
      <c r="G348" s="133">
        <v>25.8</v>
      </c>
      <c r="H348" s="255">
        <v>0.87403100775193798</v>
      </c>
      <c r="I348" s="255">
        <v>0.69</v>
      </c>
      <c r="J348" s="256">
        <v>150700</v>
      </c>
      <c r="K348" s="124"/>
      <c r="L348" s="124"/>
      <c r="M348" s="124"/>
      <c r="N348" s="120"/>
      <c r="O348" s="121"/>
      <c r="P348" s="125"/>
      <c r="Q348" s="125"/>
    </row>
    <row r="349" spans="1:17" s="6" customFormat="1" ht="15.75">
      <c r="A349" s="257" t="s">
        <v>125</v>
      </c>
      <c r="B349" s="258" t="s">
        <v>22</v>
      </c>
      <c r="C349" s="260" t="s">
        <v>14</v>
      </c>
      <c r="D349" s="260"/>
      <c r="E349" s="254">
        <v>21</v>
      </c>
      <c r="F349" s="133">
        <v>47.095238095238095</v>
      </c>
      <c r="G349" s="133">
        <v>48.523809523809526</v>
      </c>
      <c r="H349" s="255">
        <v>0.97055937193326791</v>
      </c>
      <c r="I349" s="255">
        <v>1.01</v>
      </c>
      <c r="J349" s="256">
        <v>314800</v>
      </c>
      <c r="K349" s="119"/>
      <c r="L349" s="119"/>
      <c r="M349" s="119"/>
      <c r="N349" s="120"/>
      <c r="O349" s="121"/>
      <c r="P349" s="122"/>
      <c r="Q349" s="122"/>
    </row>
    <row r="350" spans="1:17" s="6" customFormat="1" ht="15.75">
      <c r="A350" s="257" t="s">
        <v>169</v>
      </c>
      <c r="B350" s="258" t="s">
        <v>104</v>
      </c>
      <c r="C350" s="259" t="s">
        <v>8</v>
      </c>
      <c r="D350" s="259" t="s">
        <v>6</v>
      </c>
      <c r="E350" s="254">
        <v>22</v>
      </c>
      <c r="F350" s="133">
        <v>58</v>
      </c>
      <c r="G350" s="133">
        <v>74</v>
      </c>
      <c r="H350" s="255">
        <v>0.78378378378378377</v>
      </c>
      <c r="I350" s="255">
        <v>0.93</v>
      </c>
      <c r="J350" s="256">
        <v>387700</v>
      </c>
      <c r="K350" s="126"/>
      <c r="L350" s="126"/>
      <c r="M350" s="126"/>
      <c r="N350" s="120"/>
      <c r="O350" s="121"/>
      <c r="P350" s="127"/>
      <c r="Q350" s="127"/>
    </row>
    <row r="351" spans="1:17" s="6" customFormat="1" ht="15.75">
      <c r="A351" s="257" t="s">
        <v>240</v>
      </c>
      <c r="B351" s="258" t="s">
        <v>107</v>
      </c>
      <c r="C351" s="262" t="s">
        <v>37</v>
      </c>
      <c r="D351" s="262"/>
      <c r="E351" s="254">
        <v>12</v>
      </c>
      <c r="F351" s="133">
        <v>66.333333333333329</v>
      </c>
      <c r="G351" s="133">
        <v>79.666666666666657</v>
      </c>
      <c r="H351" s="255">
        <v>0.83263598326359833</v>
      </c>
      <c r="I351" s="255">
        <v>0.68</v>
      </c>
      <c r="J351" s="256">
        <v>443400</v>
      </c>
      <c r="K351" s="124"/>
      <c r="L351" s="124"/>
      <c r="M351" s="124"/>
      <c r="N351" s="120"/>
      <c r="O351" s="121"/>
      <c r="P351" s="125"/>
      <c r="Q351" s="125"/>
    </row>
    <row r="352" spans="1:17" s="6" customFormat="1" ht="15.75">
      <c r="A352" s="257" t="s">
        <v>513</v>
      </c>
      <c r="B352" s="258" t="s">
        <v>28</v>
      </c>
      <c r="C352" s="260" t="s">
        <v>537</v>
      </c>
      <c r="D352" s="260"/>
      <c r="E352" s="254">
        <v>3</v>
      </c>
      <c r="F352" s="133">
        <v>16</v>
      </c>
      <c r="G352" s="133">
        <v>31</v>
      </c>
      <c r="H352" s="255">
        <v>0.5161290322580645</v>
      </c>
      <c r="I352" s="255">
        <v>0</v>
      </c>
      <c r="J352" s="256">
        <v>143600</v>
      </c>
      <c r="K352" s="119"/>
      <c r="L352" s="119"/>
      <c r="M352" s="119"/>
      <c r="N352" s="120"/>
      <c r="O352" s="121"/>
      <c r="P352" s="122"/>
      <c r="Q352" s="122"/>
    </row>
    <row r="353" spans="1:17" s="6" customFormat="1" ht="15.75">
      <c r="A353" s="257" t="s">
        <v>626</v>
      </c>
      <c r="B353" s="258" t="s">
        <v>4</v>
      </c>
      <c r="C353" s="259" t="s">
        <v>6</v>
      </c>
      <c r="D353" s="259"/>
      <c r="E353" s="254">
        <v>1</v>
      </c>
      <c r="F353" s="133">
        <v>80</v>
      </c>
      <c r="G353" s="133">
        <v>80</v>
      </c>
      <c r="H353" s="255">
        <v>1</v>
      </c>
      <c r="I353" s="255">
        <v>0</v>
      </c>
      <c r="J353" s="256">
        <v>267400</v>
      </c>
      <c r="K353" s="124"/>
      <c r="L353" s="124"/>
      <c r="M353" s="124"/>
      <c r="N353" s="120"/>
      <c r="O353" s="121"/>
      <c r="P353" s="125"/>
      <c r="Q353" s="125"/>
    </row>
    <row r="354" spans="1:17" s="6" customFormat="1" ht="15.75">
      <c r="A354" s="257" t="s">
        <v>126</v>
      </c>
      <c r="B354" s="258" t="s">
        <v>106</v>
      </c>
      <c r="C354" s="260" t="s">
        <v>398</v>
      </c>
      <c r="D354" s="260"/>
      <c r="E354" s="254">
        <v>19</v>
      </c>
      <c r="F354" s="133">
        <v>54.578947368421055</v>
      </c>
      <c r="G354" s="133">
        <v>64.789473684210535</v>
      </c>
      <c r="H354" s="255">
        <v>0.84240454914703489</v>
      </c>
      <c r="I354" s="255">
        <v>0.77</v>
      </c>
      <c r="J354" s="256">
        <v>364800</v>
      </c>
      <c r="K354" s="124"/>
      <c r="L354" s="124"/>
      <c r="M354" s="124"/>
      <c r="N354" s="120"/>
      <c r="O354" s="121"/>
      <c r="P354" s="125"/>
      <c r="Q354" s="125"/>
    </row>
    <row r="355" spans="1:17" s="6" customFormat="1" ht="15.75">
      <c r="A355" s="257" t="s">
        <v>385</v>
      </c>
      <c r="B355" s="258" t="s">
        <v>569</v>
      </c>
      <c r="C355" s="260" t="s">
        <v>14</v>
      </c>
      <c r="D355" s="260"/>
      <c r="E355" s="254">
        <v>2</v>
      </c>
      <c r="F355" s="133">
        <v>22.5</v>
      </c>
      <c r="G355" s="133">
        <v>20.5</v>
      </c>
      <c r="H355" s="255">
        <v>1.0975609756097562</v>
      </c>
      <c r="I355" s="255">
        <v>0.93</v>
      </c>
      <c r="J355" s="256">
        <v>150400</v>
      </c>
      <c r="K355" s="124"/>
      <c r="L355" s="124"/>
      <c r="M355" s="124"/>
      <c r="N355" s="120"/>
      <c r="O355" s="121"/>
      <c r="P355" s="125"/>
      <c r="Q355" s="125"/>
    </row>
    <row r="356" spans="1:17" s="6" customFormat="1" ht="15.75">
      <c r="A356" s="257" t="s">
        <v>409</v>
      </c>
      <c r="B356" s="258" t="s">
        <v>106</v>
      </c>
      <c r="C356" s="260" t="s">
        <v>14</v>
      </c>
      <c r="D356" s="260"/>
      <c r="E356" s="254">
        <v>2</v>
      </c>
      <c r="F356" s="133">
        <v>34.5</v>
      </c>
      <c r="G356" s="133">
        <v>33</v>
      </c>
      <c r="H356" s="255">
        <v>1.0454545454545454</v>
      </c>
      <c r="I356" s="255">
        <v>1.1599999999999999</v>
      </c>
      <c r="J356" s="256">
        <v>184500</v>
      </c>
      <c r="K356" s="124"/>
      <c r="L356" s="124"/>
      <c r="M356" s="124"/>
      <c r="N356" s="120"/>
      <c r="O356" s="121"/>
      <c r="P356" s="125"/>
      <c r="Q356" s="125"/>
    </row>
    <row r="357" spans="1:17" s="6" customFormat="1" ht="15.75">
      <c r="A357" s="257" t="s">
        <v>400</v>
      </c>
      <c r="B357" s="258" t="s">
        <v>106</v>
      </c>
      <c r="C357" s="260" t="s">
        <v>14</v>
      </c>
      <c r="D357" s="260" t="s">
        <v>8</v>
      </c>
      <c r="E357" s="254">
        <v>11</v>
      </c>
      <c r="F357" s="133">
        <v>22.363636363636363</v>
      </c>
      <c r="G357" s="133">
        <v>24.90909090909091</v>
      </c>
      <c r="H357" s="255">
        <v>0.8978102189781022</v>
      </c>
      <c r="I357" s="255">
        <v>0.91</v>
      </c>
      <c r="J357" s="256">
        <v>149500</v>
      </c>
      <c r="K357" s="126"/>
      <c r="L357" s="126"/>
      <c r="M357" s="126"/>
      <c r="N357" s="120"/>
      <c r="O357" s="121"/>
      <c r="P357" s="127"/>
      <c r="Q357" s="127"/>
    </row>
    <row r="358" spans="1:17" s="6" customFormat="1" ht="15.75">
      <c r="A358" s="257" t="s">
        <v>46</v>
      </c>
      <c r="B358" s="258" t="s">
        <v>31</v>
      </c>
      <c r="C358" s="262" t="s">
        <v>6</v>
      </c>
      <c r="D358" s="262"/>
      <c r="E358" s="254">
        <v>4</v>
      </c>
      <c r="F358" s="133">
        <v>46.25</v>
      </c>
      <c r="G358" s="133">
        <v>80</v>
      </c>
      <c r="H358" s="255">
        <v>0.578125</v>
      </c>
      <c r="I358" s="255">
        <v>0.38</v>
      </c>
      <c r="J358" s="256">
        <v>247300</v>
      </c>
      <c r="K358" s="124"/>
      <c r="L358" s="124"/>
      <c r="M358" s="124"/>
      <c r="N358" s="120"/>
      <c r="O358" s="121"/>
      <c r="P358" s="125"/>
      <c r="Q358" s="125"/>
    </row>
    <row r="359" spans="1:17" s="6" customFormat="1" ht="15.75">
      <c r="A359" s="257" t="s">
        <v>659</v>
      </c>
      <c r="B359" s="258" t="s">
        <v>28</v>
      </c>
      <c r="C359" s="260" t="s">
        <v>398</v>
      </c>
      <c r="D359" s="260" t="s">
        <v>3</v>
      </c>
      <c r="E359" s="254">
        <v>2</v>
      </c>
      <c r="F359" s="133">
        <v>26</v>
      </c>
      <c r="G359" s="133">
        <v>25</v>
      </c>
      <c r="H359" s="255">
        <v>1.04</v>
      </c>
      <c r="I359" s="255">
        <v>0</v>
      </c>
      <c r="J359" s="256">
        <v>156400</v>
      </c>
      <c r="K359" s="119"/>
      <c r="L359" s="119"/>
      <c r="M359" s="119"/>
      <c r="N359" s="120"/>
      <c r="O359" s="121"/>
      <c r="P359" s="122"/>
      <c r="Q359" s="122"/>
    </row>
    <row r="360" spans="1:17" s="6" customFormat="1" ht="15.75">
      <c r="A360" s="257" t="s">
        <v>514</v>
      </c>
      <c r="B360" s="258" t="s">
        <v>53</v>
      </c>
      <c r="C360" s="260" t="s">
        <v>6</v>
      </c>
      <c r="D360" s="260" t="s">
        <v>3</v>
      </c>
      <c r="E360" s="254">
        <v>0</v>
      </c>
      <c r="F360" s="133">
        <v>0</v>
      </c>
      <c r="G360" s="133" t="s">
        <v>808</v>
      </c>
      <c r="H360" s="255">
        <v>0</v>
      </c>
      <c r="I360" s="255">
        <v>0</v>
      </c>
      <c r="J360" s="256">
        <v>122600</v>
      </c>
      <c r="K360" s="126"/>
      <c r="L360" s="126"/>
      <c r="M360" s="124"/>
      <c r="N360" s="120"/>
      <c r="O360" s="121"/>
      <c r="P360" s="125"/>
      <c r="Q360" s="125"/>
    </row>
    <row r="361" spans="1:17" s="6" customFormat="1" ht="15.75">
      <c r="A361" s="257" t="s">
        <v>636</v>
      </c>
      <c r="B361" s="258" t="s">
        <v>22</v>
      </c>
      <c r="C361" s="259" t="s">
        <v>14</v>
      </c>
      <c r="D361" s="259" t="s">
        <v>8</v>
      </c>
      <c r="E361" s="254">
        <v>13</v>
      </c>
      <c r="F361" s="133">
        <v>23.46153846153846</v>
      </c>
      <c r="G361" s="133">
        <v>27</v>
      </c>
      <c r="H361" s="255">
        <v>0.86894586894586889</v>
      </c>
      <c r="I361" s="255">
        <v>0</v>
      </c>
      <c r="J361" s="256">
        <v>156800</v>
      </c>
      <c r="K361" s="124"/>
      <c r="L361" s="124"/>
      <c r="M361" s="124"/>
      <c r="N361" s="120"/>
      <c r="O361" s="121"/>
      <c r="P361" s="125"/>
      <c r="Q361" s="125"/>
    </row>
    <row r="362" spans="1:17" s="6" customFormat="1" ht="15.75">
      <c r="A362" s="257" t="s">
        <v>286</v>
      </c>
      <c r="B362" s="258" t="s">
        <v>55</v>
      </c>
      <c r="C362" s="260" t="s">
        <v>14</v>
      </c>
      <c r="D362" s="260" t="s">
        <v>8</v>
      </c>
      <c r="E362" s="254">
        <v>22</v>
      </c>
      <c r="F362" s="133">
        <v>42.954545454545453</v>
      </c>
      <c r="G362" s="133">
        <v>42.727272727272727</v>
      </c>
      <c r="H362" s="255">
        <v>1.0053191489361701</v>
      </c>
      <c r="I362" s="255">
        <v>0.99</v>
      </c>
      <c r="J362" s="256">
        <v>287100</v>
      </c>
      <c r="K362" s="124"/>
      <c r="L362" s="124"/>
      <c r="M362" s="124"/>
      <c r="N362" s="120"/>
      <c r="O362" s="121"/>
      <c r="P362" s="125"/>
      <c r="Q362" s="125"/>
    </row>
    <row r="363" spans="1:17" s="6" customFormat="1" ht="15.75">
      <c r="A363" s="257" t="s">
        <v>858</v>
      </c>
      <c r="B363" s="258" t="s">
        <v>82</v>
      </c>
      <c r="C363" s="260" t="s">
        <v>8</v>
      </c>
      <c r="D363" s="260"/>
      <c r="E363" s="254">
        <v>0</v>
      </c>
      <c r="F363" s="133">
        <v>0</v>
      </c>
      <c r="G363" s="133" t="s">
        <v>808</v>
      </c>
      <c r="H363" s="255">
        <v>0</v>
      </c>
      <c r="I363" s="255">
        <v>0.94</v>
      </c>
      <c r="J363" s="256">
        <v>322000</v>
      </c>
      <c r="K363" s="126"/>
      <c r="L363" s="126"/>
      <c r="M363" s="126"/>
      <c r="N363" s="120"/>
      <c r="O363" s="121"/>
      <c r="P363" s="127"/>
      <c r="Q363" s="127"/>
    </row>
    <row r="364" spans="1:17" s="6" customFormat="1" ht="15.75">
      <c r="A364" s="257" t="s">
        <v>127</v>
      </c>
      <c r="B364" s="258" t="s">
        <v>82</v>
      </c>
      <c r="C364" s="262" t="s">
        <v>398</v>
      </c>
      <c r="D364" s="262"/>
      <c r="E364" s="254">
        <v>16</v>
      </c>
      <c r="F364" s="133">
        <v>22.9375</v>
      </c>
      <c r="G364" s="133">
        <v>26.8125</v>
      </c>
      <c r="H364" s="255">
        <v>0.85547785547785549</v>
      </c>
      <c r="I364" s="255">
        <v>0.56999999999999995</v>
      </c>
      <c r="J364" s="256">
        <v>153300</v>
      </c>
      <c r="K364" s="124"/>
      <c r="L364" s="124"/>
      <c r="M364" s="124"/>
      <c r="N364" s="120"/>
      <c r="O364" s="121"/>
      <c r="P364" s="125"/>
      <c r="Q364" s="125"/>
    </row>
    <row r="365" spans="1:17" s="6" customFormat="1" ht="18" customHeight="1">
      <c r="A365" s="257" t="s">
        <v>307</v>
      </c>
      <c r="B365" s="258" t="s">
        <v>106</v>
      </c>
      <c r="C365" s="260" t="s">
        <v>8</v>
      </c>
      <c r="D365" s="260"/>
      <c r="E365" s="254">
        <v>21</v>
      </c>
      <c r="F365" s="133">
        <v>61</v>
      </c>
      <c r="G365" s="133">
        <v>69.80952380952381</v>
      </c>
      <c r="H365" s="255">
        <v>0.87380627557980906</v>
      </c>
      <c r="I365" s="255">
        <v>0.81</v>
      </c>
      <c r="J365" s="256">
        <v>407800</v>
      </c>
      <c r="K365" s="119"/>
      <c r="L365" s="119"/>
      <c r="M365" s="119"/>
      <c r="N365" s="120"/>
      <c r="O365" s="121"/>
      <c r="P365" s="122"/>
      <c r="Q365" s="122"/>
    </row>
    <row r="366" spans="1:17" s="6" customFormat="1" ht="18" customHeight="1">
      <c r="A366" s="257" t="s">
        <v>515</v>
      </c>
      <c r="B366" s="258" t="s">
        <v>106</v>
      </c>
      <c r="C366" s="259" t="s">
        <v>14</v>
      </c>
      <c r="D366" s="260"/>
      <c r="E366" s="254">
        <v>22</v>
      </c>
      <c r="F366" s="133">
        <v>33.090909090909093</v>
      </c>
      <c r="G366" s="133">
        <v>36.909090909090914</v>
      </c>
      <c r="H366" s="255">
        <v>0.89655172413793105</v>
      </c>
      <c r="I366" s="255">
        <v>0</v>
      </c>
      <c r="J366" s="256">
        <v>221200</v>
      </c>
      <c r="K366" s="119"/>
      <c r="L366" s="119"/>
      <c r="M366" s="119"/>
      <c r="N366" s="120"/>
      <c r="O366" s="121"/>
      <c r="P366" s="122"/>
      <c r="Q366" s="122"/>
    </row>
    <row r="367" spans="1:17" s="6" customFormat="1" ht="15.75">
      <c r="A367" s="257" t="s">
        <v>128</v>
      </c>
      <c r="B367" s="258" t="s">
        <v>82</v>
      </c>
      <c r="C367" s="259" t="s">
        <v>6</v>
      </c>
      <c r="D367" s="259"/>
      <c r="E367" s="254">
        <v>19</v>
      </c>
      <c r="F367" s="133">
        <v>61.315789473684212</v>
      </c>
      <c r="G367" s="133">
        <v>76.210526315789465</v>
      </c>
      <c r="H367" s="255">
        <v>0.8045580110497238</v>
      </c>
      <c r="I367" s="255">
        <v>1.04</v>
      </c>
      <c r="J367" s="256">
        <v>409900</v>
      </c>
      <c r="K367" s="119"/>
      <c r="L367" s="119"/>
      <c r="M367" s="119"/>
      <c r="N367" s="120"/>
      <c r="O367" s="121"/>
      <c r="P367" s="122"/>
      <c r="Q367" s="122"/>
    </row>
    <row r="368" spans="1:17" s="6" customFormat="1" ht="15.75">
      <c r="A368" s="257" t="s">
        <v>147</v>
      </c>
      <c r="B368" s="258" t="s">
        <v>28</v>
      </c>
      <c r="C368" s="259" t="s">
        <v>398</v>
      </c>
      <c r="D368" s="259"/>
      <c r="E368" s="254">
        <v>18</v>
      </c>
      <c r="F368" s="133">
        <v>31.555555555555557</v>
      </c>
      <c r="G368" s="133">
        <v>47.5</v>
      </c>
      <c r="H368" s="255">
        <v>0.66432748538011699</v>
      </c>
      <c r="I368" s="255">
        <v>0.8</v>
      </c>
      <c r="J368" s="256">
        <v>210900</v>
      </c>
      <c r="K368" s="124"/>
      <c r="L368" s="124"/>
      <c r="M368" s="124"/>
      <c r="N368" s="120"/>
      <c r="O368" s="121"/>
      <c r="P368" s="125"/>
      <c r="Q368" s="125"/>
    </row>
    <row r="369" spans="1:17" s="6" customFormat="1" ht="15.75">
      <c r="A369" s="257" t="s">
        <v>516</v>
      </c>
      <c r="B369" s="258" t="s">
        <v>24</v>
      </c>
      <c r="C369" s="260" t="s">
        <v>6</v>
      </c>
      <c r="D369" s="260" t="s">
        <v>3</v>
      </c>
      <c r="E369" s="254">
        <v>22</v>
      </c>
      <c r="F369" s="133">
        <v>39.772727272727273</v>
      </c>
      <c r="G369" s="133">
        <v>80.227272727272734</v>
      </c>
      <c r="H369" s="255">
        <v>0.49575070821529743</v>
      </c>
      <c r="I369" s="255">
        <v>0</v>
      </c>
      <c r="J369" s="256">
        <v>265900</v>
      </c>
      <c r="K369" s="119"/>
      <c r="L369" s="119"/>
      <c r="M369" s="119"/>
      <c r="N369" s="120"/>
      <c r="O369" s="121"/>
      <c r="P369" s="122"/>
      <c r="Q369" s="122"/>
    </row>
    <row r="370" spans="1:17" s="6" customFormat="1" ht="15.75">
      <c r="A370" s="257" t="s">
        <v>215</v>
      </c>
      <c r="B370" s="258" t="s">
        <v>22</v>
      </c>
      <c r="C370" s="259" t="s">
        <v>6</v>
      </c>
      <c r="D370" s="259"/>
      <c r="E370" s="254">
        <v>24</v>
      </c>
      <c r="F370" s="133">
        <v>65.291666666666671</v>
      </c>
      <c r="G370" s="133">
        <v>78.916666666666671</v>
      </c>
      <c r="H370" s="255">
        <v>0.82734952481520596</v>
      </c>
      <c r="I370" s="255">
        <v>0.6</v>
      </c>
      <c r="J370" s="256">
        <v>436400</v>
      </c>
      <c r="K370" s="119"/>
      <c r="L370" s="119"/>
      <c r="M370" s="119"/>
      <c r="N370" s="120"/>
      <c r="O370" s="121"/>
      <c r="P370" s="122"/>
      <c r="Q370" s="122"/>
    </row>
    <row r="371" spans="1:17" s="6" customFormat="1" ht="15.75">
      <c r="A371" s="257" t="s">
        <v>99</v>
      </c>
      <c r="B371" s="258" t="s">
        <v>104</v>
      </c>
      <c r="C371" s="259" t="s">
        <v>398</v>
      </c>
      <c r="D371" s="259"/>
      <c r="E371" s="254">
        <v>24</v>
      </c>
      <c r="F371" s="133">
        <v>51</v>
      </c>
      <c r="G371" s="133">
        <v>69.916666666666671</v>
      </c>
      <c r="H371" s="255">
        <v>0.72943980929678187</v>
      </c>
      <c r="I371" s="255">
        <v>0.95</v>
      </c>
      <c r="J371" s="256">
        <v>340900</v>
      </c>
      <c r="K371" s="124"/>
      <c r="L371" s="124"/>
      <c r="M371" s="124"/>
      <c r="N371" s="120"/>
      <c r="O371" s="121"/>
      <c r="P371" s="125"/>
      <c r="Q371" s="125"/>
    </row>
    <row r="372" spans="1:17" s="6" customFormat="1" ht="15.75">
      <c r="A372" s="257" t="s">
        <v>193</v>
      </c>
      <c r="B372" s="258" t="s">
        <v>768</v>
      </c>
      <c r="C372" s="260" t="s">
        <v>37</v>
      </c>
      <c r="D372" s="260"/>
      <c r="E372" s="254">
        <v>16</v>
      </c>
      <c r="F372" s="133">
        <v>57.625</v>
      </c>
      <c r="G372" s="133">
        <v>73.0625</v>
      </c>
      <c r="H372" s="255">
        <v>0.78870829769033357</v>
      </c>
      <c r="I372" s="255">
        <v>0.72</v>
      </c>
      <c r="J372" s="256">
        <v>385200</v>
      </c>
      <c r="K372" s="124"/>
      <c r="L372" s="124"/>
      <c r="M372" s="124"/>
      <c r="N372" s="120"/>
      <c r="O372" s="121"/>
      <c r="P372" s="125"/>
      <c r="Q372" s="125"/>
    </row>
    <row r="373" spans="1:17" s="6" customFormat="1" ht="15.75" customHeight="1">
      <c r="A373" s="257" t="s">
        <v>47</v>
      </c>
      <c r="B373" s="258" t="s">
        <v>31</v>
      </c>
      <c r="C373" s="260" t="s">
        <v>537</v>
      </c>
      <c r="D373" s="260"/>
      <c r="E373" s="254">
        <v>24</v>
      </c>
      <c r="F373" s="133">
        <v>52.208333333333336</v>
      </c>
      <c r="G373" s="133">
        <v>80.458333333333343</v>
      </c>
      <c r="H373" s="255">
        <v>0.64888658726048676</v>
      </c>
      <c r="I373" s="255">
        <v>0.67</v>
      </c>
      <c r="J373" s="256">
        <v>349000</v>
      </c>
      <c r="K373" s="119"/>
      <c r="L373" s="119"/>
      <c r="M373" s="119"/>
      <c r="N373" s="120"/>
      <c r="O373" s="121"/>
      <c r="P373" s="122"/>
      <c r="Q373" s="122"/>
    </row>
    <row r="374" spans="1:17" s="6" customFormat="1" ht="15.75">
      <c r="A374" s="257" t="s">
        <v>404</v>
      </c>
      <c r="B374" s="258" t="s">
        <v>105</v>
      </c>
      <c r="C374" s="259" t="s">
        <v>398</v>
      </c>
      <c r="D374" s="259" t="s">
        <v>3</v>
      </c>
      <c r="E374" s="254">
        <v>11</v>
      </c>
      <c r="F374" s="133">
        <v>19.181818181818183</v>
      </c>
      <c r="G374" s="133">
        <v>34.909090909090914</v>
      </c>
      <c r="H374" s="255">
        <v>0.54947916666666663</v>
      </c>
      <c r="I374" s="255">
        <v>0</v>
      </c>
      <c r="J374" s="256">
        <v>143600</v>
      </c>
      <c r="K374" s="119"/>
      <c r="L374" s="119"/>
      <c r="M374" s="119"/>
      <c r="N374" s="120"/>
      <c r="O374" s="121"/>
      <c r="P374" s="122"/>
      <c r="Q374" s="122"/>
    </row>
    <row r="375" spans="1:17" s="6" customFormat="1" ht="15.75">
      <c r="A375" s="257" t="s">
        <v>349</v>
      </c>
      <c r="B375" s="258" t="s">
        <v>4</v>
      </c>
      <c r="C375" s="259" t="s">
        <v>6</v>
      </c>
      <c r="D375" s="259"/>
      <c r="E375" s="254">
        <v>24</v>
      </c>
      <c r="F375" s="133">
        <v>51.041666666666664</v>
      </c>
      <c r="G375" s="133">
        <v>80.208333333333329</v>
      </c>
      <c r="H375" s="255">
        <v>0.63636363636363635</v>
      </c>
      <c r="I375" s="255">
        <v>0.69</v>
      </c>
      <c r="J375" s="256">
        <v>341200</v>
      </c>
      <c r="K375" s="119"/>
      <c r="L375" s="119"/>
      <c r="M375" s="119"/>
      <c r="N375" s="120"/>
      <c r="O375" s="121"/>
      <c r="P375" s="122"/>
      <c r="Q375" s="122"/>
    </row>
    <row r="376" spans="1:17" s="6" customFormat="1" ht="15.75">
      <c r="A376" s="257" t="s">
        <v>148</v>
      </c>
      <c r="B376" s="258" t="s">
        <v>106</v>
      </c>
      <c r="C376" s="259" t="s">
        <v>37</v>
      </c>
      <c r="D376" s="259" t="s">
        <v>537</v>
      </c>
      <c r="E376" s="254">
        <v>20</v>
      </c>
      <c r="F376" s="133">
        <v>44</v>
      </c>
      <c r="G376" s="133">
        <v>77.699999999999989</v>
      </c>
      <c r="H376" s="255">
        <v>0.56628056628056633</v>
      </c>
      <c r="I376" s="255">
        <v>0.54</v>
      </c>
      <c r="J376" s="256">
        <v>294100</v>
      </c>
      <c r="K376" s="124"/>
      <c r="L376" s="124"/>
      <c r="M376" s="124"/>
      <c r="N376" s="120"/>
      <c r="O376" s="121"/>
      <c r="P376" s="125"/>
      <c r="Q376" s="125"/>
    </row>
    <row r="377" spans="1:17" s="6" customFormat="1" ht="15.75">
      <c r="A377" s="257" t="s">
        <v>287</v>
      </c>
      <c r="B377" s="258" t="s">
        <v>82</v>
      </c>
      <c r="C377" s="260" t="s">
        <v>37</v>
      </c>
      <c r="D377" s="260" t="s">
        <v>537</v>
      </c>
      <c r="E377" s="254">
        <v>16</v>
      </c>
      <c r="F377" s="133">
        <v>34.8125</v>
      </c>
      <c r="G377" s="133">
        <v>79.75</v>
      </c>
      <c r="H377" s="255">
        <v>0.43652037617554856</v>
      </c>
      <c r="I377" s="255">
        <v>0.38</v>
      </c>
      <c r="J377" s="256">
        <v>232700</v>
      </c>
      <c r="K377" s="119"/>
      <c r="L377" s="119"/>
      <c r="M377" s="119"/>
      <c r="N377" s="120"/>
      <c r="O377" s="121"/>
      <c r="P377" s="122"/>
      <c r="Q377" s="122"/>
    </row>
    <row r="378" spans="1:17" s="6" customFormat="1" ht="15.75">
      <c r="A378" s="257" t="s">
        <v>149</v>
      </c>
      <c r="B378" s="258" t="s">
        <v>768</v>
      </c>
      <c r="C378" s="259" t="s">
        <v>8</v>
      </c>
      <c r="D378" s="259" t="s">
        <v>14</v>
      </c>
      <c r="E378" s="254">
        <v>8</v>
      </c>
      <c r="F378" s="133">
        <v>51.25</v>
      </c>
      <c r="G378" s="133">
        <v>72.375</v>
      </c>
      <c r="H378" s="255">
        <v>0.7081174438687392</v>
      </c>
      <c r="I378" s="255">
        <v>0.88</v>
      </c>
      <c r="J378" s="256">
        <v>342600</v>
      </c>
      <c r="K378" s="124"/>
      <c r="L378" s="124"/>
      <c r="M378" s="124"/>
      <c r="N378" s="120"/>
      <c r="O378" s="121"/>
      <c r="P378" s="125"/>
      <c r="Q378" s="125"/>
    </row>
    <row r="379" spans="1:17" s="6" customFormat="1" ht="15.75">
      <c r="A379" s="257" t="s">
        <v>441</v>
      </c>
      <c r="B379" s="258" t="s">
        <v>28</v>
      </c>
      <c r="C379" s="260" t="s">
        <v>6</v>
      </c>
      <c r="D379" s="260"/>
      <c r="E379" s="254">
        <v>19</v>
      </c>
      <c r="F379" s="133">
        <v>47.842105263157897</v>
      </c>
      <c r="G379" s="133">
        <v>74.684210526315795</v>
      </c>
      <c r="H379" s="255">
        <v>0.64059196617336156</v>
      </c>
      <c r="I379" s="255">
        <v>0.44</v>
      </c>
      <c r="J379" s="256">
        <v>319800</v>
      </c>
      <c r="K379" s="119"/>
      <c r="L379" s="119"/>
      <c r="M379" s="119"/>
      <c r="N379" s="120"/>
      <c r="O379" s="121"/>
      <c r="P379" s="122"/>
      <c r="Q379" s="122"/>
    </row>
    <row r="380" spans="1:17" s="6" customFormat="1" ht="15.75">
      <c r="A380" s="257" t="s">
        <v>548</v>
      </c>
      <c r="B380" s="258" t="s">
        <v>28</v>
      </c>
      <c r="C380" s="259" t="s">
        <v>14</v>
      </c>
      <c r="D380" s="260"/>
      <c r="E380" s="254">
        <v>20</v>
      </c>
      <c r="F380" s="133">
        <v>44.5</v>
      </c>
      <c r="G380" s="133">
        <v>43.800000000000004</v>
      </c>
      <c r="H380" s="255">
        <v>1.0159817351598173</v>
      </c>
      <c r="I380" s="255">
        <v>0</v>
      </c>
      <c r="J380" s="256">
        <v>297500</v>
      </c>
      <c r="K380" s="119"/>
      <c r="L380" s="119"/>
      <c r="M380" s="119"/>
      <c r="N380" s="120"/>
      <c r="O380" s="121"/>
      <c r="P380" s="122"/>
      <c r="Q380" s="122"/>
    </row>
    <row r="381" spans="1:17" s="6" customFormat="1" ht="15.75">
      <c r="A381" s="257" t="s">
        <v>549</v>
      </c>
      <c r="B381" s="258" t="s">
        <v>28</v>
      </c>
      <c r="C381" s="259" t="s">
        <v>14</v>
      </c>
      <c r="D381" s="259" t="s">
        <v>8</v>
      </c>
      <c r="E381" s="254">
        <v>18</v>
      </c>
      <c r="F381" s="133">
        <v>37.5</v>
      </c>
      <c r="G381" s="133">
        <v>57.5</v>
      </c>
      <c r="H381" s="255">
        <v>0.65217391304347827</v>
      </c>
      <c r="I381" s="255">
        <v>0</v>
      </c>
      <c r="J381" s="256">
        <v>250700</v>
      </c>
      <c r="K381" s="119"/>
      <c r="L381" s="119"/>
      <c r="M381" s="119"/>
      <c r="N381" s="120"/>
      <c r="O381" s="121"/>
      <c r="P381" s="125"/>
      <c r="Q381" s="125"/>
    </row>
    <row r="382" spans="1:17" s="6" customFormat="1" ht="15.75">
      <c r="A382" s="257" t="s">
        <v>859</v>
      </c>
      <c r="B382" s="258" t="s">
        <v>107</v>
      </c>
      <c r="C382" s="260" t="s">
        <v>8</v>
      </c>
      <c r="D382" s="260"/>
      <c r="E382" s="254">
        <v>0</v>
      </c>
      <c r="F382" s="133">
        <v>0</v>
      </c>
      <c r="G382" s="133" t="s">
        <v>808</v>
      </c>
      <c r="H382" s="255">
        <v>0</v>
      </c>
      <c r="I382" s="255">
        <v>0.9</v>
      </c>
      <c r="J382" s="256">
        <v>132000</v>
      </c>
      <c r="K382" s="126"/>
      <c r="L382" s="126"/>
      <c r="M382" s="126"/>
      <c r="N382" s="120"/>
      <c r="O382" s="121"/>
      <c r="P382" s="122"/>
      <c r="Q382" s="122"/>
    </row>
    <row r="383" spans="1:17" s="6" customFormat="1" ht="15.75">
      <c r="A383" s="257" t="s">
        <v>74</v>
      </c>
      <c r="B383" s="258" t="s">
        <v>22</v>
      </c>
      <c r="C383" s="259" t="s">
        <v>6</v>
      </c>
      <c r="D383" s="260"/>
      <c r="E383" s="254">
        <v>1</v>
      </c>
      <c r="F383" s="133">
        <v>28</v>
      </c>
      <c r="G383" s="133">
        <v>80</v>
      </c>
      <c r="H383" s="255">
        <v>0.35</v>
      </c>
      <c r="I383" s="255">
        <v>0</v>
      </c>
      <c r="J383" s="256">
        <v>149700</v>
      </c>
      <c r="K383" s="126"/>
      <c r="L383" s="126"/>
      <c r="M383" s="126"/>
      <c r="N383" s="120"/>
      <c r="O383" s="121"/>
      <c r="P383" s="122"/>
      <c r="Q383" s="122"/>
    </row>
    <row r="384" spans="1:17" s="6" customFormat="1" ht="15.75">
      <c r="A384" s="257" t="s">
        <v>257</v>
      </c>
      <c r="B384" s="258" t="s">
        <v>105</v>
      </c>
      <c r="C384" s="259" t="s">
        <v>14</v>
      </c>
      <c r="D384" s="259"/>
      <c r="E384" s="254">
        <v>2</v>
      </c>
      <c r="F384" s="133">
        <v>15.5</v>
      </c>
      <c r="G384" s="133">
        <v>14</v>
      </c>
      <c r="H384" s="255">
        <v>1.1071428571428572</v>
      </c>
      <c r="I384" s="255">
        <v>1.05</v>
      </c>
      <c r="J384" s="256">
        <v>143600</v>
      </c>
      <c r="K384" s="124"/>
      <c r="L384" s="124"/>
      <c r="M384" s="124"/>
      <c r="N384" s="120"/>
      <c r="O384" s="121"/>
      <c r="P384" s="125"/>
      <c r="Q384" s="125"/>
    </row>
    <row r="385" spans="1:17" s="6" customFormat="1" ht="15.75">
      <c r="A385" s="257" t="s">
        <v>860</v>
      </c>
      <c r="B385" s="258" t="s">
        <v>106</v>
      </c>
      <c r="C385" s="260" t="s">
        <v>537</v>
      </c>
      <c r="D385" s="260" t="s">
        <v>6</v>
      </c>
      <c r="E385" s="254">
        <v>0</v>
      </c>
      <c r="F385" s="133">
        <v>0</v>
      </c>
      <c r="G385" s="133" t="s">
        <v>808</v>
      </c>
      <c r="H385" s="255">
        <v>0</v>
      </c>
      <c r="I385" s="255">
        <v>0</v>
      </c>
      <c r="J385" s="256">
        <v>219900</v>
      </c>
      <c r="K385" s="119"/>
      <c r="L385" s="119"/>
      <c r="M385" s="119"/>
      <c r="N385" s="120"/>
      <c r="O385" s="121"/>
      <c r="P385" s="122"/>
      <c r="Q385" s="122"/>
    </row>
    <row r="386" spans="1:17" s="6" customFormat="1" ht="15.75">
      <c r="A386" s="257" t="s">
        <v>861</v>
      </c>
      <c r="B386" s="258" t="s">
        <v>104</v>
      </c>
      <c r="C386" s="259" t="s">
        <v>14</v>
      </c>
      <c r="D386" s="259" t="s">
        <v>8</v>
      </c>
      <c r="E386" s="254">
        <v>0</v>
      </c>
      <c r="F386" s="133">
        <v>0</v>
      </c>
      <c r="G386" s="133" t="s">
        <v>808</v>
      </c>
      <c r="H386" s="255">
        <v>0</v>
      </c>
      <c r="I386" s="255">
        <v>0</v>
      </c>
      <c r="J386" s="256">
        <v>122600</v>
      </c>
      <c r="K386" s="119"/>
      <c r="L386" s="119"/>
      <c r="M386" s="119"/>
      <c r="N386" s="120"/>
      <c r="O386" s="121"/>
      <c r="P386" s="122"/>
      <c r="Q386" s="122"/>
    </row>
    <row r="387" spans="1:17" s="6" customFormat="1" ht="15.75">
      <c r="A387" s="257" t="s">
        <v>517</v>
      </c>
      <c r="B387" s="258" t="s">
        <v>4</v>
      </c>
      <c r="C387" s="261" t="s">
        <v>37</v>
      </c>
      <c r="D387" s="259"/>
      <c r="E387" s="254">
        <v>0</v>
      </c>
      <c r="F387" s="133">
        <v>0</v>
      </c>
      <c r="G387" s="133" t="s">
        <v>808</v>
      </c>
      <c r="H387" s="255">
        <v>0</v>
      </c>
      <c r="I387" s="255">
        <v>0</v>
      </c>
      <c r="J387" s="256">
        <v>122600</v>
      </c>
      <c r="K387" s="119"/>
      <c r="L387" s="119"/>
      <c r="M387" s="119"/>
      <c r="N387" s="120"/>
      <c r="O387" s="121"/>
      <c r="P387" s="122"/>
      <c r="Q387" s="122"/>
    </row>
    <row r="388" spans="1:17" s="6" customFormat="1" ht="15.75">
      <c r="A388" s="257" t="s">
        <v>518</v>
      </c>
      <c r="B388" s="258" t="s">
        <v>82</v>
      </c>
      <c r="C388" s="259" t="s">
        <v>6</v>
      </c>
      <c r="D388" s="259"/>
      <c r="E388" s="254">
        <v>0</v>
      </c>
      <c r="F388" s="133">
        <v>0</v>
      </c>
      <c r="G388" s="133" t="s">
        <v>808</v>
      </c>
      <c r="H388" s="255">
        <v>0</v>
      </c>
      <c r="I388" s="255">
        <v>0</v>
      </c>
      <c r="J388" s="256">
        <v>122600</v>
      </c>
      <c r="K388" s="119"/>
      <c r="L388" s="119"/>
      <c r="M388" s="119"/>
      <c r="N388" s="120"/>
      <c r="O388" s="121"/>
      <c r="P388" s="122"/>
      <c r="Q388" s="122"/>
    </row>
    <row r="389" spans="1:17" s="6" customFormat="1" ht="15.75">
      <c r="A389" s="257" t="s">
        <v>150</v>
      </c>
      <c r="B389" s="258" t="s">
        <v>82</v>
      </c>
      <c r="C389" s="260" t="s">
        <v>8</v>
      </c>
      <c r="D389" s="260"/>
      <c r="E389" s="254">
        <v>20</v>
      </c>
      <c r="F389" s="133">
        <v>43.05</v>
      </c>
      <c r="G389" s="133">
        <v>58.199999999999996</v>
      </c>
      <c r="H389" s="255">
        <v>0.73969072164948457</v>
      </c>
      <c r="I389" s="255">
        <v>0.57999999999999996</v>
      </c>
      <c r="J389" s="256">
        <v>287800</v>
      </c>
      <c r="K389" s="124"/>
      <c r="L389" s="124"/>
      <c r="M389" s="124"/>
      <c r="N389" s="120"/>
      <c r="O389" s="121"/>
      <c r="P389" s="125"/>
      <c r="Q389" s="125"/>
    </row>
    <row r="390" spans="1:17" s="6" customFormat="1" ht="15.75">
      <c r="A390" s="257" t="s">
        <v>519</v>
      </c>
      <c r="B390" s="258" t="s">
        <v>23</v>
      </c>
      <c r="C390" s="260" t="s">
        <v>6</v>
      </c>
      <c r="D390" s="260"/>
      <c r="E390" s="254">
        <v>2</v>
      </c>
      <c r="F390" s="133">
        <v>20.5</v>
      </c>
      <c r="G390" s="133">
        <v>48.5</v>
      </c>
      <c r="H390" s="255">
        <v>0.42268041237113402</v>
      </c>
      <c r="I390" s="255">
        <v>0</v>
      </c>
      <c r="J390" s="256">
        <v>143600</v>
      </c>
      <c r="K390" s="126"/>
      <c r="L390" s="126"/>
      <c r="M390" s="126"/>
      <c r="N390" s="120"/>
      <c r="O390" s="121"/>
      <c r="P390" s="125"/>
      <c r="Q390" s="125"/>
    </row>
    <row r="391" spans="1:17" s="6" customFormat="1" ht="15.75">
      <c r="A391" s="257" t="s">
        <v>75</v>
      </c>
      <c r="B391" s="258" t="s">
        <v>53</v>
      </c>
      <c r="C391" s="260" t="s">
        <v>14</v>
      </c>
      <c r="D391" s="260"/>
      <c r="E391" s="254">
        <v>20</v>
      </c>
      <c r="F391" s="133">
        <v>46.7</v>
      </c>
      <c r="G391" s="133">
        <v>46.050000000000004</v>
      </c>
      <c r="H391" s="255">
        <v>1.0141150922909881</v>
      </c>
      <c r="I391" s="255">
        <v>1</v>
      </c>
      <c r="J391" s="256">
        <v>312200</v>
      </c>
      <c r="K391" s="124"/>
      <c r="L391" s="124"/>
      <c r="M391" s="124"/>
      <c r="N391" s="120"/>
      <c r="O391" s="121"/>
      <c r="P391" s="125"/>
      <c r="Q391" s="125"/>
    </row>
    <row r="392" spans="1:17" s="6" customFormat="1" ht="15.75">
      <c r="A392" s="257" t="s">
        <v>170</v>
      </c>
      <c r="B392" s="258" t="s">
        <v>55</v>
      </c>
      <c r="C392" s="260" t="s">
        <v>398</v>
      </c>
      <c r="D392" s="260"/>
      <c r="E392" s="254">
        <v>4</v>
      </c>
      <c r="F392" s="133">
        <v>46.5</v>
      </c>
      <c r="G392" s="133">
        <v>48.75</v>
      </c>
      <c r="H392" s="255">
        <v>0.9538461538461539</v>
      </c>
      <c r="I392" s="255">
        <v>0.91</v>
      </c>
      <c r="J392" s="256">
        <v>310000</v>
      </c>
      <c r="K392" s="124"/>
      <c r="L392" s="124"/>
      <c r="M392" s="124"/>
      <c r="N392" s="120"/>
      <c r="O392" s="121"/>
      <c r="P392" s="125"/>
      <c r="Q392" s="125"/>
    </row>
    <row r="393" spans="1:17" s="6" customFormat="1" ht="15.75">
      <c r="A393" s="257" t="s">
        <v>326</v>
      </c>
      <c r="B393" s="258" t="s">
        <v>24</v>
      </c>
      <c r="C393" s="260" t="s">
        <v>14</v>
      </c>
      <c r="D393" s="260"/>
      <c r="E393" s="254">
        <v>24</v>
      </c>
      <c r="F393" s="133">
        <v>38.916666666666664</v>
      </c>
      <c r="G393" s="133">
        <v>44.208333333333336</v>
      </c>
      <c r="H393" s="255">
        <v>0.88030160226201692</v>
      </c>
      <c r="I393" s="255">
        <v>1.08</v>
      </c>
      <c r="J393" s="256">
        <v>260100</v>
      </c>
      <c r="K393" s="119"/>
      <c r="L393" s="119"/>
      <c r="M393" s="119"/>
      <c r="N393" s="120"/>
      <c r="O393" s="121"/>
      <c r="P393" s="122"/>
      <c r="Q393" s="122"/>
    </row>
    <row r="394" spans="1:17" s="6" customFormat="1" ht="15.75">
      <c r="A394" s="257" t="s">
        <v>520</v>
      </c>
      <c r="B394" s="258" t="s">
        <v>4</v>
      </c>
      <c r="C394" s="259" t="s">
        <v>6</v>
      </c>
      <c r="D394" s="259"/>
      <c r="E394" s="254">
        <v>0</v>
      </c>
      <c r="F394" s="133">
        <v>0</v>
      </c>
      <c r="G394" s="133" t="s">
        <v>808</v>
      </c>
      <c r="H394" s="255">
        <v>0</v>
      </c>
      <c r="I394" s="255">
        <v>0</v>
      </c>
      <c r="J394" s="256">
        <v>122600</v>
      </c>
      <c r="K394" s="124"/>
      <c r="L394" s="124"/>
      <c r="M394" s="124"/>
      <c r="N394" s="120"/>
      <c r="O394" s="121"/>
      <c r="P394" s="125"/>
      <c r="Q394" s="125"/>
    </row>
    <row r="395" spans="1:17" s="6" customFormat="1" ht="15.75">
      <c r="A395" s="257" t="s">
        <v>350</v>
      </c>
      <c r="B395" s="258" t="s">
        <v>22</v>
      </c>
      <c r="C395" s="260" t="s">
        <v>37</v>
      </c>
      <c r="D395" s="260"/>
      <c r="E395" s="254">
        <v>21</v>
      </c>
      <c r="F395" s="133">
        <v>35.38095238095238</v>
      </c>
      <c r="G395" s="133">
        <v>80.047619047619037</v>
      </c>
      <c r="H395" s="255">
        <v>0.44199881023200477</v>
      </c>
      <c r="I395" s="255">
        <v>0.77</v>
      </c>
      <c r="J395" s="256">
        <v>236500</v>
      </c>
      <c r="K395" s="124"/>
      <c r="L395" s="124"/>
      <c r="M395" s="124"/>
      <c r="N395" s="120"/>
      <c r="O395" s="121"/>
      <c r="P395" s="125"/>
      <c r="Q395" s="125"/>
    </row>
    <row r="396" spans="1:17" s="6" customFormat="1" ht="15.75">
      <c r="A396" s="257" t="s">
        <v>216</v>
      </c>
      <c r="B396" s="258" t="s">
        <v>106</v>
      </c>
      <c r="C396" s="260" t="s">
        <v>14</v>
      </c>
      <c r="D396" s="260"/>
      <c r="E396" s="254">
        <v>11</v>
      </c>
      <c r="F396" s="133">
        <v>38.909090909090907</v>
      </c>
      <c r="G396" s="133">
        <v>37.18181818181818</v>
      </c>
      <c r="H396" s="255">
        <v>1.0464547677261613</v>
      </c>
      <c r="I396" s="255">
        <v>1.08</v>
      </c>
      <c r="J396" s="256">
        <v>260100</v>
      </c>
      <c r="K396" s="119"/>
      <c r="L396" s="119"/>
      <c r="M396" s="119"/>
      <c r="N396" s="120"/>
      <c r="O396" s="121"/>
      <c r="P396" s="122"/>
      <c r="Q396" s="122"/>
    </row>
    <row r="397" spans="1:17" s="6" customFormat="1" ht="15.75">
      <c r="A397" s="257" t="s">
        <v>327</v>
      </c>
      <c r="B397" s="258" t="s">
        <v>24</v>
      </c>
      <c r="C397" s="259" t="s">
        <v>6</v>
      </c>
      <c r="D397" s="262"/>
      <c r="E397" s="254">
        <v>21</v>
      </c>
      <c r="F397" s="133">
        <v>40.38095238095238</v>
      </c>
      <c r="G397" s="133">
        <v>78.61904761904762</v>
      </c>
      <c r="H397" s="255">
        <v>0.51362810417928528</v>
      </c>
      <c r="I397" s="255">
        <v>0.59</v>
      </c>
      <c r="J397" s="256">
        <v>269900</v>
      </c>
      <c r="K397" s="126"/>
      <c r="L397" s="119"/>
      <c r="M397" s="119"/>
      <c r="N397" s="120"/>
      <c r="O397" s="121"/>
      <c r="P397" s="122"/>
      <c r="Q397" s="122"/>
    </row>
    <row r="398" spans="1:17" s="6" customFormat="1" ht="15.75">
      <c r="A398" s="257" t="s">
        <v>337</v>
      </c>
      <c r="B398" s="258" t="s">
        <v>106</v>
      </c>
      <c r="C398" s="259" t="s">
        <v>398</v>
      </c>
      <c r="D398" s="262" t="s">
        <v>8</v>
      </c>
      <c r="E398" s="254">
        <v>8</v>
      </c>
      <c r="F398" s="133">
        <v>17.25</v>
      </c>
      <c r="G398" s="133">
        <v>23.125</v>
      </c>
      <c r="H398" s="255">
        <v>0.74594594594594599</v>
      </c>
      <c r="I398" s="255">
        <v>0.9</v>
      </c>
      <c r="J398" s="256">
        <v>143600</v>
      </c>
      <c r="K398" s="119"/>
      <c r="L398" s="119"/>
      <c r="M398" s="119"/>
      <c r="N398" s="120"/>
      <c r="O398" s="121"/>
      <c r="P398" s="122"/>
      <c r="Q398" s="122"/>
    </row>
    <row r="399" spans="1:17" s="6" customFormat="1" ht="15.75">
      <c r="A399" s="257" t="s">
        <v>151</v>
      </c>
      <c r="B399" s="258" t="s">
        <v>28</v>
      </c>
      <c r="C399" s="259" t="s">
        <v>14</v>
      </c>
      <c r="D399" s="259" t="s">
        <v>8</v>
      </c>
      <c r="E399" s="254">
        <v>22</v>
      </c>
      <c r="F399" s="133">
        <v>45.5</v>
      </c>
      <c r="G399" s="133">
        <v>58.13636363636364</v>
      </c>
      <c r="H399" s="255">
        <v>0.78264268960125094</v>
      </c>
      <c r="I399" s="255">
        <v>0.96</v>
      </c>
      <c r="J399" s="256">
        <v>304100</v>
      </c>
      <c r="K399" s="119"/>
      <c r="L399" s="119"/>
      <c r="M399" s="119"/>
      <c r="N399" s="120"/>
      <c r="O399" s="121"/>
      <c r="P399" s="122"/>
      <c r="Q399" s="122"/>
    </row>
    <row r="400" spans="1:17" s="6" customFormat="1" ht="15.75">
      <c r="A400" s="257" t="s">
        <v>138</v>
      </c>
      <c r="B400" s="258" t="s">
        <v>58</v>
      </c>
      <c r="C400" s="259" t="s">
        <v>8</v>
      </c>
      <c r="D400" s="259" t="s">
        <v>14</v>
      </c>
      <c r="E400" s="254">
        <v>16</v>
      </c>
      <c r="F400" s="133">
        <v>49.875</v>
      </c>
      <c r="G400" s="133">
        <v>61.125000000000007</v>
      </c>
      <c r="H400" s="255">
        <v>0.81595092024539873</v>
      </c>
      <c r="I400" s="255">
        <v>0.69</v>
      </c>
      <c r="J400" s="256">
        <v>333400</v>
      </c>
      <c r="K400" s="119"/>
      <c r="L400" s="119"/>
      <c r="M400" s="119"/>
      <c r="N400" s="120"/>
      <c r="O400" s="121"/>
      <c r="P400" s="122"/>
      <c r="Q400" s="122"/>
    </row>
    <row r="401" spans="1:17" s="6" customFormat="1" ht="16.5" customHeight="1">
      <c r="A401" s="257" t="s">
        <v>660</v>
      </c>
      <c r="B401" s="258" t="s">
        <v>28</v>
      </c>
      <c r="C401" s="259" t="s">
        <v>6</v>
      </c>
      <c r="D401" s="259" t="s">
        <v>3</v>
      </c>
      <c r="E401" s="254">
        <v>0</v>
      </c>
      <c r="F401" s="133">
        <v>0</v>
      </c>
      <c r="G401" s="133" t="s">
        <v>808</v>
      </c>
      <c r="H401" s="255">
        <v>0</v>
      </c>
      <c r="I401" s="255">
        <v>0</v>
      </c>
      <c r="J401" s="256">
        <v>260100</v>
      </c>
      <c r="K401" s="119"/>
      <c r="L401" s="119"/>
      <c r="M401" s="119"/>
      <c r="N401" s="120"/>
      <c r="O401" s="121"/>
      <c r="P401" s="122"/>
      <c r="Q401" s="122"/>
    </row>
    <row r="402" spans="1:17" s="6" customFormat="1" ht="15.75">
      <c r="A402" s="257" t="s">
        <v>521</v>
      </c>
      <c r="B402" s="258" t="s">
        <v>105</v>
      </c>
      <c r="C402" s="259" t="s">
        <v>14</v>
      </c>
      <c r="D402" s="259"/>
      <c r="E402" s="254">
        <v>2</v>
      </c>
      <c r="F402" s="133">
        <v>22.5</v>
      </c>
      <c r="G402" s="133">
        <v>15.5</v>
      </c>
      <c r="H402" s="255">
        <v>1.4516129032258065</v>
      </c>
      <c r="I402" s="255">
        <v>0</v>
      </c>
      <c r="J402" s="256">
        <v>150400</v>
      </c>
      <c r="K402" s="124"/>
      <c r="L402" s="124"/>
      <c r="M402" s="124"/>
      <c r="N402" s="120"/>
      <c r="O402" s="121"/>
      <c r="P402" s="125"/>
      <c r="Q402" s="125"/>
    </row>
    <row r="403" spans="1:17" s="6" customFormat="1" ht="15.75">
      <c r="A403" s="257" t="s">
        <v>328</v>
      </c>
      <c r="B403" s="258" t="s">
        <v>569</v>
      </c>
      <c r="C403" s="260" t="s">
        <v>8</v>
      </c>
      <c r="D403" s="260" t="s">
        <v>537</v>
      </c>
      <c r="E403" s="254">
        <v>8</v>
      </c>
      <c r="F403" s="133">
        <v>34.125</v>
      </c>
      <c r="G403" s="133">
        <v>51.375</v>
      </c>
      <c r="H403" s="255">
        <v>0.66423357664233573</v>
      </c>
      <c r="I403" s="255">
        <v>0.54</v>
      </c>
      <c r="J403" s="256">
        <v>228100</v>
      </c>
      <c r="K403" s="124"/>
      <c r="L403" s="124"/>
      <c r="M403" s="124"/>
      <c r="N403" s="120"/>
      <c r="O403" s="121"/>
      <c r="P403" s="125"/>
      <c r="Q403" s="125"/>
    </row>
    <row r="404" spans="1:17" s="6" customFormat="1" ht="15.75">
      <c r="A404" s="257" t="s">
        <v>308</v>
      </c>
      <c r="B404" s="258" t="s">
        <v>23</v>
      </c>
      <c r="C404" s="260" t="s">
        <v>3</v>
      </c>
      <c r="D404" s="260"/>
      <c r="E404" s="254">
        <v>1</v>
      </c>
      <c r="F404" s="133">
        <v>50</v>
      </c>
      <c r="G404" s="133">
        <v>80</v>
      </c>
      <c r="H404" s="255">
        <v>0.625</v>
      </c>
      <c r="I404" s="255">
        <v>0.68</v>
      </c>
      <c r="J404" s="256">
        <v>300800</v>
      </c>
      <c r="K404" s="126"/>
      <c r="L404" s="126"/>
      <c r="M404" s="126"/>
      <c r="N404" s="120"/>
      <c r="O404" s="121"/>
      <c r="P404" s="127"/>
      <c r="Q404" s="127"/>
    </row>
    <row r="405" spans="1:17" s="6" customFormat="1" ht="15.75">
      <c r="A405" s="257" t="s">
        <v>654</v>
      </c>
      <c r="B405" s="258" t="s">
        <v>23</v>
      </c>
      <c r="C405" s="262" t="s">
        <v>398</v>
      </c>
      <c r="D405" s="260"/>
      <c r="E405" s="254">
        <v>0</v>
      </c>
      <c r="F405" s="133">
        <v>0</v>
      </c>
      <c r="G405" s="133" t="s">
        <v>808</v>
      </c>
      <c r="H405" s="255">
        <v>0</v>
      </c>
      <c r="I405" s="255">
        <v>0</v>
      </c>
      <c r="J405" s="256">
        <v>122600</v>
      </c>
      <c r="K405" s="126"/>
      <c r="L405" s="126"/>
      <c r="M405" s="126"/>
      <c r="N405" s="120"/>
      <c r="O405" s="121"/>
      <c r="P405" s="127"/>
      <c r="Q405" s="127"/>
    </row>
    <row r="406" spans="1:17" s="6" customFormat="1" ht="15.75">
      <c r="A406" s="257" t="s">
        <v>309</v>
      </c>
      <c r="B406" s="258" t="s">
        <v>23</v>
      </c>
      <c r="C406" s="262" t="s">
        <v>398</v>
      </c>
      <c r="D406" s="262"/>
      <c r="E406" s="254">
        <v>23</v>
      </c>
      <c r="F406" s="133">
        <v>78.347826086956516</v>
      </c>
      <c r="G406" s="133">
        <v>79.434782608695642</v>
      </c>
      <c r="H406" s="255">
        <v>0.98631636562671043</v>
      </c>
      <c r="I406" s="255">
        <v>0.86</v>
      </c>
      <c r="J406" s="256">
        <v>523700</v>
      </c>
      <c r="K406" s="119"/>
      <c r="L406" s="119"/>
      <c r="M406" s="119"/>
      <c r="N406" s="120"/>
      <c r="O406" s="121"/>
      <c r="P406" s="122"/>
      <c r="Q406" s="122"/>
    </row>
    <row r="407" spans="1:17" s="6" customFormat="1" ht="15.75">
      <c r="A407" s="257" t="s">
        <v>862</v>
      </c>
      <c r="B407" s="258" t="s">
        <v>107</v>
      </c>
      <c r="C407" s="259" t="s">
        <v>8</v>
      </c>
      <c r="D407" s="259"/>
      <c r="E407" s="254">
        <v>1</v>
      </c>
      <c r="F407" s="133">
        <v>17</v>
      </c>
      <c r="G407" s="133">
        <v>15</v>
      </c>
      <c r="H407" s="255">
        <v>1.1333333333333333</v>
      </c>
      <c r="I407" s="255">
        <v>0</v>
      </c>
      <c r="J407" s="256">
        <v>143600</v>
      </c>
      <c r="K407" s="124"/>
      <c r="L407" s="124"/>
      <c r="M407" s="124"/>
      <c r="N407" s="120"/>
      <c r="O407" s="121"/>
      <c r="P407" s="125"/>
      <c r="Q407" s="125"/>
    </row>
    <row r="408" spans="1:17" s="6" customFormat="1" ht="15.75">
      <c r="A408" s="257" t="s">
        <v>631</v>
      </c>
      <c r="B408" s="258" t="s">
        <v>31</v>
      </c>
      <c r="C408" s="260" t="s">
        <v>6</v>
      </c>
      <c r="D408" s="260"/>
      <c r="E408" s="254">
        <v>1</v>
      </c>
      <c r="F408" s="133">
        <v>76</v>
      </c>
      <c r="G408" s="133">
        <v>80</v>
      </c>
      <c r="H408" s="255">
        <v>0.95</v>
      </c>
      <c r="I408" s="255">
        <v>0</v>
      </c>
      <c r="J408" s="256">
        <v>254000</v>
      </c>
      <c r="K408" s="124"/>
      <c r="L408" s="124"/>
      <c r="M408" s="124"/>
      <c r="N408" s="120"/>
      <c r="O408" s="121"/>
      <c r="P408" s="125"/>
      <c r="Q408" s="125"/>
    </row>
    <row r="409" spans="1:17" s="6" customFormat="1" ht="15.75">
      <c r="A409" s="257" t="s">
        <v>171</v>
      </c>
      <c r="B409" s="258" t="s">
        <v>82</v>
      </c>
      <c r="C409" s="260" t="s">
        <v>537</v>
      </c>
      <c r="D409" s="260" t="s">
        <v>3</v>
      </c>
      <c r="E409" s="254">
        <v>4</v>
      </c>
      <c r="F409" s="133">
        <v>31</v>
      </c>
      <c r="G409" s="133">
        <v>77.75</v>
      </c>
      <c r="H409" s="255">
        <v>0.3987138263665595</v>
      </c>
      <c r="I409" s="255">
        <v>0.73</v>
      </c>
      <c r="J409" s="256">
        <v>207200</v>
      </c>
      <c r="K409" s="119"/>
      <c r="L409" s="119"/>
      <c r="M409" s="119"/>
      <c r="N409" s="120"/>
      <c r="O409" s="121"/>
      <c r="P409" s="122"/>
      <c r="Q409" s="122"/>
    </row>
    <row r="410" spans="1:17" s="6" customFormat="1" ht="15.75">
      <c r="A410" s="257" t="s">
        <v>221</v>
      </c>
      <c r="B410" s="258" t="s">
        <v>22</v>
      </c>
      <c r="C410" s="259" t="s">
        <v>8</v>
      </c>
      <c r="D410" s="260"/>
      <c r="E410" s="254">
        <v>17</v>
      </c>
      <c r="F410" s="133">
        <v>48.823529411764703</v>
      </c>
      <c r="G410" s="133">
        <v>51.470588235294109</v>
      </c>
      <c r="H410" s="255">
        <v>0.94857142857142862</v>
      </c>
      <c r="I410" s="255">
        <v>0.73</v>
      </c>
      <c r="J410" s="256">
        <v>326400</v>
      </c>
      <c r="K410" s="119"/>
      <c r="L410" s="119"/>
      <c r="M410" s="119"/>
      <c r="N410" s="120"/>
      <c r="O410" s="121"/>
      <c r="P410" s="122"/>
      <c r="Q410" s="122"/>
    </row>
    <row r="411" spans="1:17" s="6" customFormat="1" ht="15.75">
      <c r="A411" s="257" t="s">
        <v>863</v>
      </c>
      <c r="B411" s="258" t="s">
        <v>22</v>
      </c>
      <c r="C411" s="259" t="s">
        <v>8</v>
      </c>
      <c r="D411" s="259"/>
      <c r="E411" s="254">
        <v>0</v>
      </c>
      <c r="F411" s="133">
        <v>0</v>
      </c>
      <c r="G411" s="133" t="s">
        <v>808</v>
      </c>
      <c r="H411" s="255">
        <v>0</v>
      </c>
      <c r="I411" s="255">
        <v>0</v>
      </c>
      <c r="J411" s="256">
        <v>132000</v>
      </c>
      <c r="K411" s="124"/>
      <c r="L411" s="124"/>
      <c r="M411" s="124"/>
      <c r="N411" s="120"/>
      <c r="O411" s="121"/>
      <c r="P411" s="125"/>
      <c r="Q411" s="125"/>
    </row>
    <row r="412" spans="1:17" s="6" customFormat="1" ht="15.75">
      <c r="A412" s="257" t="s">
        <v>386</v>
      </c>
      <c r="B412" s="258" t="s">
        <v>53</v>
      </c>
      <c r="C412" s="260" t="s">
        <v>14</v>
      </c>
      <c r="D412" s="260"/>
      <c r="E412" s="254">
        <v>2</v>
      </c>
      <c r="F412" s="133">
        <v>20</v>
      </c>
      <c r="G412" s="133">
        <v>21.5</v>
      </c>
      <c r="H412" s="255">
        <v>0.93023255813953487</v>
      </c>
      <c r="I412" s="255">
        <v>1.1399999999999999</v>
      </c>
      <c r="J412" s="256">
        <v>143600</v>
      </c>
      <c r="K412" s="119"/>
      <c r="L412" s="119"/>
      <c r="M412" s="119"/>
      <c r="N412" s="120"/>
      <c r="O412" s="121"/>
      <c r="P412" s="122"/>
      <c r="Q412" s="122"/>
    </row>
    <row r="413" spans="1:17" s="6" customFormat="1" ht="15.75">
      <c r="A413" s="257" t="s">
        <v>354</v>
      </c>
      <c r="B413" s="258" t="s">
        <v>106</v>
      </c>
      <c r="C413" s="260" t="s">
        <v>398</v>
      </c>
      <c r="D413" s="260"/>
      <c r="E413" s="254">
        <v>0</v>
      </c>
      <c r="F413" s="133">
        <v>0</v>
      </c>
      <c r="G413" s="133" t="s">
        <v>808</v>
      </c>
      <c r="H413" s="255">
        <v>0</v>
      </c>
      <c r="I413" s="255">
        <v>0.73</v>
      </c>
      <c r="J413" s="256">
        <v>132000</v>
      </c>
      <c r="K413" s="119"/>
      <c r="L413" s="119"/>
      <c r="M413" s="119"/>
      <c r="N413" s="120"/>
      <c r="O413" s="121"/>
      <c r="P413" s="122"/>
      <c r="Q413" s="122"/>
    </row>
    <row r="414" spans="1:17" s="6" customFormat="1" ht="15.75">
      <c r="A414" s="257" t="s">
        <v>49</v>
      </c>
      <c r="B414" s="258" t="s">
        <v>31</v>
      </c>
      <c r="C414" s="259" t="s">
        <v>6</v>
      </c>
      <c r="D414" s="259"/>
      <c r="E414" s="254">
        <v>4</v>
      </c>
      <c r="F414" s="133">
        <v>35.75</v>
      </c>
      <c r="G414" s="133">
        <v>59.250000000000007</v>
      </c>
      <c r="H414" s="255">
        <v>0.6033755274261603</v>
      </c>
      <c r="I414" s="255">
        <v>0.59</v>
      </c>
      <c r="J414" s="256">
        <v>215100</v>
      </c>
      <c r="K414" s="119"/>
      <c r="L414" s="119"/>
      <c r="M414" s="119"/>
      <c r="N414" s="120"/>
      <c r="O414" s="121"/>
      <c r="P414" s="122"/>
      <c r="Q414" s="122"/>
    </row>
    <row r="415" spans="1:17" s="6" customFormat="1" ht="15.75">
      <c r="A415" s="257" t="s">
        <v>259</v>
      </c>
      <c r="B415" s="258" t="s">
        <v>28</v>
      </c>
      <c r="C415" s="260" t="s">
        <v>14</v>
      </c>
      <c r="D415" s="260"/>
      <c r="E415" s="254">
        <v>20</v>
      </c>
      <c r="F415" s="133">
        <v>35.25</v>
      </c>
      <c r="G415" s="133">
        <v>36.549999999999997</v>
      </c>
      <c r="H415" s="255">
        <v>0.96443228454172369</v>
      </c>
      <c r="I415" s="255">
        <v>0.82</v>
      </c>
      <c r="J415" s="256">
        <v>235600</v>
      </c>
      <c r="K415" s="126"/>
      <c r="L415" s="126"/>
      <c r="M415" s="119"/>
      <c r="N415" s="120"/>
      <c r="O415" s="121"/>
      <c r="P415" s="125"/>
      <c r="Q415" s="125"/>
    </row>
    <row r="416" spans="1:17" s="6" customFormat="1" ht="15.75">
      <c r="A416" s="257" t="s">
        <v>260</v>
      </c>
      <c r="B416" s="258" t="s">
        <v>569</v>
      </c>
      <c r="C416" s="260" t="s">
        <v>3</v>
      </c>
      <c r="D416" s="262"/>
      <c r="E416" s="254">
        <v>11</v>
      </c>
      <c r="F416" s="133">
        <v>20.90909090909091</v>
      </c>
      <c r="G416" s="133">
        <v>76.727272727272734</v>
      </c>
      <c r="H416" s="255">
        <v>0.27251184834123221</v>
      </c>
      <c r="I416" s="255">
        <v>0.54</v>
      </c>
      <c r="J416" s="256">
        <v>143600</v>
      </c>
      <c r="K416" s="124"/>
      <c r="L416" s="124"/>
      <c r="M416" s="124"/>
      <c r="N416" s="120"/>
      <c r="O416" s="121"/>
      <c r="P416" s="122"/>
      <c r="Q416" s="122"/>
    </row>
    <row r="417" spans="1:17" s="6" customFormat="1" ht="15.75">
      <c r="A417" s="257" t="s">
        <v>523</v>
      </c>
      <c r="B417" s="258" t="s">
        <v>23</v>
      </c>
      <c r="C417" s="259" t="s">
        <v>8</v>
      </c>
      <c r="D417" s="260"/>
      <c r="E417" s="254">
        <v>0</v>
      </c>
      <c r="F417" s="133">
        <v>0</v>
      </c>
      <c r="G417" s="133" t="s">
        <v>808</v>
      </c>
      <c r="H417" s="255">
        <v>0</v>
      </c>
      <c r="I417" s="255">
        <v>0</v>
      </c>
      <c r="J417" s="256">
        <v>122600</v>
      </c>
      <c r="K417" s="124"/>
      <c r="L417" s="124"/>
      <c r="M417" s="124"/>
      <c r="N417" s="120"/>
      <c r="O417" s="121"/>
      <c r="P417" s="125"/>
      <c r="Q417" s="125"/>
    </row>
    <row r="418" spans="1:17" s="6" customFormat="1" ht="15.75">
      <c r="A418" s="257" t="s">
        <v>137</v>
      </c>
      <c r="B418" s="258" t="s">
        <v>28</v>
      </c>
      <c r="C418" s="260" t="s">
        <v>14</v>
      </c>
      <c r="D418" s="260"/>
      <c r="E418" s="254">
        <v>6</v>
      </c>
      <c r="F418" s="133">
        <v>40.333333333333336</v>
      </c>
      <c r="G418" s="133">
        <v>44.166666666666671</v>
      </c>
      <c r="H418" s="255">
        <v>0.91320754716981134</v>
      </c>
      <c r="I418" s="255">
        <v>1.07</v>
      </c>
      <c r="J418" s="256">
        <v>242600</v>
      </c>
      <c r="K418" s="119"/>
      <c r="L418" s="119"/>
      <c r="M418" s="119"/>
      <c r="N418" s="120"/>
      <c r="O418" s="121"/>
      <c r="P418" s="122"/>
      <c r="Q418" s="122"/>
    </row>
    <row r="419" spans="1:17" s="6" customFormat="1" ht="15.75">
      <c r="A419" s="257" t="s">
        <v>864</v>
      </c>
      <c r="B419" s="258" t="s">
        <v>4</v>
      </c>
      <c r="C419" s="259" t="s">
        <v>8</v>
      </c>
      <c r="D419" s="259"/>
      <c r="E419" s="254">
        <v>4</v>
      </c>
      <c r="F419" s="133">
        <v>42.5</v>
      </c>
      <c r="G419" s="133">
        <v>71.25</v>
      </c>
      <c r="H419" s="255">
        <v>0.59649122807017541</v>
      </c>
      <c r="I419" s="255">
        <v>0</v>
      </c>
      <c r="J419" s="256">
        <v>227300</v>
      </c>
      <c r="K419" s="119"/>
      <c r="L419" s="119"/>
      <c r="M419" s="119"/>
      <c r="N419" s="120"/>
      <c r="O419" s="121"/>
      <c r="P419" s="122"/>
      <c r="Q419" s="122"/>
    </row>
    <row r="420" spans="1:17" s="6" customFormat="1" ht="15.75">
      <c r="A420" s="257" t="s">
        <v>329</v>
      </c>
      <c r="B420" s="258" t="s">
        <v>24</v>
      </c>
      <c r="C420" s="259" t="s">
        <v>14</v>
      </c>
      <c r="D420" s="259" t="s">
        <v>8</v>
      </c>
      <c r="E420" s="254">
        <v>21</v>
      </c>
      <c r="F420" s="133">
        <v>45.142857142857146</v>
      </c>
      <c r="G420" s="133">
        <v>44.142857142857146</v>
      </c>
      <c r="H420" s="255">
        <v>1.022653721682848</v>
      </c>
      <c r="I420" s="255">
        <v>0.83</v>
      </c>
      <c r="J420" s="256">
        <v>301800</v>
      </c>
      <c r="K420" s="119"/>
      <c r="L420" s="119"/>
      <c r="M420" s="119"/>
      <c r="N420" s="120"/>
      <c r="O420" s="121"/>
      <c r="P420" s="122"/>
      <c r="Q420" s="122"/>
    </row>
    <row r="421" spans="1:17" s="6" customFormat="1" ht="15.75">
      <c r="A421" s="257" t="s">
        <v>194</v>
      </c>
      <c r="B421" s="258" t="s">
        <v>768</v>
      </c>
      <c r="C421" s="259" t="s">
        <v>8</v>
      </c>
      <c r="D421" s="259" t="s">
        <v>537</v>
      </c>
      <c r="E421" s="254">
        <v>12</v>
      </c>
      <c r="F421" s="133">
        <v>54.833333333333336</v>
      </c>
      <c r="G421" s="133">
        <v>78.166666666666671</v>
      </c>
      <c r="H421" s="255">
        <v>0.70149253731343286</v>
      </c>
      <c r="I421" s="255">
        <v>0.76</v>
      </c>
      <c r="J421" s="256">
        <v>366500</v>
      </c>
      <c r="K421" s="124"/>
      <c r="L421" s="124"/>
      <c r="M421" s="124"/>
      <c r="N421" s="120"/>
      <c r="O421" s="121"/>
      <c r="P421" s="125"/>
      <c r="Q421" s="125"/>
    </row>
    <row r="422" spans="1:17" s="6" customFormat="1" ht="15.75">
      <c r="A422" s="257" t="s">
        <v>289</v>
      </c>
      <c r="B422" s="258" t="s">
        <v>55</v>
      </c>
      <c r="C422" s="260" t="s">
        <v>14</v>
      </c>
      <c r="D422" s="260"/>
      <c r="E422" s="254">
        <v>20</v>
      </c>
      <c r="F422" s="133">
        <v>28.2</v>
      </c>
      <c r="G422" s="133">
        <v>28.5</v>
      </c>
      <c r="H422" s="255">
        <v>0.98947368421052628</v>
      </c>
      <c r="I422" s="255">
        <v>1</v>
      </c>
      <c r="J422" s="256">
        <v>188500</v>
      </c>
      <c r="K422" s="119"/>
      <c r="L422" s="119"/>
      <c r="M422" s="119"/>
      <c r="N422" s="120"/>
      <c r="O422" s="121"/>
      <c r="P422" s="122"/>
      <c r="Q422" s="122"/>
    </row>
    <row r="423" spans="1:17" s="6" customFormat="1" ht="15.75">
      <c r="A423" s="257" t="s">
        <v>524</v>
      </c>
      <c r="B423" s="258" t="s">
        <v>106</v>
      </c>
      <c r="C423" s="259" t="s">
        <v>8</v>
      </c>
      <c r="D423" s="259"/>
      <c r="E423" s="254">
        <v>24</v>
      </c>
      <c r="F423" s="133">
        <v>52.75</v>
      </c>
      <c r="G423" s="133">
        <v>78.125</v>
      </c>
      <c r="H423" s="255">
        <v>0.67520000000000002</v>
      </c>
      <c r="I423" s="255">
        <v>0</v>
      </c>
      <c r="J423" s="256">
        <v>352600</v>
      </c>
      <c r="K423" s="119"/>
      <c r="L423" s="119"/>
      <c r="M423" s="119"/>
      <c r="N423" s="120"/>
      <c r="O423" s="121"/>
      <c r="P423" s="122"/>
      <c r="Q423" s="122"/>
    </row>
    <row r="424" spans="1:17" s="6" customFormat="1" ht="15.75">
      <c r="A424" s="257" t="s">
        <v>134</v>
      </c>
      <c r="B424" s="258" t="s">
        <v>82</v>
      </c>
      <c r="C424" s="259" t="s">
        <v>8</v>
      </c>
      <c r="D424" s="259" t="s">
        <v>6</v>
      </c>
      <c r="E424" s="254">
        <v>17</v>
      </c>
      <c r="F424" s="133">
        <v>41.941176470588232</v>
      </c>
      <c r="G424" s="133">
        <v>78.470588235294116</v>
      </c>
      <c r="H424" s="255">
        <v>0.53448275862068961</v>
      </c>
      <c r="I424" s="255">
        <v>0.46</v>
      </c>
      <c r="J424" s="256">
        <v>280400</v>
      </c>
      <c r="K424" s="124"/>
      <c r="L424" s="124"/>
      <c r="M424" s="124"/>
      <c r="N424" s="120"/>
      <c r="O424" s="121"/>
      <c r="P424" s="125"/>
      <c r="Q424" s="125"/>
    </row>
    <row r="425" spans="1:17" s="6" customFormat="1" ht="15.75">
      <c r="A425" s="257" t="s">
        <v>865</v>
      </c>
      <c r="B425" s="258" t="s">
        <v>768</v>
      </c>
      <c r="C425" s="260" t="s">
        <v>8</v>
      </c>
      <c r="D425" s="260" t="s">
        <v>6</v>
      </c>
      <c r="E425" s="254">
        <v>3</v>
      </c>
      <c r="F425" s="133">
        <v>30</v>
      </c>
      <c r="G425" s="133">
        <v>46</v>
      </c>
      <c r="H425" s="255">
        <v>0.65217391304347827</v>
      </c>
      <c r="I425" s="255">
        <v>0</v>
      </c>
      <c r="J425" s="256">
        <v>160400</v>
      </c>
      <c r="K425" s="119"/>
      <c r="L425" s="119"/>
      <c r="M425" s="119"/>
      <c r="N425" s="120"/>
      <c r="O425" s="121"/>
      <c r="P425" s="122"/>
      <c r="Q425" s="122"/>
    </row>
    <row r="426" spans="1:17" s="6" customFormat="1" ht="15.75">
      <c r="A426" s="257" t="s">
        <v>76</v>
      </c>
      <c r="B426" s="258" t="s">
        <v>104</v>
      </c>
      <c r="C426" s="259" t="s">
        <v>14</v>
      </c>
      <c r="D426" s="259"/>
      <c r="E426" s="254">
        <v>22</v>
      </c>
      <c r="F426" s="133">
        <v>51.909090909090907</v>
      </c>
      <c r="G426" s="133">
        <v>46.090909090909086</v>
      </c>
      <c r="H426" s="255">
        <v>1.126232741617357</v>
      </c>
      <c r="I426" s="255">
        <v>1.04</v>
      </c>
      <c r="J426" s="256">
        <v>347000</v>
      </c>
      <c r="K426" s="119"/>
      <c r="L426" s="119"/>
      <c r="M426" s="119"/>
      <c r="N426" s="120"/>
      <c r="O426" s="121"/>
      <c r="P426" s="122"/>
      <c r="Q426" s="122"/>
    </row>
    <row r="427" spans="1:17" s="6" customFormat="1" ht="15.75">
      <c r="A427" s="257" t="s">
        <v>81</v>
      </c>
      <c r="B427" s="258" t="s">
        <v>82</v>
      </c>
      <c r="C427" s="259" t="s">
        <v>14</v>
      </c>
      <c r="D427" s="259" t="s">
        <v>8</v>
      </c>
      <c r="E427" s="254">
        <v>0</v>
      </c>
      <c r="F427" s="133">
        <v>0</v>
      </c>
      <c r="G427" s="133" t="s">
        <v>808</v>
      </c>
      <c r="H427" s="255">
        <v>0</v>
      </c>
      <c r="I427" s="255">
        <v>0.97</v>
      </c>
      <c r="J427" s="256">
        <v>143600</v>
      </c>
      <c r="K427" s="119"/>
      <c r="L427" s="119"/>
      <c r="M427" s="119"/>
      <c r="N427" s="120"/>
      <c r="O427" s="121"/>
      <c r="P427" s="122"/>
      <c r="Q427" s="122"/>
    </row>
    <row r="428" spans="1:17" s="6" customFormat="1" ht="15.75">
      <c r="A428" s="257" t="s">
        <v>154</v>
      </c>
      <c r="B428" s="258" t="s">
        <v>22</v>
      </c>
      <c r="C428" s="259" t="s">
        <v>14</v>
      </c>
      <c r="D428" s="260" t="s">
        <v>8</v>
      </c>
      <c r="E428" s="254">
        <v>22</v>
      </c>
      <c r="F428" s="133">
        <v>40.363636363636367</v>
      </c>
      <c r="G428" s="133">
        <v>39.181818181818187</v>
      </c>
      <c r="H428" s="255">
        <v>1.0301624129930393</v>
      </c>
      <c r="I428" s="255">
        <v>0.98</v>
      </c>
      <c r="J428" s="256">
        <v>269800</v>
      </c>
      <c r="K428" s="119"/>
      <c r="L428" s="119"/>
      <c r="M428" s="119"/>
      <c r="N428" s="120"/>
      <c r="O428" s="121"/>
      <c r="P428" s="122"/>
      <c r="Q428" s="122"/>
    </row>
    <row r="429" spans="1:17" s="6" customFormat="1" ht="15.75">
      <c r="A429" s="257" t="s">
        <v>262</v>
      </c>
      <c r="B429" s="258" t="s">
        <v>569</v>
      </c>
      <c r="C429" s="259" t="s">
        <v>6</v>
      </c>
      <c r="D429" s="259"/>
      <c r="E429" s="254">
        <v>18</v>
      </c>
      <c r="F429" s="133">
        <v>44.333333333333336</v>
      </c>
      <c r="G429" s="133">
        <v>78</v>
      </c>
      <c r="H429" s="255">
        <v>0.56837606837606836</v>
      </c>
      <c r="I429" s="255">
        <v>0.59</v>
      </c>
      <c r="J429" s="256">
        <v>296300</v>
      </c>
      <c r="K429" s="124"/>
      <c r="L429" s="124"/>
      <c r="M429" s="124"/>
      <c r="N429" s="120"/>
      <c r="O429" s="121"/>
      <c r="P429" s="125"/>
      <c r="Q429" s="125"/>
    </row>
    <row r="430" spans="1:17" s="6" customFormat="1" ht="15.75">
      <c r="A430" s="257" t="s">
        <v>866</v>
      </c>
      <c r="B430" s="258" t="s">
        <v>107</v>
      </c>
      <c r="C430" s="260" t="s">
        <v>8</v>
      </c>
      <c r="D430" s="260"/>
      <c r="E430" s="254">
        <v>20</v>
      </c>
      <c r="F430" s="133">
        <v>54.9</v>
      </c>
      <c r="G430" s="133">
        <v>56.9</v>
      </c>
      <c r="H430" s="255">
        <v>0.96485061511423553</v>
      </c>
      <c r="I430" s="255">
        <v>1.0900000000000001</v>
      </c>
      <c r="J430" s="256">
        <v>367000</v>
      </c>
      <c r="K430" s="119"/>
      <c r="L430" s="119"/>
      <c r="M430" s="119"/>
      <c r="N430" s="120"/>
      <c r="O430" s="121"/>
      <c r="P430" s="122"/>
      <c r="Q430" s="122"/>
    </row>
    <row r="431" spans="1:17" s="6" customFormat="1" ht="15.75">
      <c r="A431" s="257" t="s">
        <v>77</v>
      </c>
      <c r="B431" s="258" t="s">
        <v>53</v>
      </c>
      <c r="C431" s="259" t="s">
        <v>8</v>
      </c>
      <c r="D431" s="259"/>
      <c r="E431" s="254">
        <v>24</v>
      </c>
      <c r="F431" s="133">
        <v>64.791666666666671</v>
      </c>
      <c r="G431" s="133">
        <v>51.666666666666664</v>
      </c>
      <c r="H431" s="255">
        <v>1.2540322580645162</v>
      </c>
      <c r="I431" s="255">
        <v>1.03</v>
      </c>
      <c r="J431" s="256">
        <v>433100</v>
      </c>
      <c r="K431" s="119"/>
      <c r="L431" s="119"/>
      <c r="M431" s="119"/>
      <c r="N431" s="120"/>
      <c r="O431" s="121"/>
      <c r="P431" s="122"/>
      <c r="Q431" s="122"/>
    </row>
    <row r="432" spans="1:17" s="6" customFormat="1" ht="15.75">
      <c r="A432" s="257" t="s">
        <v>330</v>
      </c>
      <c r="B432" s="258" t="s">
        <v>569</v>
      </c>
      <c r="C432" s="259" t="s">
        <v>14</v>
      </c>
      <c r="D432" s="259" t="s">
        <v>8</v>
      </c>
      <c r="E432" s="254">
        <v>20</v>
      </c>
      <c r="F432" s="133">
        <v>60.85</v>
      </c>
      <c r="G432" s="133">
        <v>64.55</v>
      </c>
      <c r="H432" s="255">
        <v>0.94268009295120059</v>
      </c>
      <c r="I432" s="255">
        <v>1.19</v>
      </c>
      <c r="J432" s="256">
        <v>406800</v>
      </c>
      <c r="K432" s="119"/>
      <c r="L432" s="119"/>
      <c r="M432" s="119"/>
      <c r="N432" s="120"/>
      <c r="O432" s="121"/>
      <c r="P432" s="122"/>
      <c r="Q432" s="122"/>
    </row>
    <row r="433" spans="1:17" s="6" customFormat="1" ht="15.75">
      <c r="A433" s="257" t="s">
        <v>19</v>
      </c>
      <c r="B433" s="258" t="s">
        <v>106</v>
      </c>
      <c r="C433" s="261" t="s">
        <v>37</v>
      </c>
      <c r="D433" s="259"/>
      <c r="E433" s="254">
        <v>21</v>
      </c>
      <c r="F433" s="133">
        <v>51.333333333333336</v>
      </c>
      <c r="G433" s="133">
        <v>79.761904761904759</v>
      </c>
      <c r="H433" s="255">
        <v>0.64358208955223883</v>
      </c>
      <c r="I433" s="255">
        <v>0.41</v>
      </c>
      <c r="J433" s="256">
        <v>343100</v>
      </c>
      <c r="K433" s="119"/>
      <c r="L433" s="119"/>
      <c r="M433" s="119"/>
      <c r="N433" s="120"/>
      <c r="O433" s="121"/>
      <c r="P433" s="122"/>
      <c r="Q433" s="122"/>
    </row>
    <row r="434" spans="1:17" s="6" customFormat="1" ht="15.75">
      <c r="A434" s="257" t="s">
        <v>637</v>
      </c>
      <c r="B434" s="258" t="s">
        <v>22</v>
      </c>
      <c r="C434" s="259" t="s">
        <v>8</v>
      </c>
      <c r="D434" s="259"/>
      <c r="E434" s="254">
        <v>0</v>
      </c>
      <c r="F434" s="133">
        <v>0</v>
      </c>
      <c r="G434" s="133" t="s">
        <v>808</v>
      </c>
      <c r="H434" s="255">
        <v>0</v>
      </c>
      <c r="I434" s="255">
        <v>0</v>
      </c>
      <c r="J434" s="256">
        <v>282100</v>
      </c>
      <c r="K434" s="124"/>
      <c r="L434" s="124"/>
      <c r="M434" s="124"/>
      <c r="N434" s="120"/>
      <c r="O434" s="121"/>
      <c r="P434" s="125"/>
      <c r="Q434" s="125"/>
    </row>
    <row r="435" spans="1:17" s="6" customFormat="1" ht="18.75" customHeight="1">
      <c r="A435" s="257" t="s">
        <v>173</v>
      </c>
      <c r="B435" s="258" t="s">
        <v>24</v>
      </c>
      <c r="C435" s="260" t="s">
        <v>398</v>
      </c>
      <c r="D435" s="260" t="s">
        <v>8</v>
      </c>
      <c r="E435" s="254">
        <v>17</v>
      </c>
      <c r="F435" s="133">
        <v>45.941176470588232</v>
      </c>
      <c r="G435" s="133">
        <v>62.588235294117638</v>
      </c>
      <c r="H435" s="255">
        <v>0.73402255639097747</v>
      </c>
      <c r="I435" s="255">
        <v>0.71</v>
      </c>
      <c r="J435" s="256">
        <v>307100</v>
      </c>
      <c r="K435" s="119"/>
      <c r="L435" s="119"/>
      <c r="M435" s="119"/>
      <c r="N435" s="120"/>
      <c r="O435" s="121"/>
      <c r="P435" s="125"/>
      <c r="Q435" s="125"/>
    </row>
    <row r="436" spans="1:17" s="6" customFormat="1" ht="18.75" customHeight="1">
      <c r="A436" s="257" t="s">
        <v>156</v>
      </c>
      <c r="B436" s="258" t="s">
        <v>28</v>
      </c>
      <c r="C436" s="260" t="s">
        <v>14</v>
      </c>
      <c r="D436" s="259"/>
      <c r="E436" s="254">
        <v>0</v>
      </c>
      <c r="F436" s="133">
        <v>0</v>
      </c>
      <c r="G436" s="133" t="s">
        <v>808</v>
      </c>
      <c r="H436" s="255">
        <v>0</v>
      </c>
      <c r="I436" s="255">
        <v>0</v>
      </c>
      <c r="J436" s="256">
        <v>122600</v>
      </c>
      <c r="K436" s="124"/>
      <c r="L436" s="124"/>
      <c r="M436" s="124"/>
      <c r="N436" s="120"/>
      <c r="O436" s="121"/>
      <c r="P436" s="122"/>
      <c r="Q436" s="122"/>
    </row>
    <row r="437" spans="1:17" s="6" customFormat="1" ht="15.75">
      <c r="A437" s="257" t="s">
        <v>331</v>
      </c>
      <c r="B437" s="258" t="s">
        <v>24</v>
      </c>
      <c r="C437" s="262" t="s">
        <v>3</v>
      </c>
      <c r="D437" s="260"/>
      <c r="E437" s="254">
        <v>17</v>
      </c>
      <c r="F437" s="133">
        <v>69.764705882352942</v>
      </c>
      <c r="G437" s="133">
        <v>76.117647058823536</v>
      </c>
      <c r="H437" s="255">
        <v>0.91653786707882534</v>
      </c>
      <c r="I437" s="255">
        <v>0.92</v>
      </c>
      <c r="J437" s="256">
        <v>466300</v>
      </c>
      <c r="K437" s="126"/>
      <c r="L437" s="119"/>
      <c r="M437" s="126"/>
      <c r="N437" s="120"/>
      <c r="O437" s="121"/>
      <c r="P437" s="127"/>
      <c r="Q437" s="127"/>
    </row>
    <row r="438" spans="1:17" s="6" customFormat="1" ht="15.75">
      <c r="A438" s="257" t="s">
        <v>129</v>
      </c>
      <c r="B438" s="258" t="s">
        <v>82</v>
      </c>
      <c r="C438" s="259" t="s">
        <v>14</v>
      </c>
      <c r="D438" s="262" t="s">
        <v>8</v>
      </c>
      <c r="E438" s="254">
        <v>23</v>
      </c>
      <c r="F438" s="133">
        <v>36.913043478260867</v>
      </c>
      <c r="G438" s="133">
        <v>38.043478260869563</v>
      </c>
      <c r="H438" s="255">
        <v>0.97028571428571431</v>
      </c>
      <c r="I438" s="255">
        <v>0.97</v>
      </c>
      <c r="J438" s="256">
        <v>246700</v>
      </c>
      <c r="K438" s="124"/>
      <c r="L438" s="124"/>
      <c r="M438" s="124"/>
      <c r="N438" s="120"/>
      <c r="O438" s="121"/>
      <c r="P438" s="125"/>
      <c r="Q438" s="125"/>
    </row>
    <row r="439" spans="1:17" s="6" customFormat="1" ht="15.75">
      <c r="A439" s="257" t="s">
        <v>867</v>
      </c>
      <c r="B439" s="258" t="s">
        <v>107</v>
      </c>
      <c r="C439" s="260" t="s">
        <v>14</v>
      </c>
      <c r="D439" s="260" t="s">
        <v>8</v>
      </c>
      <c r="E439" s="254">
        <v>0</v>
      </c>
      <c r="F439" s="133">
        <v>0</v>
      </c>
      <c r="G439" s="133" t="s">
        <v>808</v>
      </c>
      <c r="H439" s="255">
        <v>0</v>
      </c>
      <c r="I439" s="255">
        <v>0</v>
      </c>
      <c r="J439" s="256">
        <v>154300</v>
      </c>
      <c r="K439" s="124"/>
      <c r="L439" s="124"/>
      <c r="M439" s="124"/>
      <c r="N439" s="120"/>
      <c r="O439" s="121"/>
      <c r="P439" s="125"/>
      <c r="Q439" s="125"/>
    </row>
    <row r="440" spans="1:17" s="6" customFormat="1" ht="15.75">
      <c r="A440" s="257" t="s">
        <v>868</v>
      </c>
      <c r="B440" s="258" t="s">
        <v>105</v>
      </c>
      <c r="C440" s="260" t="s">
        <v>398</v>
      </c>
      <c r="D440" s="260"/>
      <c r="E440" s="254">
        <v>11</v>
      </c>
      <c r="F440" s="133">
        <v>34</v>
      </c>
      <c r="G440" s="133">
        <v>38.909090909090907</v>
      </c>
      <c r="H440" s="255">
        <v>0.87383177570093462</v>
      </c>
      <c r="I440" s="255">
        <v>0</v>
      </c>
      <c r="J440" s="256">
        <v>227300</v>
      </c>
      <c r="K440" s="124"/>
      <c r="L440" s="124"/>
      <c r="M440" s="124"/>
      <c r="N440" s="120"/>
      <c r="O440" s="121"/>
      <c r="P440" s="125"/>
      <c r="Q440" s="125"/>
    </row>
    <row r="441" spans="1:17" s="6" customFormat="1" ht="15.75">
      <c r="A441" s="257" t="s">
        <v>20</v>
      </c>
      <c r="B441" s="258" t="s">
        <v>4</v>
      </c>
      <c r="C441" s="260" t="s">
        <v>14</v>
      </c>
      <c r="D441" s="260" t="s">
        <v>8</v>
      </c>
      <c r="E441" s="254">
        <v>20</v>
      </c>
      <c r="F441" s="133">
        <v>45.95</v>
      </c>
      <c r="G441" s="133">
        <v>60.8</v>
      </c>
      <c r="H441" s="255">
        <v>0.75575657894736847</v>
      </c>
      <c r="I441" s="255">
        <v>0.85</v>
      </c>
      <c r="J441" s="256">
        <v>307200</v>
      </c>
      <c r="K441" s="124"/>
      <c r="L441" s="124"/>
      <c r="M441" s="124"/>
      <c r="N441" s="120"/>
      <c r="O441" s="121"/>
      <c r="P441" s="125"/>
      <c r="Q441" s="125"/>
    </row>
    <row r="442" spans="1:17" s="6" customFormat="1" ht="15.75">
      <c r="A442" s="257" t="s">
        <v>378</v>
      </c>
      <c r="B442" s="258" t="s">
        <v>105</v>
      </c>
      <c r="C442" s="260" t="s">
        <v>8</v>
      </c>
      <c r="D442" s="260"/>
      <c r="E442" s="254">
        <v>18</v>
      </c>
      <c r="F442" s="133">
        <v>66.222222222222229</v>
      </c>
      <c r="G442" s="133">
        <v>76.500000000000014</v>
      </c>
      <c r="H442" s="255">
        <v>0.86564996368917935</v>
      </c>
      <c r="I442" s="255">
        <v>0.81</v>
      </c>
      <c r="J442" s="256">
        <v>442700</v>
      </c>
      <c r="K442" s="119"/>
      <c r="L442" s="119"/>
      <c r="M442" s="119"/>
      <c r="N442" s="120"/>
      <c r="O442" s="121"/>
      <c r="P442" s="122"/>
      <c r="Q442" s="122"/>
    </row>
    <row r="443" spans="1:17" s="6" customFormat="1" ht="15.75">
      <c r="A443" s="257" t="s">
        <v>100</v>
      </c>
      <c r="B443" s="258" t="s">
        <v>58</v>
      </c>
      <c r="C443" s="259" t="s">
        <v>8</v>
      </c>
      <c r="D443" s="259" t="s">
        <v>6</v>
      </c>
      <c r="E443" s="254">
        <v>20</v>
      </c>
      <c r="F443" s="133">
        <v>48.85</v>
      </c>
      <c r="G443" s="133">
        <v>77.300000000000011</v>
      </c>
      <c r="H443" s="255">
        <v>0.63195342820181111</v>
      </c>
      <c r="I443" s="255">
        <v>0.63</v>
      </c>
      <c r="J443" s="256">
        <v>326500</v>
      </c>
      <c r="K443" s="119"/>
      <c r="L443" s="119"/>
      <c r="M443" s="119"/>
      <c r="N443" s="120"/>
      <c r="O443" s="121"/>
      <c r="P443" s="122"/>
      <c r="Q443" s="122"/>
    </row>
    <row r="444" spans="1:17" s="6" customFormat="1" ht="15.75">
      <c r="A444" s="257" t="s">
        <v>78</v>
      </c>
      <c r="B444" s="258" t="s">
        <v>53</v>
      </c>
      <c r="C444" s="259" t="s">
        <v>398</v>
      </c>
      <c r="D444" s="259" t="s">
        <v>37</v>
      </c>
      <c r="E444" s="254">
        <v>7</v>
      </c>
      <c r="F444" s="133">
        <v>43.142857142857146</v>
      </c>
      <c r="G444" s="133">
        <v>64.285714285714292</v>
      </c>
      <c r="H444" s="255">
        <v>0.6711111111111111</v>
      </c>
      <c r="I444" s="255">
        <v>0.57999999999999996</v>
      </c>
      <c r="J444" s="256">
        <v>259600</v>
      </c>
      <c r="K444" s="124"/>
      <c r="L444" s="124"/>
      <c r="M444" s="124"/>
      <c r="N444" s="120"/>
      <c r="O444" s="121"/>
      <c r="P444" s="125"/>
      <c r="Q444" s="125"/>
    </row>
    <row r="445" spans="1:17" s="6" customFormat="1" ht="15.75">
      <c r="A445" s="257" t="s">
        <v>79</v>
      </c>
      <c r="B445" s="258" t="s">
        <v>53</v>
      </c>
      <c r="C445" s="260" t="s">
        <v>37</v>
      </c>
      <c r="D445" s="260"/>
      <c r="E445" s="254">
        <v>21</v>
      </c>
      <c r="F445" s="133">
        <v>69.857142857142861</v>
      </c>
      <c r="G445" s="133">
        <v>78.285714285714292</v>
      </c>
      <c r="H445" s="255">
        <v>0.89233576642335766</v>
      </c>
      <c r="I445" s="255">
        <v>0.96</v>
      </c>
      <c r="J445" s="256">
        <v>467000</v>
      </c>
      <c r="K445" s="119"/>
      <c r="L445" s="119"/>
      <c r="M445" s="119"/>
      <c r="N445" s="120"/>
      <c r="O445" s="121"/>
      <c r="P445" s="122"/>
      <c r="Q445" s="122"/>
    </row>
    <row r="446" spans="1:17" s="6" customFormat="1" ht="15.75">
      <c r="A446" s="257" t="s">
        <v>869</v>
      </c>
      <c r="B446" s="258" t="s">
        <v>4</v>
      </c>
      <c r="C446" s="259" t="s">
        <v>14</v>
      </c>
      <c r="D446" s="259" t="s">
        <v>8</v>
      </c>
      <c r="E446" s="254">
        <v>0</v>
      </c>
      <c r="F446" s="133">
        <v>0</v>
      </c>
      <c r="G446" s="133" t="s">
        <v>808</v>
      </c>
      <c r="H446" s="255">
        <v>0</v>
      </c>
      <c r="I446" s="255">
        <v>0</v>
      </c>
      <c r="J446" s="256">
        <v>122600</v>
      </c>
      <c r="K446" s="119"/>
      <c r="L446" s="119"/>
      <c r="M446" s="119"/>
      <c r="N446" s="120"/>
      <c r="O446" s="121"/>
      <c r="P446" s="122"/>
      <c r="Q446" s="122"/>
    </row>
    <row r="447" spans="1:17" s="6" customFormat="1" ht="15.75">
      <c r="A447" s="257" t="s">
        <v>50</v>
      </c>
      <c r="B447" s="258" t="s">
        <v>31</v>
      </c>
      <c r="C447" s="259" t="s">
        <v>14</v>
      </c>
      <c r="D447" s="259"/>
      <c r="E447" s="254">
        <v>24</v>
      </c>
      <c r="F447" s="133">
        <v>56.333333333333336</v>
      </c>
      <c r="G447" s="133">
        <v>59.625</v>
      </c>
      <c r="H447" s="255">
        <v>0.94479385045422781</v>
      </c>
      <c r="I447" s="255">
        <v>0.99</v>
      </c>
      <c r="J447" s="256">
        <v>376600</v>
      </c>
      <c r="K447" s="126"/>
      <c r="L447" s="119"/>
      <c r="M447" s="119"/>
      <c r="N447" s="120"/>
      <c r="O447" s="121"/>
      <c r="P447" s="122"/>
      <c r="Q447" s="122"/>
    </row>
    <row r="448" spans="1:17" s="6" customFormat="1" ht="15.75">
      <c r="A448" s="257" t="s">
        <v>310</v>
      </c>
      <c r="B448" s="258" t="s">
        <v>23</v>
      </c>
      <c r="C448" s="259" t="s">
        <v>6</v>
      </c>
      <c r="D448" s="260" t="s">
        <v>3</v>
      </c>
      <c r="E448" s="254">
        <v>12</v>
      </c>
      <c r="F448" s="133">
        <v>35.666666666666664</v>
      </c>
      <c r="G448" s="133">
        <v>68.666666666666657</v>
      </c>
      <c r="H448" s="255">
        <v>0.51941747572815533</v>
      </c>
      <c r="I448" s="255">
        <v>0.51</v>
      </c>
      <c r="J448" s="256">
        <v>238400</v>
      </c>
      <c r="K448" s="124"/>
      <c r="L448" s="124"/>
      <c r="M448" s="124"/>
      <c r="N448" s="120"/>
      <c r="O448" s="121"/>
      <c r="P448" s="125"/>
      <c r="Q448" s="125"/>
    </row>
    <row r="449" spans="1:17" s="6" customFormat="1" ht="15.75">
      <c r="A449" s="257" t="s">
        <v>130</v>
      </c>
      <c r="B449" s="258" t="s">
        <v>82</v>
      </c>
      <c r="C449" s="260" t="s">
        <v>6</v>
      </c>
      <c r="D449" s="260"/>
      <c r="E449" s="254">
        <v>7</v>
      </c>
      <c r="F449" s="133">
        <v>33.714285714285715</v>
      </c>
      <c r="G449" s="133">
        <v>80</v>
      </c>
      <c r="H449" s="255">
        <v>0.42142857142857143</v>
      </c>
      <c r="I449" s="255">
        <v>0.28999999999999998</v>
      </c>
      <c r="J449" s="256">
        <v>225400</v>
      </c>
      <c r="K449" s="124"/>
      <c r="L449" s="124"/>
      <c r="M449" s="124"/>
      <c r="N449" s="120"/>
      <c r="O449" s="121"/>
      <c r="P449" s="125"/>
      <c r="Q449" s="125"/>
    </row>
    <row r="450" spans="1:17" s="6" customFormat="1" ht="15.75">
      <c r="A450" s="257" t="s">
        <v>375</v>
      </c>
      <c r="B450" s="258" t="s">
        <v>55</v>
      </c>
      <c r="C450" s="260" t="s">
        <v>37</v>
      </c>
      <c r="D450" s="260" t="s">
        <v>537</v>
      </c>
      <c r="E450" s="254">
        <v>24</v>
      </c>
      <c r="F450" s="133">
        <v>51.208333333333336</v>
      </c>
      <c r="G450" s="133">
        <v>80.208333333333329</v>
      </c>
      <c r="H450" s="255">
        <v>0.63844155844155848</v>
      </c>
      <c r="I450" s="255">
        <v>0.64</v>
      </c>
      <c r="J450" s="256">
        <v>342300</v>
      </c>
      <c r="K450" s="124"/>
      <c r="L450" s="124"/>
      <c r="M450" s="124"/>
      <c r="N450" s="120"/>
      <c r="O450" s="121"/>
      <c r="P450" s="125"/>
      <c r="Q450" s="125"/>
    </row>
    <row r="451" spans="1:17" s="6" customFormat="1" ht="15.75">
      <c r="A451" s="257" t="s">
        <v>870</v>
      </c>
      <c r="B451" s="258" t="s">
        <v>768</v>
      </c>
      <c r="C451" s="260" t="s">
        <v>37</v>
      </c>
      <c r="D451" s="260"/>
      <c r="E451" s="254">
        <v>0</v>
      </c>
      <c r="F451" s="133">
        <v>0</v>
      </c>
      <c r="G451" s="133" t="s">
        <v>808</v>
      </c>
      <c r="H451" s="255">
        <v>0</v>
      </c>
      <c r="I451" s="255">
        <v>0</v>
      </c>
      <c r="J451" s="256">
        <v>122600</v>
      </c>
      <c r="K451" s="126"/>
      <c r="L451" s="126"/>
      <c r="M451" s="126"/>
      <c r="N451" s="120"/>
      <c r="O451" s="121"/>
      <c r="P451" s="127"/>
      <c r="Q451" s="127"/>
    </row>
    <row r="452" spans="1:17" s="6" customFormat="1" ht="15.75">
      <c r="A452" s="257" t="s">
        <v>263</v>
      </c>
      <c r="B452" s="258" t="s">
        <v>569</v>
      </c>
      <c r="C452" s="262" t="s">
        <v>14</v>
      </c>
      <c r="D452" s="262" t="s">
        <v>8</v>
      </c>
      <c r="E452" s="254">
        <v>23</v>
      </c>
      <c r="F452" s="133">
        <v>65.521739130434781</v>
      </c>
      <c r="G452" s="133">
        <v>69.739130434782609</v>
      </c>
      <c r="H452" s="255">
        <v>0.93952618453865333</v>
      </c>
      <c r="I452" s="255">
        <v>1.05</v>
      </c>
      <c r="J452" s="256">
        <v>438000</v>
      </c>
      <c r="K452" s="119"/>
      <c r="L452" s="119"/>
      <c r="M452" s="119"/>
      <c r="N452" s="120"/>
      <c r="O452" s="121"/>
      <c r="P452" s="127"/>
      <c r="Q452" s="127"/>
    </row>
    <row r="453" spans="1:17" s="6" customFormat="1" ht="15.75">
      <c r="A453" s="257" t="s">
        <v>265</v>
      </c>
      <c r="B453" s="258" t="s">
        <v>569</v>
      </c>
      <c r="C453" s="262" t="s">
        <v>6</v>
      </c>
      <c r="D453" s="262" t="s">
        <v>3</v>
      </c>
      <c r="E453" s="254">
        <v>23</v>
      </c>
      <c r="F453" s="133">
        <v>65.434782608695656</v>
      </c>
      <c r="G453" s="133">
        <v>80.086956521739125</v>
      </c>
      <c r="H453" s="255">
        <v>0.8170466883821933</v>
      </c>
      <c r="I453" s="255">
        <v>0.61</v>
      </c>
      <c r="J453" s="256">
        <v>437400</v>
      </c>
      <c r="K453" s="119"/>
      <c r="L453" s="119"/>
      <c r="M453" s="119"/>
      <c r="N453" s="120"/>
      <c r="O453" s="121"/>
      <c r="P453" s="127"/>
      <c r="Q453" s="127"/>
    </row>
    <row r="454" spans="1:17" s="6" customFormat="1" ht="15.75">
      <c r="A454" s="257" t="s">
        <v>632</v>
      </c>
      <c r="B454" s="258" t="s">
        <v>31</v>
      </c>
      <c r="C454" s="262" t="s">
        <v>14</v>
      </c>
      <c r="D454" s="262"/>
      <c r="E454" s="254">
        <v>0</v>
      </c>
      <c r="F454" s="133">
        <v>0</v>
      </c>
      <c r="G454" s="133" t="s">
        <v>808</v>
      </c>
      <c r="H454" s="255">
        <v>0</v>
      </c>
      <c r="I454" s="255">
        <v>0</v>
      </c>
      <c r="J454" s="256">
        <v>122600</v>
      </c>
      <c r="K454" s="126"/>
      <c r="L454" s="126"/>
      <c r="M454" s="119"/>
      <c r="N454" s="120"/>
      <c r="O454" s="121"/>
      <c r="P454" s="122"/>
      <c r="Q454" s="122"/>
    </row>
    <row r="455" spans="1:17" s="6" customFormat="1" ht="15.75">
      <c r="A455" s="257" t="s">
        <v>871</v>
      </c>
      <c r="B455" s="258" t="s">
        <v>82</v>
      </c>
      <c r="C455" s="259" t="s">
        <v>6</v>
      </c>
      <c r="D455" s="260"/>
      <c r="E455" s="254">
        <v>0</v>
      </c>
      <c r="F455" s="133">
        <v>0</v>
      </c>
      <c r="G455" s="133" t="s">
        <v>808</v>
      </c>
      <c r="H455" s="255">
        <v>0</v>
      </c>
      <c r="I455" s="255">
        <v>0</v>
      </c>
      <c r="J455" s="256">
        <v>122600</v>
      </c>
      <c r="K455" s="126"/>
      <c r="L455" s="126"/>
      <c r="M455" s="119"/>
      <c r="N455" s="120"/>
      <c r="O455" s="121"/>
      <c r="P455" s="122"/>
      <c r="Q455" s="122"/>
    </row>
    <row r="456" spans="1:17" s="6" customFormat="1" ht="15.75">
      <c r="A456" s="257" t="s">
        <v>528</v>
      </c>
      <c r="B456" s="258" t="s">
        <v>106</v>
      </c>
      <c r="C456" s="260" t="s">
        <v>14</v>
      </c>
      <c r="D456" s="260"/>
      <c r="E456" s="254">
        <v>0</v>
      </c>
      <c r="F456" s="133">
        <v>0</v>
      </c>
      <c r="G456" s="133" t="s">
        <v>808</v>
      </c>
      <c r="H456" s="255">
        <v>0</v>
      </c>
      <c r="I456" s="255">
        <v>0</v>
      </c>
      <c r="J456" s="256">
        <v>122600</v>
      </c>
      <c r="K456" s="126"/>
      <c r="L456" s="126"/>
      <c r="M456" s="126"/>
      <c r="N456" s="120"/>
      <c r="O456" s="121"/>
      <c r="P456" s="125"/>
      <c r="Q456" s="125"/>
    </row>
    <row r="457" spans="1:17" s="6" customFormat="1" ht="15.75">
      <c r="A457" s="257" t="s">
        <v>241</v>
      </c>
      <c r="B457" s="258" t="s">
        <v>105</v>
      </c>
      <c r="C457" s="259" t="s">
        <v>3</v>
      </c>
      <c r="D457" s="262"/>
      <c r="E457" s="254">
        <v>7</v>
      </c>
      <c r="F457" s="133">
        <v>53.857142857142854</v>
      </c>
      <c r="G457" s="133">
        <v>71</v>
      </c>
      <c r="H457" s="255">
        <v>0.75855130784708247</v>
      </c>
      <c r="I457" s="255">
        <v>0.97</v>
      </c>
      <c r="J457" s="256">
        <v>324000</v>
      </c>
      <c r="K457" s="119"/>
      <c r="L457" s="119"/>
      <c r="M457" s="119"/>
      <c r="N457" s="120"/>
      <c r="O457" s="121"/>
      <c r="P457" s="122"/>
      <c r="Q457" s="122"/>
    </row>
    <row r="458" spans="1:17" s="6" customFormat="1" ht="15.75">
      <c r="A458" s="257" t="s">
        <v>242</v>
      </c>
      <c r="B458" s="258" t="s">
        <v>107</v>
      </c>
      <c r="C458" s="259" t="s">
        <v>6</v>
      </c>
      <c r="D458" s="259"/>
      <c r="E458" s="254">
        <v>21</v>
      </c>
      <c r="F458" s="133">
        <v>49.761904761904759</v>
      </c>
      <c r="G458" s="133">
        <v>80.047619047619037</v>
      </c>
      <c r="H458" s="255">
        <v>0.62165377751338491</v>
      </c>
      <c r="I458" s="255">
        <v>0.61</v>
      </c>
      <c r="J458" s="256">
        <v>332600</v>
      </c>
      <c r="K458" s="119"/>
      <c r="L458" s="119"/>
      <c r="M458" s="119"/>
      <c r="N458" s="120"/>
      <c r="O458" s="121"/>
      <c r="P458" s="122"/>
      <c r="Q458" s="122"/>
    </row>
    <row r="459" spans="1:17" s="6" customFormat="1" ht="15.75">
      <c r="A459" s="257" t="s">
        <v>638</v>
      </c>
      <c r="B459" s="258" t="s">
        <v>22</v>
      </c>
      <c r="C459" s="259" t="s">
        <v>8</v>
      </c>
      <c r="D459" s="259" t="s">
        <v>6</v>
      </c>
      <c r="E459" s="254">
        <v>0</v>
      </c>
      <c r="F459" s="133">
        <v>0</v>
      </c>
      <c r="G459" s="133" t="s">
        <v>808</v>
      </c>
      <c r="H459" s="255">
        <v>0</v>
      </c>
      <c r="I459" s="255">
        <v>0</v>
      </c>
      <c r="J459" s="256">
        <v>219900</v>
      </c>
      <c r="K459" s="124"/>
      <c r="L459" s="124"/>
      <c r="M459" s="124"/>
      <c r="N459" s="120"/>
      <c r="O459" s="121"/>
      <c r="P459" s="125"/>
      <c r="Q459" s="125"/>
    </row>
    <row r="460" spans="1:17" s="6" customFormat="1" ht="15.75">
      <c r="A460" s="257" t="s">
        <v>195</v>
      </c>
      <c r="B460" s="258" t="s">
        <v>768</v>
      </c>
      <c r="C460" s="260" t="s">
        <v>8</v>
      </c>
      <c r="D460" s="260"/>
      <c r="E460" s="254">
        <v>23</v>
      </c>
      <c r="F460" s="133">
        <v>45.608695652173914</v>
      </c>
      <c r="G460" s="133">
        <v>64.347826086956516</v>
      </c>
      <c r="H460" s="255">
        <v>0.70878378378378382</v>
      </c>
      <c r="I460" s="255">
        <v>0.69</v>
      </c>
      <c r="J460" s="256">
        <v>304900</v>
      </c>
      <c r="K460" s="124"/>
      <c r="L460" s="124"/>
      <c r="M460" s="124"/>
      <c r="N460" s="120"/>
      <c r="O460" s="121"/>
      <c r="P460" s="125"/>
      <c r="Q460" s="125"/>
    </row>
    <row r="461" spans="1:17" s="6" customFormat="1" ht="17.25" customHeight="1">
      <c r="A461" s="257" t="s">
        <v>872</v>
      </c>
      <c r="B461" s="258" t="s">
        <v>82</v>
      </c>
      <c r="C461" s="260" t="s">
        <v>14</v>
      </c>
      <c r="D461" s="260"/>
      <c r="E461" s="254">
        <v>0</v>
      </c>
      <c r="F461" s="133">
        <v>0</v>
      </c>
      <c r="G461" s="133" t="s">
        <v>808</v>
      </c>
      <c r="H461" s="255">
        <v>0</v>
      </c>
      <c r="I461" s="255">
        <v>0</v>
      </c>
      <c r="J461" s="256">
        <v>122600</v>
      </c>
      <c r="K461" s="119"/>
      <c r="L461" s="119"/>
      <c r="M461" s="119"/>
      <c r="N461" s="120"/>
      <c r="O461" s="121"/>
      <c r="P461" s="122"/>
      <c r="Q461" s="122"/>
    </row>
    <row r="462" spans="1:17" s="6" customFormat="1" ht="15.75">
      <c r="A462" s="257" t="s">
        <v>196</v>
      </c>
      <c r="B462" s="258" t="s">
        <v>768</v>
      </c>
      <c r="C462" s="259" t="s">
        <v>14</v>
      </c>
      <c r="D462" s="259"/>
      <c r="E462" s="254">
        <v>15</v>
      </c>
      <c r="F462" s="133">
        <v>26.666666666666668</v>
      </c>
      <c r="G462" s="133">
        <v>32.666666666666664</v>
      </c>
      <c r="H462" s="255">
        <v>0.81632653061224492</v>
      </c>
      <c r="I462" s="255">
        <v>0.91</v>
      </c>
      <c r="J462" s="256">
        <v>178300</v>
      </c>
      <c r="K462" s="119"/>
      <c r="L462" s="119"/>
      <c r="M462" s="124" t="e">
        <f>#REF!/F462</f>
        <v>#REF!</v>
      </c>
      <c r="N462" s="120"/>
      <c r="O462" s="121"/>
      <c r="P462" s="122"/>
      <c r="Q462" s="122"/>
    </row>
    <row r="463" spans="1:17" s="6" customFormat="1" ht="15.75">
      <c r="A463" s="257" t="s">
        <v>396</v>
      </c>
      <c r="B463" s="258" t="s">
        <v>82</v>
      </c>
      <c r="C463" s="259" t="s">
        <v>8</v>
      </c>
      <c r="D463" s="259"/>
      <c r="E463" s="254">
        <v>0</v>
      </c>
      <c r="F463" s="133">
        <v>0</v>
      </c>
      <c r="G463" s="133" t="s">
        <v>808</v>
      </c>
      <c r="H463" s="255">
        <v>0</v>
      </c>
      <c r="I463" s="255">
        <v>0</v>
      </c>
      <c r="J463" s="256">
        <v>122600</v>
      </c>
      <c r="K463" s="119"/>
      <c r="L463" s="119"/>
      <c r="M463" s="124" t="e">
        <f>#REF!/F463</f>
        <v>#REF!</v>
      </c>
      <c r="N463" s="120"/>
      <c r="O463" s="121"/>
      <c r="P463" s="122"/>
      <c r="Q463" s="122"/>
    </row>
    <row r="464" spans="1:17" s="6" customFormat="1" ht="15.75">
      <c r="A464" s="257" t="s">
        <v>155</v>
      </c>
      <c r="B464" s="258" t="s">
        <v>569</v>
      </c>
      <c r="C464" s="259" t="s">
        <v>6</v>
      </c>
      <c r="D464" s="259"/>
      <c r="E464" s="254">
        <v>10</v>
      </c>
      <c r="F464" s="133">
        <v>25.8</v>
      </c>
      <c r="G464" s="133">
        <v>80</v>
      </c>
      <c r="H464" s="255">
        <v>0.32250000000000001</v>
      </c>
      <c r="I464" s="255">
        <v>0.61</v>
      </c>
      <c r="J464" s="256">
        <v>172500</v>
      </c>
      <c r="K464" s="119"/>
      <c r="L464" s="119"/>
      <c r="M464" s="124"/>
      <c r="N464" s="120"/>
      <c r="O464" s="121"/>
      <c r="P464" s="122"/>
      <c r="Q464" s="122"/>
    </row>
    <row r="465" spans="1:17" s="6" customFormat="1" ht="15.75">
      <c r="A465" s="257" t="s">
        <v>873</v>
      </c>
      <c r="B465" s="258" t="s">
        <v>106</v>
      </c>
      <c r="C465" s="259" t="s">
        <v>14</v>
      </c>
      <c r="D465" s="259"/>
      <c r="E465" s="254">
        <v>0</v>
      </c>
      <c r="F465" s="133">
        <v>0</v>
      </c>
      <c r="G465" s="133" t="s">
        <v>808</v>
      </c>
      <c r="H465" s="255">
        <v>0</v>
      </c>
      <c r="I465" s="255">
        <v>1.27</v>
      </c>
      <c r="J465" s="256">
        <v>132000</v>
      </c>
      <c r="K465" s="119"/>
      <c r="L465" s="119"/>
      <c r="M465" s="124" t="e">
        <f>#REF!/F465</f>
        <v>#REF!</v>
      </c>
      <c r="N465" s="120"/>
      <c r="O465" s="121"/>
      <c r="P465" s="122"/>
      <c r="Q465" s="122"/>
    </row>
    <row r="466" spans="1:17" s="6" customFormat="1" ht="15.75">
      <c r="A466" s="257" t="s">
        <v>376</v>
      </c>
      <c r="B466" s="258" t="s">
        <v>105</v>
      </c>
      <c r="C466" s="259" t="s">
        <v>6</v>
      </c>
      <c r="D466" s="259"/>
      <c r="E466" s="254">
        <v>15</v>
      </c>
      <c r="F466" s="133">
        <v>40.733333333333334</v>
      </c>
      <c r="G466" s="133">
        <v>74.666666666666671</v>
      </c>
      <c r="H466" s="255">
        <v>0.54553571428571423</v>
      </c>
      <c r="I466" s="255">
        <v>0.68</v>
      </c>
      <c r="J466" s="256">
        <v>272300</v>
      </c>
      <c r="K466" s="119"/>
      <c r="L466" s="119"/>
      <c r="M466" s="124" t="e">
        <f>#REF!/F466</f>
        <v>#REF!</v>
      </c>
      <c r="N466" s="120"/>
      <c r="O466" s="121"/>
      <c r="P466" s="122"/>
      <c r="Q466" s="122"/>
    </row>
    <row r="467" spans="1:17" s="6" customFormat="1" ht="15.75">
      <c r="A467" s="257" t="s">
        <v>217</v>
      </c>
      <c r="B467" s="258" t="s">
        <v>58</v>
      </c>
      <c r="C467" s="259" t="s">
        <v>14</v>
      </c>
      <c r="D467" s="259" t="s">
        <v>8</v>
      </c>
      <c r="E467" s="254">
        <v>18</v>
      </c>
      <c r="F467" s="133">
        <v>51.055555555555557</v>
      </c>
      <c r="G467" s="133">
        <v>42.777777777777786</v>
      </c>
      <c r="H467" s="255">
        <v>1.1935064935064934</v>
      </c>
      <c r="I467" s="255">
        <v>1.25</v>
      </c>
      <c r="J467" s="256">
        <v>341300</v>
      </c>
      <c r="K467" s="126"/>
      <c r="L467" s="126"/>
      <c r="M467" s="124" t="e">
        <f>#REF!/F467</f>
        <v>#REF!</v>
      </c>
      <c r="N467" s="120"/>
      <c r="O467" s="121"/>
      <c r="P467" s="127"/>
      <c r="Q467" s="127"/>
    </row>
    <row r="468" spans="1:17" s="6" customFormat="1" ht="15.75">
      <c r="A468" s="257" t="s">
        <v>268</v>
      </c>
      <c r="B468" s="258" t="s">
        <v>82</v>
      </c>
      <c r="C468" s="262" t="s">
        <v>14</v>
      </c>
      <c r="D468" s="262"/>
      <c r="E468" s="254">
        <v>23</v>
      </c>
      <c r="F468" s="133">
        <v>37.391304347826086</v>
      </c>
      <c r="G468" s="133">
        <v>34.956521739130437</v>
      </c>
      <c r="H468" s="255">
        <v>1.0696517412935322</v>
      </c>
      <c r="I468" s="255">
        <v>0</v>
      </c>
      <c r="J468" s="256">
        <v>249900</v>
      </c>
      <c r="K468" s="119"/>
      <c r="L468" s="119"/>
      <c r="M468" s="124" t="e">
        <f>#REF!/F468</f>
        <v>#REF!</v>
      </c>
      <c r="N468" s="120"/>
      <c r="O468" s="121"/>
      <c r="P468" s="122"/>
      <c r="Q468" s="122"/>
    </row>
    <row r="469" spans="1:17" s="6" customFormat="1" ht="15.75">
      <c r="A469" s="257" t="s">
        <v>403</v>
      </c>
      <c r="B469" s="258" t="s">
        <v>105</v>
      </c>
      <c r="C469" s="259" t="s">
        <v>14</v>
      </c>
      <c r="D469" s="259"/>
      <c r="E469" s="254">
        <v>15</v>
      </c>
      <c r="F469" s="133">
        <v>41.06666666666667</v>
      </c>
      <c r="G469" s="133">
        <v>34.200000000000003</v>
      </c>
      <c r="H469" s="255">
        <v>1.2007797270955165</v>
      </c>
      <c r="I469" s="255">
        <v>1.1100000000000001</v>
      </c>
      <c r="J469" s="256">
        <v>274500</v>
      </c>
      <c r="K469" s="124"/>
      <c r="L469" s="124"/>
      <c r="M469" s="124" t="e">
        <f>#REF!/F469</f>
        <v>#REF!</v>
      </c>
      <c r="N469" s="120"/>
      <c r="O469" s="121"/>
      <c r="P469" s="125"/>
      <c r="Q469" s="125"/>
    </row>
    <row r="470" spans="1:17" s="6" customFormat="1" ht="15.75">
      <c r="A470" s="257" t="s">
        <v>874</v>
      </c>
      <c r="B470" s="258" t="s">
        <v>106</v>
      </c>
      <c r="C470" s="262" t="s">
        <v>6</v>
      </c>
      <c r="D470" s="261"/>
      <c r="E470" s="254">
        <v>0</v>
      </c>
      <c r="F470" s="133">
        <v>0</v>
      </c>
      <c r="G470" s="133" t="s">
        <v>808</v>
      </c>
      <c r="H470" s="255">
        <v>0</v>
      </c>
      <c r="I470" s="255">
        <v>0.77</v>
      </c>
      <c r="J470" s="256">
        <v>259700</v>
      </c>
      <c r="K470" s="124"/>
      <c r="L470" s="124"/>
      <c r="M470" s="124"/>
      <c r="N470" s="120"/>
      <c r="O470" s="121"/>
      <c r="P470" s="125"/>
      <c r="Q470" s="125"/>
    </row>
    <row r="471" spans="1:17" s="6" customFormat="1" ht="15.75">
      <c r="A471" s="257" t="s">
        <v>875</v>
      </c>
      <c r="B471" s="258" t="s">
        <v>107</v>
      </c>
      <c r="C471" s="260" t="s">
        <v>14</v>
      </c>
      <c r="D471" s="260"/>
      <c r="E471" s="254">
        <v>9</v>
      </c>
      <c r="F471" s="133">
        <v>22.555555555555557</v>
      </c>
      <c r="G471" s="133">
        <v>20.222222222222221</v>
      </c>
      <c r="H471" s="255">
        <v>1.1153846153846154</v>
      </c>
      <c r="I471" s="255">
        <v>0</v>
      </c>
      <c r="J471" s="256">
        <v>150800</v>
      </c>
      <c r="K471" s="124"/>
      <c r="L471" s="124" t="e">
        <f>M471*N471</f>
        <v>#REF!</v>
      </c>
      <c r="M471" s="124" t="e">
        <f>#REF!/F471</f>
        <v>#REF!</v>
      </c>
      <c r="N471" s="120">
        <f>65*0.83</f>
        <v>53.949999999999996</v>
      </c>
      <c r="O471" s="121"/>
      <c r="P471" s="125"/>
      <c r="Q471" s="125"/>
    </row>
    <row r="472" spans="1:17" s="6" customFormat="1" ht="15.75">
      <c r="A472" s="257" t="s">
        <v>655</v>
      </c>
      <c r="B472" s="258" t="s">
        <v>23</v>
      </c>
      <c r="C472" s="260" t="s">
        <v>6</v>
      </c>
      <c r="D472" s="260"/>
      <c r="E472" s="254">
        <v>18</v>
      </c>
      <c r="F472" s="133">
        <v>52.388888888888886</v>
      </c>
      <c r="G472" s="133">
        <v>79.833333333333329</v>
      </c>
      <c r="H472" s="255">
        <v>0.65622825330549761</v>
      </c>
      <c r="I472" s="255">
        <v>0</v>
      </c>
      <c r="J472" s="256">
        <v>350200</v>
      </c>
      <c r="K472" s="119"/>
      <c r="L472" s="119"/>
      <c r="M472" s="124" t="e">
        <f>#REF!/F472</f>
        <v>#REF!</v>
      </c>
      <c r="O472" s="121"/>
      <c r="P472" s="122"/>
      <c r="Q472" s="122"/>
    </row>
    <row r="473" spans="1:17" s="6" customFormat="1" ht="15.75">
      <c r="A473" s="257" t="s">
        <v>29</v>
      </c>
      <c r="B473" s="258" t="s">
        <v>4</v>
      </c>
      <c r="C473" s="259" t="s">
        <v>398</v>
      </c>
      <c r="D473" s="259"/>
      <c r="E473" s="254">
        <v>4</v>
      </c>
      <c r="F473" s="133">
        <v>37.5</v>
      </c>
      <c r="G473" s="133">
        <v>57.75</v>
      </c>
      <c r="H473" s="255">
        <v>0.64935064935064934</v>
      </c>
      <c r="I473" s="255">
        <v>0</v>
      </c>
      <c r="J473" s="256">
        <v>200500</v>
      </c>
      <c r="K473" s="124"/>
      <c r="L473" s="124"/>
      <c r="M473" s="124" t="e">
        <f>#REF!/F473</f>
        <v>#REF!</v>
      </c>
      <c r="N473" s="120"/>
      <c r="O473" s="121"/>
      <c r="P473" s="125"/>
      <c r="Q473" s="125"/>
    </row>
    <row r="474" spans="1:17" s="6" customFormat="1" ht="15.75">
      <c r="A474" s="257" t="s">
        <v>243</v>
      </c>
      <c r="B474" s="258" t="s">
        <v>107</v>
      </c>
      <c r="C474" s="260" t="s">
        <v>14</v>
      </c>
      <c r="D474" s="260"/>
      <c r="E474" s="254">
        <v>14</v>
      </c>
      <c r="F474" s="133">
        <v>48.714285714285715</v>
      </c>
      <c r="G474" s="133">
        <v>48.785714285714285</v>
      </c>
      <c r="H474" s="255">
        <v>0.99853587115666176</v>
      </c>
      <c r="I474" s="255">
        <v>1.1000000000000001</v>
      </c>
      <c r="J474" s="256">
        <v>325600</v>
      </c>
      <c r="K474" s="124"/>
      <c r="L474" s="124"/>
      <c r="M474" s="124" t="e">
        <f>#REF!/F474</f>
        <v>#REF!</v>
      </c>
      <c r="N474" s="120"/>
      <c r="O474" s="121"/>
      <c r="P474" s="125"/>
      <c r="Q474" s="125"/>
    </row>
    <row r="475" spans="1:17" s="6" customFormat="1" ht="19.5" customHeight="1">
      <c r="A475" s="257" t="s">
        <v>198</v>
      </c>
      <c r="B475" s="258" t="s">
        <v>768</v>
      </c>
      <c r="C475" s="259" t="s">
        <v>537</v>
      </c>
      <c r="D475" s="259" t="s">
        <v>3</v>
      </c>
      <c r="E475" s="254">
        <v>20</v>
      </c>
      <c r="F475" s="133">
        <v>66.55</v>
      </c>
      <c r="G475" s="133">
        <v>80.599999999999994</v>
      </c>
      <c r="H475" s="255">
        <v>0.82568238213399503</v>
      </c>
      <c r="I475" s="255">
        <v>0</v>
      </c>
      <c r="J475" s="256">
        <v>444900</v>
      </c>
      <c r="K475" s="119"/>
      <c r="L475" s="119"/>
      <c r="M475" s="119"/>
      <c r="N475" s="120"/>
      <c r="O475" s="121"/>
      <c r="P475" s="122"/>
      <c r="Q475" s="122"/>
    </row>
    <row r="476" spans="1:17" s="6" customFormat="1" ht="15.75">
      <c r="A476" s="257" t="s">
        <v>197</v>
      </c>
      <c r="B476" s="258" t="s">
        <v>569</v>
      </c>
      <c r="C476" s="260" t="s">
        <v>537</v>
      </c>
      <c r="D476" s="260" t="s">
        <v>6</v>
      </c>
      <c r="E476" s="254">
        <v>18</v>
      </c>
      <c r="F476" s="133">
        <v>45.388888888888886</v>
      </c>
      <c r="G476" s="133">
        <v>76.222222222222214</v>
      </c>
      <c r="H476" s="255">
        <v>0.59548104956268222</v>
      </c>
      <c r="I476" s="255">
        <v>0.66</v>
      </c>
      <c r="J476" s="256">
        <v>303400</v>
      </c>
      <c r="K476" s="124"/>
      <c r="L476" s="124"/>
      <c r="M476" s="124"/>
      <c r="N476" s="120"/>
      <c r="O476" s="121"/>
      <c r="P476" s="125"/>
      <c r="Q476" s="125"/>
    </row>
    <row r="477" spans="1:17" s="6" customFormat="1" ht="15.75">
      <c r="A477" s="257" t="s">
        <v>876</v>
      </c>
      <c r="B477" s="258" t="s">
        <v>106</v>
      </c>
      <c r="C477" s="260" t="s">
        <v>14</v>
      </c>
      <c r="D477" s="260"/>
      <c r="E477" s="254">
        <v>24</v>
      </c>
      <c r="F477" s="133">
        <v>37.666666666666664</v>
      </c>
      <c r="G477" s="133">
        <v>37.25</v>
      </c>
      <c r="H477" s="255">
        <v>1.0111856823266219</v>
      </c>
      <c r="I477" s="255">
        <v>1.1000000000000001</v>
      </c>
      <c r="J477" s="256">
        <v>251800</v>
      </c>
      <c r="K477" s="124"/>
      <c r="L477" s="124"/>
      <c r="M477" s="124"/>
      <c r="N477" s="120"/>
      <c r="O477" s="121"/>
      <c r="P477" s="125"/>
      <c r="Q477" s="125"/>
    </row>
    <row r="478" spans="1:17" s="6" customFormat="1" ht="15.75">
      <c r="A478" s="257" t="s">
        <v>174</v>
      </c>
      <c r="B478" s="258" t="s">
        <v>104</v>
      </c>
      <c r="C478" s="259" t="s">
        <v>398</v>
      </c>
      <c r="D478" s="259" t="s">
        <v>37</v>
      </c>
      <c r="E478" s="254">
        <v>24</v>
      </c>
      <c r="F478" s="133">
        <v>44.541666666666664</v>
      </c>
      <c r="G478" s="133">
        <v>79.083333333333329</v>
      </c>
      <c r="H478" s="255">
        <v>0.56322444678609063</v>
      </c>
      <c r="I478" s="255">
        <v>0.45</v>
      </c>
      <c r="J478" s="256">
        <v>297700</v>
      </c>
      <c r="K478" s="119"/>
      <c r="L478" s="119"/>
      <c r="M478" s="119"/>
      <c r="N478" s="120"/>
      <c r="O478" s="121"/>
      <c r="P478" s="122"/>
      <c r="Q478" s="122"/>
    </row>
    <row r="479" spans="1:17" s="6" customFormat="1" ht="15.75">
      <c r="A479" s="257" t="s">
        <v>661</v>
      </c>
      <c r="B479" s="258" t="s">
        <v>28</v>
      </c>
      <c r="C479" s="260" t="s">
        <v>6</v>
      </c>
      <c r="D479" s="260"/>
      <c r="E479" s="254">
        <v>0</v>
      </c>
      <c r="F479" s="133">
        <v>0</v>
      </c>
      <c r="G479" s="133" t="s">
        <v>808</v>
      </c>
      <c r="H479" s="255">
        <v>0</v>
      </c>
      <c r="I479" s="255">
        <v>0</v>
      </c>
      <c r="J479" s="256">
        <v>219900</v>
      </c>
      <c r="K479" s="119"/>
      <c r="L479" s="119"/>
      <c r="M479" s="119"/>
      <c r="N479" s="120"/>
      <c r="O479" s="121"/>
      <c r="P479" s="122"/>
      <c r="Q479" s="122"/>
    </row>
    <row r="480" spans="1:17" s="6" customFormat="1" ht="15.75">
      <c r="A480" s="257" t="s">
        <v>175</v>
      </c>
      <c r="B480" s="258" t="s">
        <v>104</v>
      </c>
      <c r="C480" s="259" t="s">
        <v>6</v>
      </c>
      <c r="D480" s="259" t="s">
        <v>3</v>
      </c>
      <c r="E480" s="254">
        <v>24</v>
      </c>
      <c r="F480" s="133">
        <v>41.125</v>
      </c>
      <c r="G480" s="133">
        <v>80.375</v>
      </c>
      <c r="H480" s="255">
        <v>0.51166407465007779</v>
      </c>
      <c r="I480" s="255">
        <v>0.61</v>
      </c>
      <c r="J480" s="256">
        <v>274900</v>
      </c>
      <c r="K480" s="124"/>
      <c r="L480" s="124"/>
      <c r="M480" s="124"/>
      <c r="N480" s="120"/>
      <c r="O480" s="121"/>
      <c r="P480" s="125"/>
      <c r="Q480" s="125"/>
    </row>
    <row r="481" spans="1:17" s="6" customFormat="1" ht="20.25" customHeight="1">
      <c r="A481" s="257" t="s">
        <v>877</v>
      </c>
      <c r="B481" s="258" t="s">
        <v>107</v>
      </c>
      <c r="C481" s="259" t="s">
        <v>537</v>
      </c>
      <c r="D481" s="259" t="s">
        <v>3</v>
      </c>
      <c r="E481" s="254">
        <v>16</v>
      </c>
      <c r="F481" s="133">
        <v>41.8125</v>
      </c>
      <c r="G481" s="133">
        <v>49.5625</v>
      </c>
      <c r="H481" s="255">
        <v>0.8436317780580076</v>
      </c>
      <c r="I481" s="255">
        <v>0</v>
      </c>
      <c r="J481" s="256">
        <v>279500</v>
      </c>
      <c r="K481" s="119"/>
      <c r="L481" s="119"/>
      <c r="M481" s="119"/>
      <c r="N481" s="120"/>
      <c r="O481" s="121"/>
      <c r="P481" s="122"/>
      <c r="Q481" s="122"/>
    </row>
    <row r="482" spans="1:17" s="6" customFormat="1" ht="15.75">
      <c r="A482" s="257" t="s">
        <v>311</v>
      </c>
      <c r="B482" s="258" t="s">
        <v>23</v>
      </c>
      <c r="C482" s="260" t="s">
        <v>14</v>
      </c>
      <c r="D482" s="260"/>
      <c r="E482" s="254">
        <v>15</v>
      </c>
      <c r="F482" s="133">
        <v>26.866666666666667</v>
      </c>
      <c r="G482" s="133">
        <v>22.666666666666668</v>
      </c>
      <c r="H482" s="255">
        <v>1.1852941176470588</v>
      </c>
      <c r="I482" s="255">
        <v>1.17</v>
      </c>
      <c r="J482" s="256">
        <v>179600</v>
      </c>
      <c r="K482" s="119"/>
      <c r="L482" s="119"/>
      <c r="M482" s="119"/>
      <c r="O482" s="121"/>
      <c r="P482" s="122"/>
      <c r="Q482" s="122"/>
    </row>
    <row r="483" spans="1:17" s="6" customFormat="1" ht="15.75">
      <c r="A483" s="257" t="s">
        <v>530</v>
      </c>
      <c r="B483" s="258" t="s">
        <v>106</v>
      </c>
      <c r="C483" s="259" t="s">
        <v>6</v>
      </c>
      <c r="D483" s="259" t="s">
        <v>3</v>
      </c>
      <c r="E483" s="254">
        <v>0</v>
      </c>
      <c r="F483" s="133">
        <v>0</v>
      </c>
      <c r="G483" s="133" t="s">
        <v>808</v>
      </c>
      <c r="H483" s="255">
        <v>0</v>
      </c>
      <c r="I483" s="255">
        <v>0</v>
      </c>
      <c r="J483" s="256">
        <v>122600</v>
      </c>
      <c r="K483" s="119"/>
      <c r="L483" s="119"/>
      <c r="M483" s="119"/>
      <c r="N483" s="120"/>
      <c r="O483" s="121"/>
      <c r="P483" s="122"/>
      <c r="Q483" s="122"/>
    </row>
    <row r="484" spans="1:17" s="6" customFormat="1" ht="15.75">
      <c r="A484" s="257" t="s">
        <v>176</v>
      </c>
      <c r="B484" s="258" t="s">
        <v>104</v>
      </c>
      <c r="C484" s="259" t="s">
        <v>6</v>
      </c>
      <c r="D484" s="259"/>
      <c r="E484" s="254">
        <v>1</v>
      </c>
      <c r="F484" s="133">
        <v>20</v>
      </c>
      <c r="G484" s="133">
        <v>56</v>
      </c>
      <c r="H484" s="255">
        <v>0.35714285714285715</v>
      </c>
      <c r="I484" s="255">
        <v>0.63</v>
      </c>
      <c r="J484" s="256">
        <v>143600</v>
      </c>
      <c r="K484" s="124"/>
      <c r="L484" s="124"/>
      <c r="M484" s="124"/>
      <c r="O484" s="121"/>
      <c r="P484" s="125"/>
      <c r="Q484" s="125"/>
    </row>
    <row r="485" spans="1:17" s="6" customFormat="1" ht="15.75">
      <c r="A485" s="257" t="s">
        <v>539</v>
      </c>
      <c r="B485" s="258" t="s">
        <v>4</v>
      </c>
      <c r="C485" s="259" t="s">
        <v>8</v>
      </c>
      <c r="D485" s="259" t="s">
        <v>6</v>
      </c>
      <c r="E485" s="254">
        <v>0</v>
      </c>
      <c r="F485" s="133">
        <v>0</v>
      </c>
      <c r="G485" s="133" t="s">
        <v>808</v>
      </c>
      <c r="H485" s="255">
        <v>0</v>
      </c>
      <c r="I485" s="255">
        <v>0.51</v>
      </c>
      <c r="J485" s="256">
        <v>132000</v>
      </c>
      <c r="K485" s="119"/>
      <c r="L485" s="119"/>
      <c r="M485" s="119"/>
      <c r="N485" s="120"/>
      <c r="O485" s="121"/>
      <c r="P485" s="122"/>
      <c r="Q485" s="122"/>
    </row>
    <row r="486" spans="1:17" s="6" customFormat="1" ht="15.75">
      <c r="A486" s="257" t="s">
        <v>878</v>
      </c>
      <c r="B486" s="258" t="s">
        <v>22</v>
      </c>
      <c r="C486" s="260" t="s">
        <v>8</v>
      </c>
      <c r="D486" s="260"/>
      <c r="E486" s="254">
        <v>24</v>
      </c>
      <c r="F486" s="133">
        <v>61.041666666666664</v>
      </c>
      <c r="G486" s="133">
        <v>80.916666666666657</v>
      </c>
      <c r="H486" s="255">
        <v>0.75437693099897019</v>
      </c>
      <c r="I486" s="255">
        <v>0</v>
      </c>
      <c r="J486" s="256">
        <v>408000</v>
      </c>
      <c r="K486" s="126"/>
      <c r="L486" s="126"/>
      <c r="M486" s="126"/>
      <c r="N486" s="120"/>
      <c r="O486" s="121"/>
      <c r="P486" s="125"/>
      <c r="Q486" s="125"/>
    </row>
    <row r="487" spans="1:17" s="6" customFormat="1" ht="15.75">
      <c r="A487" s="257" t="s">
        <v>101</v>
      </c>
      <c r="B487" s="258" t="s">
        <v>58</v>
      </c>
      <c r="C487" s="259" t="s">
        <v>37</v>
      </c>
      <c r="D487" s="259" t="s">
        <v>537</v>
      </c>
      <c r="E487" s="254">
        <v>24</v>
      </c>
      <c r="F487" s="133">
        <v>50.083333333333336</v>
      </c>
      <c r="G487" s="133">
        <v>80.25</v>
      </c>
      <c r="H487" s="255">
        <v>0.62409138110072693</v>
      </c>
      <c r="I487" s="255">
        <v>0.72</v>
      </c>
      <c r="J487" s="256">
        <v>334800</v>
      </c>
      <c r="K487" s="124"/>
      <c r="L487" s="124"/>
      <c r="M487" s="124"/>
      <c r="N487" s="120"/>
      <c r="O487" s="121"/>
      <c r="P487" s="125"/>
      <c r="Q487" s="125"/>
    </row>
    <row r="488" spans="1:17" s="6" customFormat="1" ht="15.75">
      <c r="A488" s="257" t="s">
        <v>218</v>
      </c>
      <c r="B488" s="258" t="s">
        <v>22</v>
      </c>
      <c r="C488" s="260" t="s">
        <v>3</v>
      </c>
      <c r="D488" s="260"/>
      <c r="E488" s="254">
        <v>23</v>
      </c>
      <c r="F488" s="133">
        <v>54.304347826086953</v>
      </c>
      <c r="G488" s="133">
        <v>80.956521739130423</v>
      </c>
      <c r="H488" s="255">
        <v>0.6707841031149302</v>
      </c>
      <c r="I488" s="255">
        <v>0.64</v>
      </c>
      <c r="J488" s="256">
        <v>363000</v>
      </c>
      <c r="K488" s="119"/>
      <c r="L488" s="119"/>
      <c r="M488" s="119"/>
      <c r="N488" s="120"/>
      <c r="O488" s="121"/>
      <c r="P488" s="122"/>
      <c r="Q488" s="122"/>
    </row>
    <row r="489" spans="1:17" s="6" customFormat="1" ht="15.75">
      <c r="A489" s="257" t="s">
        <v>51</v>
      </c>
      <c r="B489" s="258" t="s">
        <v>55</v>
      </c>
      <c r="C489" s="260" t="s">
        <v>8</v>
      </c>
      <c r="D489" s="260"/>
      <c r="E489" s="254">
        <v>18</v>
      </c>
      <c r="F489" s="133">
        <v>39.388888888888886</v>
      </c>
      <c r="G489" s="133">
        <v>55</v>
      </c>
      <c r="H489" s="255">
        <v>0.71616161616161611</v>
      </c>
      <c r="I489" s="255">
        <v>0.62</v>
      </c>
      <c r="J489" s="256">
        <v>263300</v>
      </c>
      <c r="K489" s="119"/>
      <c r="L489" s="119"/>
      <c r="M489" s="119"/>
      <c r="N489" s="120"/>
      <c r="O489" s="121"/>
      <c r="P489" s="125"/>
      <c r="Q489" s="125"/>
    </row>
    <row r="490" spans="1:17" s="6" customFormat="1" ht="15.75">
      <c r="A490" s="257" t="s">
        <v>80</v>
      </c>
      <c r="B490" s="258" t="s">
        <v>53</v>
      </c>
      <c r="C490" s="259" t="s">
        <v>6</v>
      </c>
      <c r="D490" s="259"/>
      <c r="E490" s="254">
        <v>23</v>
      </c>
      <c r="F490" s="133">
        <v>46</v>
      </c>
      <c r="G490" s="133">
        <v>79.217391304347828</v>
      </c>
      <c r="H490" s="255">
        <v>0.58068057080131719</v>
      </c>
      <c r="I490" s="255">
        <v>0.55000000000000004</v>
      </c>
      <c r="J490" s="256">
        <v>307500</v>
      </c>
      <c r="K490" s="124"/>
      <c r="L490" s="124"/>
      <c r="M490" s="124"/>
      <c r="N490" s="120"/>
      <c r="O490" s="121"/>
      <c r="P490" s="125"/>
      <c r="Q490" s="125"/>
    </row>
    <row r="491" spans="1:17" s="6" customFormat="1" ht="12.75" customHeight="1">
      <c r="A491" s="257" t="s">
        <v>647</v>
      </c>
      <c r="B491" s="258" t="s">
        <v>569</v>
      </c>
      <c r="C491" s="260" t="s">
        <v>8</v>
      </c>
      <c r="D491" s="260"/>
      <c r="E491" s="254">
        <v>3</v>
      </c>
      <c r="F491" s="133">
        <v>32.333333333333336</v>
      </c>
      <c r="G491" s="133">
        <v>56.000000000000007</v>
      </c>
      <c r="H491" s="255">
        <v>0.57738095238095233</v>
      </c>
      <c r="I491" s="255">
        <v>0</v>
      </c>
      <c r="J491" s="256">
        <v>172900</v>
      </c>
      <c r="K491" s="124"/>
      <c r="L491" s="124"/>
      <c r="M491" s="124"/>
      <c r="N491" s="120"/>
      <c r="O491" s="121"/>
      <c r="P491" s="122"/>
      <c r="Q491" s="122"/>
    </row>
    <row r="492" spans="1:17" s="6" customFormat="1" ht="15.75" customHeight="1">
      <c r="A492" s="257" t="s">
        <v>332</v>
      </c>
      <c r="B492" s="258" t="s">
        <v>24</v>
      </c>
      <c r="C492" s="260" t="s">
        <v>14</v>
      </c>
      <c r="D492" s="260"/>
      <c r="E492" s="254">
        <v>19</v>
      </c>
      <c r="F492" s="133">
        <v>60.526315789473685</v>
      </c>
      <c r="G492" s="133">
        <v>57.210526315789473</v>
      </c>
      <c r="H492" s="255">
        <v>1.0579576816927323</v>
      </c>
      <c r="I492" s="255">
        <v>1.05</v>
      </c>
      <c r="J492" s="256">
        <v>404600</v>
      </c>
      <c r="K492" s="126"/>
      <c r="L492" s="126"/>
      <c r="M492" s="126"/>
      <c r="N492" s="120"/>
      <c r="O492" s="121"/>
      <c r="P492" s="122"/>
      <c r="Q492" s="122"/>
    </row>
    <row r="493" spans="1:17" s="6" customFormat="1" ht="15.75">
      <c r="A493" s="257" t="s">
        <v>533</v>
      </c>
      <c r="B493" s="258" t="s">
        <v>82</v>
      </c>
      <c r="C493" s="259" t="s">
        <v>8</v>
      </c>
      <c r="D493" s="259"/>
      <c r="E493" s="254">
        <v>0</v>
      </c>
      <c r="F493" s="133">
        <v>0</v>
      </c>
      <c r="G493" s="133" t="s">
        <v>808</v>
      </c>
      <c r="H493" s="255">
        <v>0</v>
      </c>
      <c r="I493" s="255">
        <v>0</v>
      </c>
      <c r="J493" s="256">
        <v>122600</v>
      </c>
      <c r="K493" s="119"/>
      <c r="L493" s="119"/>
      <c r="M493" s="119"/>
      <c r="N493" s="120"/>
      <c r="O493" s="121"/>
      <c r="P493" s="122"/>
      <c r="Q493" s="122"/>
    </row>
    <row r="494" spans="1:17" s="6" customFormat="1" ht="15.75">
      <c r="A494" s="257" t="s">
        <v>633</v>
      </c>
      <c r="B494" s="258" t="s">
        <v>31</v>
      </c>
      <c r="C494" s="259" t="s">
        <v>398</v>
      </c>
      <c r="D494" s="259"/>
      <c r="E494" s="254">
        <v>0</v>
      </c>
      <c r="F494" s="133">
        <v>0</v>
      </c>
      <c r="G494" s="133" t="s">
        <v>808</v>
      </c>
      <c r="H494" s="255">
        <v>0</v>
      </c>
      <c r="I494" s="255">
        <v>0</v>
      </c>
      <c r="J494" s="256">
        <v>122600</v>
      </c>
      <c r="K494" s="119"/>
      <c r="L494" s="119"/>
      <c r="M494" s="119"/>
      <c r="N494" s="120"/>
      <c r="O494" s="121"/>
      <c r="P494" s="122"/>
      <c r="Q494" s="122"/>
    </row>
    <row r="495" spans="1:17" s="6" customFormat="1" ht="15.75">
      <c r="A495" s="257" t="s">
        <v>389</v>
      </c>
      <c r="B495" s="258" t="s">
        <v>569</v>
      </c>
      <c r="C495" s="259" t="s">
        <v>6</v>
      </c>
      <c r="D495" s="259"/>
      <c r="E495" s="254">
        <v>9</v>
      </c>
      <c r="F495" s="133">
        <v>34.666666666666664</v>
      </c>
      <c r="G495" s="133">
        <v>75.1111111111111</v>
      </c>
      <c r="H495" s="255">
        <v>0.46153846153846156</v>
      </c>
      <c r="I495" s="255">
        <v>0.44</v>
      </c>
      <c r="J495" s="256">
        <v>231700</v>
      </c>
      <c r="K495" s="126"/>
      <c r="L495" s="126"/>
      <c r="M495" s="126"/>
      <c r="N495" s="120"/>
      <c r="O495" s="121"/>
      <c r="P495" s="127"/>
      <c r="Q495" s="127"/>
    </row>
    <row r="496" spans="1:17" s="6" customFormat="1" ht="15.75">
      <c r="A496" s="257" t="s">
        <v>648</v>
      </c>
      <c r="B496" s="258" t="s">
        <v>569</v>
      </c>
      <c r="C496" s="259" t="s">
        <v>6</v>
      </c>
      <c r="D496" s="259"/>
      <c r="E496" s="254">
        <v>15</v>
      </c>
      <c r="F496" s="133">
        <v>27</v>
      </c>
      <c r="G496" s="133">
        <v>74.933333333333337</v>
      </c>
      <c r="H496" s="255">
        <v>0.36032028469750887</v>
      </c>
      <c r="I496" s="255">
        <v>0.51</v>
      </c>
      <c r="J496" s="256">
        <v>180500</v>
      </c>
      <c r="K496" s="124"/>
      <c r="L496" s="124"/>
      <c r="M496" s="124"/>
      <c r="N496" s="120"/>
      <c r="O496" s="121"/>
      <c r="P496" s="125"/>
      <c r="Q496" s="125"/>
    </row>
    <row r="497" spans="1:17" s="6" customFormat="1" ht="15.75">
      <c r="A497" s="257" t="s">
        <v>649</v>
      </c>
      <c r="B497" s="258" t="s">
        <v>569</v>
      </c>
      <c r="C497" s="262" t="s">
        <v>37</v>
      </c>
      <c r="D497" s="262" t="s">
        <v>537</v>
      </c>
      <c r="E497" s="254">
        <v>0</v>
      </c>
      <c r="F497" s="133">
        <v>0</v>
      </c>
      <c r="G497" s="133" t="s">
        <v>808</v>
      </c>
      <c r="H497" s="255">
        <v>0</v>
      </c>
      <c r="I497" s="255">
        <v>0</v>
      </c>
      <c r="J497" s="256">
        <v>122600</v>
      </c>
      <c r="K497" s="124"/>
      <c r="L497" s="124"/>
      <c r="M497" s="124"/>
      <c r="N497" s="120"/>
      <c r="O497" s="121"/>
      <c r="P497" s="125"/>
      <c r="Q497" s="125"/>
    </row>
    <row r="498" spans="1:17" s="6" customFormat="1" ht="15.75">
      <c r="A498" s="257" t="s">
        <v>534</v>
      </c>
      <c r="B498" s="258" t="s">
        <v>28</v>
      </c>
      <c r="C498" s="260" t="s">
        <v>8</v>
      </c>
      <c r="D498" s="260" t="s">
        <v>14</v>
      </c>
      <c r="E498" s="254">
        <v>0</v>
      </c>
      <c r="F498" s="133">
        <v>0</v>
      </c>
      <c r="G498" s="133" t="s">
        <v>808</v>
      </c>
      <c r="H498" s="255">
        <v>0</v>
      </c>
      <c r="I498" s="255">
        <v>0</v>
      </c>
      <c r="J498" s="256">
        <v>122600</v>
      </c>
      <c r="K498" s="124"/>
      <c r="L498" s="124"/>
      <c r="M498" s="124"/>
      <c r="N498" s="120"/>
      <c r="O498" s="121"/>
      <c r="P498" s="125"/>
      <c r="Q498" s="125"/>
    </row>
    <row r="499" spans="1:17" s="6" customFormat="1" ht="15.75">
      <c r="A499" s="257" t="s">
        <v>177</v>
      </c>
      <c r="B499" s="258" t="s">
        <v>104</v>
      </c>
      <c r="C499" s="260" t="s">
        <v>8</v>
      </c>
      <c r="D499" s="260" t="s">
        <v>6</v>
      </c>
      <c r="E499" s="254">
        <v>24</v>
      </c>
      <c r="F499" s="133">
        <v>50.791666666666664</v>
      </c>
      <c r="G499" s="133">
        <v>79.583333333333329</v>
      </c>
      <c r="H499" s="255">
        <v>0.63821989528795808</v>
      </c>
      <c r="I499" s="255">
        <v>0.56999999999999995</v>
      </c>
      <c r="J499" s="256">
        <v>339500</v>
      </c>
      <c r="K499" s="119"/>
      <c r="L499" s="119"/>
      <c r="M499" s="119"/>
      <c r="N499" s="120"/>
      <c r="O499" s="121"/>
      <c r="P499" s="122"/>
      <c r="Q499" s="122"/>
    </row>
    <row r="500" spans="1:17" s="6" customFormat="1" ht="15.75">
      <c r="A500" s="257" t="s">
        <v>351</v>
      </c>
      <c r="B500" s="258" t="s">
        <v>106</v>
      </c>
      <c r="C500" s="260" t="s">
        <v>6</v>
      </c>
      <c r="D500" s="260" t="s">
        <v>3</v>
      </c>
      <c r="E500" s="254">
        <v>9</v>
      </c>
      <c r="F500" s="133">
        <v>37.111111111111114</v>
      </c>
      <c r="G500" s="133">
        <v>81.222222222222229</v>
      </c>
      <c r="H500" s="255">
        <v>0.45690834473324216</v>
      </c>
      <c r="I500" s="255">
        <v>0.44</v>
      </c>
      <c r="J500" s="256">
        <v>248100</v>
      </c>
      <c r="K500" s="119"/>
      <c r="L500" s="119"/>
      <c r="M500" s="119"/>
      <c r="N500" s="120"/>
      <c r="O500" s="121"/>
      <c r="P500" s="122"/>
      <c r="Q500" s="122"/>
    </row>
  </sheetData>
  <autoFilter ref="A1:J500">
    <filterColumn colId="1"/>
    <filterColumn colId="8"/>
    <filterColumn colId="9"/>
    <sortState ref="A2:I49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HOK</vt:lpstr>
      <vt:lpstr>FRF</vt:lpstr>
      <vt:lpstr>2RF</vt:lpstr>
      <vt:lpstr>HFB</vt:lpstr>
      <vt:lpstr>FE</vt:lpstr>
      <vt:lpstr>CTW</vt:lpstr>
      <vt:lpstr>FLB</vt:lpstr>
      <vt:lpstr>PLANNER</vt:lpstr>
      <vt:lpstr>2016 Stats</vt:lpstr>
      <vt:lpstr>Byes DRAW</vt:lpstr>
      <vt:lpstr>Draw - Home-Away</vt:lpstr>
      <vt:lpstr>Season Draw - Times</vt:lpstr>
      <vt:lpstr>Sheet3</vt:lpstr>
      <vt:lpstr>Sheet1</vt:lpstr>
    </vt:vector>
  </TitlesOfParts>
  <Company>Virgin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Kirkup</dc:creator>
  <cp:lastModifiedBy>Troy Mclachlan</cp:lastModifiedBy>
  <dcterms:created xsi:type="dcterms:W3CDTF">2014-11-11T05:37:49Z</dcterms:created>
  <dcterms:modified xsi:type="dcterms:W3CDTF">2017-02-09T14:54:24Z</dcterms:modified>
</cp:coreProperties>
</file>